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Z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T16" i="10"/>
  <c r="U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T87" i="10"/>
  <c r="U87" i="10" s="1"/>
  <c r="T88" i="10"/>
  <c r="U88" i="10" s="1"/>
  <c r="Z88" i="10" s="1"/>
  <c r="T89" i="10"/>
  <c r="U89" i="10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T98" i="10"/>
  <c r="U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T110" i="10"/>
  <c r="U110" i="10" s="1"/>
  <c r="T111" i="10"/>
  <c r="U111" i="10" s="1"/>
  <c r="Z111" i="10" s="1"/>
  <c r="T112" i="10"/>
  <c r="U112" i="10" s="1"/>
  <c r="Z112" i="10" s="1"/>
  <c r="T113" i="10"/>
  <c r="U113" i="10" s="1"/>
  <c r="Z113" i="10" s="1"/>
  <c r="T114" i="10"/>
  <c r="U114" i="10" s="1"/>
  <c r="Z114" i="10" s="1"/>
  <c r="T115" i="10"/>
  <c r="U115" i="10" s="1"/>
  <c r="Z115" i="10" s="1"/>
  <c r="T116" i="10"/>
  <c r="U116" i="10" s="1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T121" i="10"/>
  <c r="U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 s="1"/>
  <c r="T132" i="10"/>
  <c r="U132" i="10" s="1"/>
  <c r="T133" i="10"/>
  <c r="U133" i="10" s="1"/>
  <c r="Z133" i="10" s="1"/>
  <c r="T134" i="10"/>
  <c r="U134" i="10"/>
  <c r="Z134" i="10" s="1"/>
  <c r="T135" i="10"/>
  <c r="U135" i="10" s="1"/>
  <c r="Z135" i="10" s="1"/>
  <c r="T136" i="10"/>
  <c r="U136" i="10" s="1"/>
  <c r="Z136" i="10" s="1"/>
  <c r="T137" i="10"/>
  <c r="U137" i="10"/>
  <c r="Z137" i="10" s="1"/>
  <c r="T138" i="10"/>
  <c r="U138" i="10" s="1"/>
  <c r="Z138" i="10" s="1"/>
  <c r="T139" i="10"/>
  <c r="U139" i="10" s="1"/>
  <c r="T140" i="10"/>
  <c r="U140" i="10" s="1"/>
  <c r="Z140" i="10" s="1"/>
  <c r="T141" i="10"/>
  <c r="U141" i="10" s="1"/>
  <c r="Z141" i="10" s="1"/>
  <c r="T142" i="10"/>
  <c r="U142" i="10" s="1"/>
  <c r="T143" i="10"/>
  <c r="U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Z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T155" i="10"/>
  <c r="U155" i="10" s="1"/>
  <c r="T156" i="10"/>
  <c r="U156" i="10" s="1"/>
  <c r="Z156" i="10" s="1"/>
  <c r="T157" i="10"/>
  <c r="U157" i="10" s="1"/>
  <c r="Z157" i="10" s="1"/>
  <c r="T158" i="10"/>
  <c r="U158" i="10" s="1"/>
  <c r="Z158" i="10" s="1"/>
  <c r="T159" i="10"/>
  <c r="U159" i="10"/>
  <c r="Z159" i="10" s="1"/>
  <c r="T160" i="10"/>
  <c r="U160" i="10" s="1"/>
  <c r="Z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 s="1"/>
  <c r="Z164" i="10" s="1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T6" i="1"/>
  <c r="U6" i="1" s="1"/>
  <c r="T7" i="1"/>
  <c r="U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T17" i="1"/>
  <c r="U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T34" i="1"/>
  <c r="U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T46" i="1"/>
  <c r="U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T58" i="1"/>
  <c r="U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T70" i="1"/>
  <c r="U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T82" i="1"/>
  <c r="U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T94" i="1"/>
  <c r="U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T106" i="1"/>
  <c r="U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T118" i="1"/>
  <c r="U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T130" i="1"/>
  <c r="U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T142" i="1"/>
  <c r="U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T154" i="1"/>
  <c r="U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35" i="11" l="1"/>
  <c r="Z65" i="11"/>
  <c r="Z38" i="11"/>
  <c r="Z122" i="11"/>
  <c r="Z96" i="11"/>
  <c r="Z91" i="11"/>
  <c r="Z20" i="11"/>
  <c r="Z142" i="11"/>
  <c r="Z124" i="11"/>
  <c r="Z49" i="11"/>
  <c r="Z31" i="11"/>
  <c r="Z15" i="11"/>
  <c r="Z2" i="11"/>
  <c r="Z106" i="11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7" i="10"/>
  <c r="Z165" i="10"/>
  <c r="Z155" i="10"/>
  <c r="Z143" i="10"/>
  <c r="Z121" i="10"/>
  <c r="Z110" i="10"/>
  <c r="Z154" i="10"/>
  <c r="Z142" i="10"/>
  <c r="Z132" i="10"/>
  <c r="Z120" i="10"/>
  <c r="Z109" i="10"/>
  <c r="Z98" i="10"/>
  <c r="Z87" i="10"/>
  <c r="Z131" i="10"/>
  <c r="Z97" i="10"/>
  <c r="Z86" i="10"/>
  <c r="Z3" i="10"/>
  <c r="Z139" i="10"/>
  <c r="Z48" i="10"/>
  <c r="Z36" i="10"/>
  <c r="Z24" i="10"/>
  <c r="Z7" i="1"/>
  <c r="Z485" i="1"/>
  <c r="Z473" i="1"/>
  <c r="Z461" i="1"/>
  <c r="Z449" i="1"/>
  <c r="Z437" i="1"/>
  <c r="Z425" i="1"/>
  <c r="Z413" i="1"/>
  <c r="Z401" i="1"/>
  <c r="Z389" i="1"/>
  <c r="Z377" i="1"/>
  <c r="Z365" i="1"/>
  <c r="Z353" i="1"/>
  <c r="Z341" i="1"/>
  <c r="Z329" i="1"/>
  <c r="Z317" i="1"/>
  <c r="Z305" i="1"/>
  <c r="Z293" i="1"/>
  <c r="Z281" i="1"/>
  <c r="Z269" i="1"/>
  <c r="Z257" i="1"/>
  <c r="Z245" i="1"/>
  <c r="Z233" i="1"/>
  <c r="Z221" i="1"/>
  <c r="Z209" i="1"/>
  <c r="Z197" i="1"/>
  <c r="Z185" i="1"/>
  <c r="Z173" i="1"/>
  <c r="Z161" i="1"/>
  <c r="Z149" i="1"/>
  <c r="Z137" i="1"/>
  <c r="Z125" i="1"/>
  <c r="Z113" i="1"/>
  <c r="Z101" i="1"/>
  <c r="Z89" i="1"/>
  <c r="Z77" i="1"/>
  <c r="Z65" i="1"/>
  <c r="Z53" i="1"/>
  <c r="Z41" i="1"/>
  <c r="Z29" i="1"/>
  <c r="Z17" i="1"/>
  <c r="Z5" i="1"/>
  <c r="Z16" i="1"/>
  <c r="Z9" i="10"/>
  <c r="Z8" i="10"/>
  <c r="Z41" i="10"/>
  <c r="Z29" i="10"/>
  <c r="Z17" i="10"/>
  <c r="Z64" i="10"/>
  <c r="Z52" i="10"/>
  <c r="Z40" i="10"/>
  <c r="Z28" i="10"/>
  <c r="Z16" i="10"/>
  <c r="Z63" i="10"/>
  <c r="Z39" i="10"/>
  <c r="Z27" i="10"/>
  <c r="Z15" i="10"/>
  <c r="Z62" i="10"/>
  <c r="Z154" i="1"/>
  <c r="Z142" i="1"/>
  <c r="Z130" i="1"/>
  <c r="Z118" i="1"/>
  <c r="Z106" i="1"/>
  <c r="Z94" i="1"/>
  <c r="Z82" i="1"/>
  <c r="Z70" i="1"/>
  <c r="Z58" i="1"/>
  <c r="Z46" i="1"/>
  <c r="Z34" i="1"/>
  <c r="Z22" i="1"/>
  <c r="Z10" i="1"/>
  <c r="Z153" i="1"/>
  <c r="Z141" i="1"/>
  <c r="Z129" i="1"/>
  <c r="Z117" i="1"/>
  <c r="Z105" i="1"/>
  <c r="Z93" i="1"/>
  <c r="Z81" i="1"/>
  <c r="Z69" i="1"/>
  <c r="Z57" i="1"/>
  <c r="Z45" i="1"/>
  <c r="Z33" i="1"/>
  <c r="Z21" i="1"/>
  <c r="Z6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<sst xmlns="http://schemas.openxmlformats.org/spreadsheetml/2006/main" count="8314" uniqueCount="2241">
  <si>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</si>
  <si>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</si>
  <si>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</si>
  <si>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</si>
  <si>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</si>
  <si>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</si>
  <si>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</si>
  <si>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</si>
  <si>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</si>
  <si>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</si>
  <si>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</si>
  <si>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</si>
  <si>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</si>
  <si>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</si>
  <si>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</si>
  <si>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</si>
  <si>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</si>
  <si>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</si>
  <si>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</si>
  <si>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</si>
  <si>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</si>
  <si>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</si>
  <si>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</si>
  <si>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</si>
  <si>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</si>
  <si>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</si>
  <si>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</si>
  <si>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</si>
  <si>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</si>
  <si>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</si>
  <si>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</si>
  <si>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</si>
  <si>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</si>
  <si>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</si>
  <si>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</si>
  <si>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</si>
  <si>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</si>
  <si>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</si>
  <si>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</si>
  <si>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</si>
  <si>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</si>
  <si>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</si>
  <si>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</si>
  <si>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</si>
  <si>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</si>
  <si>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</si>
  <si>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</si>
  <si>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</si>
  <si>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</si>
  <si>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</si>
  <si>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</si>
  <si>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</si>
  <si>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</si>
  <si>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</si>
  <si>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</si>
  <si>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</si>
  <si>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</si>
  <si>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</si>
  <si>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</si>
  <si>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</si>
  <si>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</si>
  <si>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</si>
  <si>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</si>
  <si>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</si>
  <si>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</si>
  <si>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</si>
  <si>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</si>
  <si>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</si>
  <si>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</si>
  <si>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</si>
  <si>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</si>
  <si>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</si>
  <si>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</si>
  <si>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</si>
  <si>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</si>
  <si>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</si>
  <si>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</si>
  <si>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</si>
  <si>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</si>
  <si>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</si>
  <si>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</si>
  <si>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</si>
  <si>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</si>
  <si>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</si>
  <si>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</si>
  <si>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</si>
  <si>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</si>
  <si>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</si>
  <si>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</si>
  <si>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</si>
  <si>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</si>
  <si>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</si>
  <si>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</si>
  <si>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</si>
  <si>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</si>
  <si>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</si>
  <si>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</si>
  <si>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</si>
  <si>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</si>
  <si>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</si>
  <si>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</si>
  <si>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</si>
  <si>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</si>
  <si>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</si>
  <si>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</si>
  <si>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</si>
  <si>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</si>
  <si>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</si>
  <si>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</si>
  <si>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</si>
  <si>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</si>
  <si>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</si>
  <si>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</si>
  <si>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</si>
  <si>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</si>
  <si>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</si>
  <si>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</si>
  <si>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</si>
  <si>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</si>
  <si>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</si>
  <si>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</si>
  <si>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</si>
  <si>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</si>
  <si>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</si>
  <si>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</si>
  <si>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</si>
  <si>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</si>
  <si>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</si>
  <si>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</si>
  <si>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</si>
  <si>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</si>
  <si>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</si>
  <si>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</si>
  <si>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</si>
  <si>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</si>
  <si>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</si>
  <si>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</si>
  <si>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</si>
  <si>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</si>
  <si>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</si>
  <si>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</si>
  <si>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</si>
  <si>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</si>
  <si>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</si>
  <si>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</si>
  <si>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</si>
  <si>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</si>
  <si>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</si>
  <si>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</si>
  <si>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</si>
  <si>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</si>
  <si>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</si>
  <si>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</si>
  <si>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</si>
  <si>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</si>
  <si>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</si>
  <si>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</si>
  <si>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</si>
  <si>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</si>
  <si>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</si>
  <si>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</si>
  <si>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</si>
  <si>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</si>
  <si>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</si>
  <si>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</si>
  <si>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</si>
  <si>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</si>
  <si>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</si>
  <si>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</si>
  <si>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</si>
  <si>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</si>
  <si>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</si>
  <si>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</si>
  <si>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</si>
  <si>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</si>
  <si>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</si>
  <si>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</si>
  <si>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</si>
  <si>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</si>
  <si>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</si>
  <si>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</si>
  <si>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</si>
  <si>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</si>
  <si>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</si>
  <si>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</si>
  <si>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</si>
  <si>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</si>
  <si>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</si>
  <si>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</si>
  <si>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</si>
  <si>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</si>
  <si>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</si>
  <si>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</si>
  <si>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</si>
  <si>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</si>
  <si>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</si>
  <si>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</si>
  <si>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</si>
  <si>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</si>
  <si>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</si>
  <si>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</si>
  <si>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</si>
  <si>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</si>
  <si>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</si>
  <si>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</si>
  <si>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</si>
  <si>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</si>
  <si>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</si>
  <si>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</si>
  <si>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</si>
  <si>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</si>
  <si>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</si>
  <si>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</si>
  <si>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</si>
  <si>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</si>
  <si>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</si>
  <si>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</si>
  <si>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</si>
  <si>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</si>
  <si>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</si>
  <si>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</si>
  <si>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</si>
  <si>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</si>
  <si>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</si>
  <si>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</si>
  <si>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</si>
  <si>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</si>
  <si>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</si>
  <si>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</si>
  <si>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</si>
  <si>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</si>
  <si>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</si>
  <si>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</si>
  <si>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</si>
  <si>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</si>
  <si>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</si>
  <si>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</si>
  <si>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</si>
  <si>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</si>
  <si>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</si>
  <si>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</si>
  <si>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</si>
  <si>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</si>
  <si>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</si>
  <si>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</si>
  <si>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</si>
  <si>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</si>
  <si>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</si>
  <si>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</si>
  <si>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</si>
  <si>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</si>
  <si>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</si>
  <si>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</si>
  <si>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</si>
  <si>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</si>
  <si>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</si>
  <si>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</si>
  <si>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</si>
  <si>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</si>
  <si>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</si>
  <si>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</si>
  <si>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</si>
  <si>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</si>
  <si>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</si>
  <si>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</si>
  <si>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</si>
  <si>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</si>
  <si>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</si>
  <si>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</si>
  <si>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</si>
  <si>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</si>
  <si>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</si>
  <si>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</si>
  <si>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</si>
  <si>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</si>
  <si>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</si>
  <si>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</si>
  <si>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</si>
  <si>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</si>
  <si>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</si>
  <si>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</si>
  <si>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</si>
  <si>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</si>
  <si>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</si>
  <si>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</si>
  <si>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</si>
  <si>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</si>
  <si>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</si>
  <si>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</si>
  <si>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</si>
  <si>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</si>
  <si>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</si>
  <si>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</si>
  <si>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</si>
  <si>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</si>
  <si>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</si>
  <si>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</si>
  <si>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</si>
  <si>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</si>
  <si>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</si>
  <si>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</si>
  <si>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</si>
  <si>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</si>
  <si>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</si>
  <si>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</si>
  <si>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</si>
  <si>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</si>
  <si>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</si>
  <si>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</si>
  <si>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</si>
  <si>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</si>
  <si>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</si>
  <si>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</si>
  <si>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</si>
  <si>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</si>
  <si>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</si>
  <si>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</si>
  <si>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</si>
  <si>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</si>
  <si>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</si>
  <si>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</si>
  <si>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</si>
  <si>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</si>
  <si>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</si>
  <si>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</si>
  <si>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</si>
  <si>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</si>
  <si>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</si>
  <si>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</si>
  <si>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</si>
  <si>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</si>
  <si>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</si>
  <si>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</si>
  <si>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</si>
  <si>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</si>
  <si>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</si>
  <si>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</si>
  <si>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</si>
  <si>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</si>
  <si>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</si>
  <si>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</si>
  <si>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</si>
  <si>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</si>
  <si>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</si>
  <si>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</si>
  <si>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</si>
  <si>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</si>
  <si>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</si>
  <si>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</si>
  <si>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</si>
  <si>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</si>
  <si>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</si>
  <si>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</si>
  <si>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</si>
  <si>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</si>
  <si>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</si>
  <si>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</si>
  <si>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</si>
  <si>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</si>
  <si>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</si>
  <si>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</si>
  <si>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</si>
  <si>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</si>
  <si>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</si>
  <si>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</si>
  <si>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</si>
  <si>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</si>
  <si>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</si>
  <si>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</si>
  <si>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</si>
  <si>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</si>
  <si>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</si>
  <si>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</si>
  <si>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</si>
  <si>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</si>
  <si>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</si>
  <si>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</si>
  <si>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</si>
  <si>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</si>
  <si>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</si>
  <si>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</si>
  <si>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</si>
  <si>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</si>
  <si>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</si>
  <si>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</si>
  <si>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</si>
  <si>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</si>
  <si>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</si>
  <si>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</si>
  <si>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</si>
  <si>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</si>
  <si>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</si>
  <si>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</si>
  <si>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</si>
  <si>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</si>
  <si>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</si>
  <si>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</si>
  <si>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</si>
  <si>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</si>
  <si>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</si>
  <si>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</si>
  <si>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</si>
  <si>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</si>
  <si>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</si>
  <si>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</si>
  <si>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</si>
  <si>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</si>
  <si>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</si>
  <si>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</si>
  <si>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</si>
  <si>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</si>
  <si>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</si>
  <si>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</si>
  <si>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</si>
  <si>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</si>
  <si>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</si>
  <si>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</si>
  <si>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</si>
  <si>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</si>
  <si>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</si>
  <si>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</si>
  <si>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</si>
  <si>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</si>
  <si>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</si>
  <si>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</si>
  <si>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</si>
  <si>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</si>
  <si>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</si>
  <si>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</si>
  <si>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</si>
  <si>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</si>
  <si>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</si>
  <si>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</si>
  <si>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</si>
  <si>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</si>
  <si>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</si>
  <si>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</si>
  <si>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</si>
  <si>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</si>
  <si>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</si>
  <si>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</si>
  <si>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</si>
  <si>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</si>
  <si>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</si>
  <si>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</si>
  <si>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</si>
  <si>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</si>
  <si>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</si>
  <si>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</si>
  <si>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</si>
  <si>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</si>
  <si>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</si>
  <si>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</si>
  <si>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</si>
  <si>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</si>
  <si>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</si>
  <si>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</si>
  <si>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</si>
  <si>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</si>
  <si>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</si>
  <si>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</si>
  <si>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</si>
  <si>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</si>
  <si>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</si>
  <si>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</si>
  <si>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</si>
  <si>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</si>
  <si>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</si>
  <si>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</si>
  <si>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</si>
  <si>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</si>
  <si>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</si>
  <si>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</si>
  <si>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</si>
  <si>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</si>
  <si>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</si>
  <si>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</si>
  <si>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</si>
  <si>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</si>
  <si>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</si>
  <si>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</si>
  <si>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</si>
  <si>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</si>
  <si>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</si>
  <si>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</si>
  <si>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</si>
  <si>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</si>
  <si>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</si>
  <si>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</si>
  <si>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</si>
  <si>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</si>
  <si>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</si>
  <si>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</si>
  <si>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</si>
  <si>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</si>
  <si>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</si>
  <si>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</si>
  <si>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</si>
  <si>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</si>
  <si>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</si>
  <si>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</si>
  <si>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</si>
  <si>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</si>
  <si>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</si>
  <si>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</si>
  <si>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</si>
  <si>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</si>
  <si>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</si>
  <si>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</si>
  <si>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</si>
  <si>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</si>
  <si>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</si>
  <si>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</si>
  <si>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</si>
  <si>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</si>
  <si>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</si>
  <si>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</si>
  <si>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</si>
  <si>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</si>
  <si>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</si>
  <si>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</si>
  <si>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</si>
  <si>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</si>
  <si>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</si>
  <si>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</si>
  <si>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</si>
  <si>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</si>
  <si>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</si>
  <si>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</si>
  <si>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</si>
  <si>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</si>
  <si>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</si>
  <si>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</si>
  <si>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</si>
  <si>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</si>
  <si>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</si>
  <si>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</si>
  <si>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</si>
  <si>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</si>
  <si>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</si>
  <si>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</si>
  <si>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</si>
  <si>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</si>
  <si>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</si>
  <si>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</si>
  <si>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</si>
  <si>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</si>
  <si>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</si>
  <si>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</si>
  <si>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</si>
  <si>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</si>
  <si>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</si>
  <si>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</si>
  <si>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</si>
  <si>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</si>
  <si>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</si>
  <si>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</si>
  <si>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</si>
  <si>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</si>
  <si>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</si>
  <si>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</si>
  <si>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</si>
  <si>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</si>
  <si>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</si>
  <si>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</si>
  <si>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</si>
  <si>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</si>
  <si>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</si>
  <si>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</si>
  <si>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</si>
  <si>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</si>
  <si>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</si>
  <si>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</si>
  <si>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</si>
  <si>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</si>
  <si>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</si>
  <si>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</si>
  <si>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</si>
  <si>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</si>
  <si>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</si>
  <si>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</si>
  <si>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</si>
  <si>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</si>
  <si>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</si>
  <si>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</si>
  <si>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</si>
  <si>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</si>
  <si>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</si>
  <si>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</si>
  <si>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</si>
  <si>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</si>
  <si>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</si>
  <si>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</si>
  <si>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</si>
  <si>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</si>
  <si>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</si>
  <si>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</si>
  <si>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</si>
  <si>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</si>
  <si>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</si>
  <si>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</si>
  <si>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</si>
  <si>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</si>
  <si>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</si>
  <si>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</si>
  <si>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</si>
  <si>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</si>
  <si>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</si>
  <si>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</si>
  <si>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</si>
  <si>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</si>
  <si>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</si>
  <si>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</si>
  <si>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</si>
  <si>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</si>
  <si>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</si>
  <si>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</si>
  <si>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</si>
  <si>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</si>
  <si>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</si>
  <si>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</si>
  <si>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</si>
  <si>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</si>
  <si>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</si>
  <si>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</si>
  <si>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</si>
  <si>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</si>
  <si>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</si>
  <si>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</si>
  <si>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</si>
  <si>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</si>
  <si>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</si>
  <si>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</si>
  <si>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</si>
  <si>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</si>
  <si>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</si>
  <si>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</si>
  <si>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</si>
  <si>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</si>
  <si>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</si>
  <si>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</si>
  <si>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</si>
  <si>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</si>
  <si>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</si>
  <si>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</si>
  <si>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</si>
  <si>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</si>
  <si>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</si>
  <si>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</si>
  <si>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</si>
  <si>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</si>
  <si>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</si>
  <si>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</si>
  <si>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</si>
  <si>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</si>
  <si>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</si>
  <si>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</si>
  <si>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</si>
  <si>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</si>
  <si>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</si>
  <si>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</si>
  <si>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</si>
  <si>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</si>
  <si>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</si>
  <si>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</si>
  <si>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</si>
  <si>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</si>
  <si>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</si>
  <si>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</si>
  <si>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</si>
  <si>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</si>
  <si>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</si>
  <si>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</si>
  <si>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</si>
  <si>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</si>
  <si>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</si>
  <si>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</si>
  <si>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</si>
  <si>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</si>
  <si>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</si>
  <si>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</si>
  <si>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</si>
  <si>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</si>
  <si>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</si>
  <si>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</si>
  <si>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</si>
  <si>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</si>
  <si>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</si>
  <si>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</si>
  <si>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</si>
  <si>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</si>
  <si>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</si>
  <si>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</si>
  <si>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</si>
  <si>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</si>
  <si>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</si>
  <si>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</si>
  <si>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</si>
  <si>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</si>
  <si>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</si>
  <si>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</si>
  <si>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</si>
  <si>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</si>
  <si>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</si>
  <si>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</si>
  <si>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</si>
  <si>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</si>
  <si>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</si>
  <si>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</si>
  <si>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</si>
  <si>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</si>
  <si>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</si>
  <si>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</si>
  <si>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</si>
  <si>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</si>
  <si>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</si>
  <si>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</si>
  <si>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</si>
  <si>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</si>
  <si>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</si>
  <si>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</si>
  <si>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</si>
  <si>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</si>
  <si>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</si>
  <si>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</si>
  <si>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</si>
  <si>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</si>
  <si>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</si>
  <si>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</si>
  <si>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</si>
  <si>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</si>
  <si>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</si>
  <si>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</si>
  <si>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</si>
  <si>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</si>
  <si>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</si>
  <si>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</si>
  <si>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</si>
  <si>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</si>
  <si>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</si>
  <si>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</si>
  <si>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</si>
  <si>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</si>
  <si>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</si>
  <si>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</si>
  <si>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</si>
  <si>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</si>
  <si>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</si>
  <si>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</si>
  <si>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</si>
  <si>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</si>
  <si>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</si>
  <si>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</si>
  <si>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</si>
  <si>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</si>
  <si>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</si>
  <si>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</si>
  <si>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</si>
  <si>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</si>
  <si>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</si>
  <si>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</si>
  <si>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</si>
  <si>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</si>
  <si>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</si>
  <si>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</si>
  <si>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</si>
  <si>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</si>
  <si>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</si>
  <si>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</si>
  <si>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</si>
  <si>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</si>
  <si>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</si>
  <si>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</si>
  <si>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</si>
  <si>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</si>
  <si>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</si>
  <si>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</si>
  <si>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</si>
  <si>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</si>
  <si>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</si>
  <si>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</si>
  <si>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</si>
  <si>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</si>
  <si>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</si>
  <si>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</si>
  <si>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</si>
  <si>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</si>
  <si>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</si>
  <si>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</si>
  <si>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</si>
  <si>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</si>
  <si>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</si>
  <si>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</si>
  <si>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</si>
  <si>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</si>
  <si>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</si>
  <si>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</si>
  <si>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</si>
  <si>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</si>
  <si>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</si>
  <si>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</si>
  <si>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</si>
  <si>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</si>
  <si>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</si>
  <si>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</si>
  <si>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</si>
  <si>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</si>
  <si>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</si>
  <si>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</si>
  <si>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</si>
  <si>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</si>
  <si>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</si>
  <si>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</si>
  <si>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</si>
  <si>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</si>
  <si>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</si>
  <si>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</si>
  <si>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</si>
  <si>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</si>
  <si>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</si>
  <si>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</si>
  <si>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</si>
  <si>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</si>
  <si>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</si>
  <si>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</si>
  <si>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</si>
  <si>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</si>
  <si>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</si>
  <si>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</si>
  <si>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</si>
  <si>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</si>
  <si>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</si>
  <si>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</si>
  <si>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</si>
  <si>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</si>
  <si>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</si>
  <si>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</si>
  <si>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</si>
  <si>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</si>
  <si>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</si>
  <si>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</si>
  <si>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</si>
  <si>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</si>
  <si>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</si>
  <si>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</si>
  <si>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</si>
  <si>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</si>
  <si>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</si>
  <si>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</si>
  <si>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</si>
  <si>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</si>
  <si>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</si>
  <si>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</si>
  <si>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</si>
  <si>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</si>
  <si>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</si>
  <si>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</si>
  <si>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</si>
  <si>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</si>
  <si>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</si>
  <si>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</si>
  <si>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</si>
  <si>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</si>
  <si>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</si>
  <si>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</si>
  <si>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</si>
  <si>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</si>
  <si>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</si>
  <si>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</si>
  <si>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</si>
  <si>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</si>
  <si>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</si>
  <si>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</si>
  <si>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</si>
  <si>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</si>
  <si>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</si>
  <si>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</si>
  <si>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</si>
  <si>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</si>
  <si>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</si>
  <si>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</si>
  <si>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</si>
  <si>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</si>
  <si>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</si>
  <si>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</si>
  <si>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</si>
  <si>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</si>
  <si>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</si>
  <si>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</si>
  <si>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</si>
  <si>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</si>
  <si>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</si>
  <si>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</si>
  <si>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</si>
  <si>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</si>
  <si>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</si>
  <si>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</si>
  <si>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</si>
  <si>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</si>
  <si>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</si>
  <si>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</si>
  <si>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</si>
  <si>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</si>
  <si>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</si>
  <si>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</si>
  <si>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</si>
  <si>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</si>
  <si>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</si>
  <si>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</si>
  <si>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</si>
  <si>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</si>
  <si>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</si>
  <si>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</si>
  <si>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</si>
  <si>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</si>
  <si>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</si>
  <si>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</si>
  <si>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</si>
  <si>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</si>
  <si>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</si>
  <si>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</si>
  <si>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</si>
  <si>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</si>
  <si>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</si>
  <si>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</si>
  <si>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</si>
  <si>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</si>
  <si>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</si>
  <si>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</si>
  <si>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</si>
  <si>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</si>
  <si>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</si>
  <si>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</si>
  <si>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</si>
  <si>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</si>
  <si>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</si>
  <si>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</si>
  <si>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</si>
  <si>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</si>
  <si>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</si>
  <si>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</si>
  <si>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</si>
  <si>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</si>
  <si>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</si>
  <si>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</si>
  <si>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</si>
  <si>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</si>
  <si>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</si>
  <si>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</si>
  <si>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</si>
  <si>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</si>
  <si>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</si>
  <si>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</si>
  <si>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</si>
  <si>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</si>
  <si>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</si>
  <si>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</si>
  <si>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</si>
  <si>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</si>
  <si>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</si>
  <si>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</si>
  <si>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</si>
  <si>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</si>
  <si>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</si>
  <si>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</si>
  <si>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</si>
  <si>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</si>
  <si>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</si>
  <si>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</si>
  <si>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</si>
  <si>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</si>
  <si>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</si>
  <si>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</si>
  <si>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</si>
  <si>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</si>
  <si>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</si>
  <si>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</si>
  <si>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</si>
  <si>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</si>
  <si>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</si>
  <si>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</si>
  <si>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</si>
  <si>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</si>
  <si>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</si>
  <si>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</si>
  <si>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</si>
  <si>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</si>
  <si>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</si>
  <si>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</si>
  <si>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</si>
  <si>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</si>
  <si>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</si>
  <si>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</si>
  <si>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</si>
  <si>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</si>
  <si>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</si>
  <si>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</si>
  <si>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</si>
  <si>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</si>
  <si>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</si>
  <si>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</si>
  <si>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</si>
  <si>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</si>
  <si>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</si>
  <si>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</si>
  <si>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</si>
  <si>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</si>
  <si>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</si>
  <si>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</si>
  <si>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</si>
  <si>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</si>
  <si>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</si>
  <si>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</si>
  <si>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</si>
  <si>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</si>
  <si>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</si>
  <si>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</si>
  <si>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</si>
  <si>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</si>
  <si>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</si>
  <si>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</si>
  <si>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</si>
  <si>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</si>
  <si>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</si>
  <si>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</si>
  <si>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</si>
  <si>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</si>
  <si>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</si>
  <si>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</si>
  <si>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</si>
  <si>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</si>
  <si>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</si>
  <si>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</si>
  <si>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</si>
  <si>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</si>
  <si>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</si>
  <si>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</si>
  <si>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</si>
  <si>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</si>
  <si>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</si>
  <si>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</si>
  <si>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</si>
  <si>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</si>
  <si>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</si>
  <si>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</si>
  <si>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</si>
  <si>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</si>
  <si>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</si>
  <si>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</si>
  <si>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</si>
  <si>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</si>
  <si>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</si>
  <si>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</si>
  <si>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</si>
  <si>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</si>
  <si>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</si>
  <si>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</si>
  <si>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</si>
  <si>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</si>
  <si>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</si>
  <si>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</si>
  <si>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</si>
  <si>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</si>
  <si>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</si>
  <si>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</si>
  <si>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</si>
  <si>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</si>
  <si>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</si>
  <si>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</si>
  <si>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</si>
  <si>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</si>
  <si>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</si>
  <si>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</si>
  <si>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</si>
  <si>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</si>
  <si>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</si>
  <si>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</si>
  <si>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</si>
  <si>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</si>
  <si>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</si>
  <si>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</si>
  <si>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</si>
  <si>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</si>
  <si>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</si>
  <si>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</si>
  <si>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</si>
  <si>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</si>
  <si>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</si>
  <si>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</si>
  <si>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</si>
  <si>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</si>
  <si>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</si>
  <si>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</si>
  <si>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</si>
  <si>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</si>
  <si>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</si>
  <si>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</si>
  <si>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</si>
  <si>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</si>
  <si>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</si>
  <si>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</si>
  <si>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</si>
  <si>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</si>
  <si>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</si>
  <si>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</si>
  <si>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</si>
  <si>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</si>
  <si>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</si>
  <si>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</si>
  <si>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</si>
  <si>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</si>
  <si>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</si>
  <si>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</si>
  <si>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</si>
  <si>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</si>
  <si>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</si>
  <si>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</si>
  <si>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</si>
  <si>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</si>
  <si>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</si>
  <si>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</si>
  <si>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</si>
  <si>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</si>
  <si>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</si>
  <si>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</si>
  <si>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</si>
  <si>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</si>
  <si>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</si>
  <si>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</si>
  <si>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</si>
  <si>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</si>
  <si>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</si>
  <si>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</si>
  <si>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</si>
  <si>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</si>
  <si>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</si>
  <si>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</si>
  <si>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</si>
  <si>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</si>
  <si>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</si>
  <si>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</si>
  <si>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</si>
  <si>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</si>
  <si>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</si>
  <si>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</si>
  <si>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</si>
  <si>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</si>
  <si>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</si>
  <si>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</si>
  <si>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</si>
  <si>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</si>
  <si>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</si>
  <si>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</si>
  <si>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</si>
  <si>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</si>
  <si>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</si>
  <si>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</si>
  <si>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</si>
  <si>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</si>
  <si>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</si>
  <si>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</si>
  <si>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</si>
  <si>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</si>
  <si>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</si>
  <si>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</si>
  <si>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</si>
  <si>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</si>
  <si>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</si>
  <si>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</si>
  <si>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</si>
  <si>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</si>
  <si>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</si>
  <si>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</si>
  <si>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</si>
  <si>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</si>
  <si>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</si>
  <si>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</si>
  <si>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</si>
  <si>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</si>
  <si>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</si>
  <si>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</si>
  <si>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</si>
  <si>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</si>
  <si>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</si>
  <si>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</si>
  <si>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</si>
  <si>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</si>
  <si>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</si>
  <si>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</si>
  <si>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</si>
  <si>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</si>
  <si>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</si>
  <si>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</si>
  <si>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</si>
  <si>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</si>
  <si>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</si>
  <si>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</si>
  <si>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</si>
  <si>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</si>
  <si>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</si>
  <si>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</si>
  <si>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</si>
  <si>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</si>
  <si>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</si>
  <si>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</si>
  <si>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</si>
  <si>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</si>
  <si>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</si>
  <si>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</si>
  <si>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</si>
  <si>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</si>
  <si>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</si>
  <si>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</si>
  <si>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</si>
  <si>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</si>
  <si>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</si>
  <si>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</si>
  <si>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</si>
  <si>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</si>
  <si>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</si>
  <si>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</si>
  <si>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</si>
  <si>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</si>
  <si>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</si>
  <si>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</si>
  <si>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</si>
  <si>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</si>
  <si>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</si>
  <si>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</si>
  <si>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</si>
  <si>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</si>
  <si>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</si>
  <si>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</si>
  <si>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</si>
  <si>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</si>
  <si>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</si>
  <si>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</si>
  <si>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</si>
  <si>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</si>
  <si>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</si>
  <si>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</si>
  <si>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</si>
  <si>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</si>
  <si>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</si>
  <si>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</si>
  <si>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</si>
  <si>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</si>
  <si>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</si>
  <si>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</si>
  <si>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</si>
  <si>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</si>
  <si>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</si>
  <si>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</si>
  <si>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</si>
  <si>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</si>
  <si>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</si>
  <si>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</si>
  <si>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</si>
  <si>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</si>
  <si>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</si>
  <si>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</si>
  <si>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</si>
  <si>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</si>
  <si>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</si>
  <si>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</si>
  <si>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</si>
  <si>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</si>
  <si>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</si>
  <si>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</si>
  <si>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</si>
  <si>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</si>
  <si>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</si>
  <si>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</si>
  <si>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</si>
  <si>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</si>
  <si>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</si>
  <si>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</si>
  <si>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</si>
  <si>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</si>
  <si>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</si>
  <si>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</si>
  <si>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</si>
  <si>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</si>
  <si>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</si>
  <si>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</si>
  <si>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</si>
  <si>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</si>
  <si>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</si>
  <si>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</si>
  <si>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</si>
  <si>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</si>
  <si>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</si>
  <si>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</si>
  <si>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</si>
  <si>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</si>
  <si>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</si>
  <si>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</si>
  <si>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</si>
  <si>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</si>
  <si>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</si>
  <si>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</si>
  <si>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</si>
  <si>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</si>
  <si>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</si>
  <si>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</si>
  <si>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</si>
  <si>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</si>
  <si>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</si>
  <si>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</si>
  <si>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</si>
  <si>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</si>
  <si>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</si>
  <si>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</si>
  <si>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</si>
  <si>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</si>
  <si>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</si>
  <si>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</si>
  <si>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</si>
  <si>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</si>
  <si>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</si>
  <si>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</si>
  <si>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</si>
  <si>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</si>
  <si>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</si>
  <si>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</si>
  <si>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</si>
  <si>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</si>
  <si>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</si>
  <si>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</si>
  <si>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</si>
  <si>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</si>
  <si>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</si>
  <si>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</si>
  <si>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</si>
  <si>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</si>
  <si>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</si>
  <si>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</si>
  <si>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</si>
  <si>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</si>
  <si>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</si>
  <si>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</si>
  <si>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</si>
  <si>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</si>
  <si>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</si>
  <si>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</si>
  <si>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</si>
  <si>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</si>
  <si>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</si>
  <si>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</si>
  <si>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</si>
  <si>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</si>
  <si>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</si>
  <si>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</si>
  <si>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</si>
  <si>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</si>
  <si>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</si>
  <si>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</si>
  <si>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</si>
  <si>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</si>
  <si>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</si>
  <si>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</si>
  <si>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</si>
  <si>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</si>
  <si>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</si>
  <si>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</si>
  <si>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</si>
  <si>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</si>
  <si>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</si>
  <si>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</si>
  <si>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</si>
  <si>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</si>
  <si>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</si>
  <si>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</si>
  <si>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</si>
  <si>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</si>
  <si>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</si>
  <si>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</si>
  <si>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</si>
  <si>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</si>
  <si>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</si>
  <si>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</si>
  <si>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</si>
  <si>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</si>
  <si>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</si>
  <si>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</si>
  <si>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</si>
  <si>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</si>
  <si>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</si>
  <si>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</si>
  <si>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</si>
  <si>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</si>
  <si>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</si>
  <si>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</si>
  <si>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</si>
  <si>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</si>
  <si>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</si>
  <si>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</si>
  <si>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</si>
  <si>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</si>
  <si>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</si>
  <si>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</si>
  <si>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</si>
  <si>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</si>
  <si>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</si>
  <si>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</si>
  <si>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</si>
  <si>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</si>
  <si>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</si>
  <si>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</si>
  <si>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</si>
  <si>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</si>
  <si>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</si>
  <si>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</si>
  <si>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</si>
  <si>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</si>
  <si>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</si>
  <si>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</si>
  <si>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</si>
  <si>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</si>
  <si>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</si>
  <si>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</si>
  <si>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</si>
  <si>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</si>
  <si>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</si>
  <si>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</si>
  <si>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</si>
  <si>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</si>
  <si>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</si>
  <si>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</si>
  <si>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</si>
  <si>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</si>
  <si>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</si>
  <si>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</si>
  <si>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</si>
  <si>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</si>
  <si>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</si>
  <si>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</si>
  <si>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</si>
  <si>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</si>
  <si>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</si>
  <si>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</si>
  <si>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</si>
  <si>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</si>
  <si>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</si>
  <si>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</si>
  <si>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</si>
  <si>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</si>
  <si>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</si>
  <si>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</si>
  <si>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</si>
  <si>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</si>
  <si>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</si>
  <si>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</si>
  <si>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</si>
  <si>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</si>
  <si>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</si>
  <si>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</si>
  <si>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</si>
  <si>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</si>
  <si>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</si>
  <si>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</si>
  <si>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</si>
  <si>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</si>
  <si>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</si>
  <si>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</si>
  <si>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</si>
  <si>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</si>
  <si>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</si>
  <si>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</si>
  <si>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</si>
  <si>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</si>
  <si>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</si>
  <si>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</si>
  <si>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</si>
  <si>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</si>
  <si>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</si>
  <si>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</si>
  <si>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</si>
  <si>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</si>
  <si>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</si>
  <si>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</si>
  <si>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</si>
  <si>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</si>
  <si>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</si>
  <si>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</si>
  <si>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</si>
  <si>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</si>
  <si>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</si>
  <si>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</si>
  <si>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</si>
  <si>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</si>
  <si>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</si>
  <si>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</si>
  <si>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</si>
  <si>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</si>
  <si>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</si>
  <si>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</si>
  <si>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</si>
  <si>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</si>
  <si>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</si>
  <si>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</si>
  <si>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</si>
  <si>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</si>
  <si>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</si>
  <si>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</si>
  <si>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</si>
  <si>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</si>
  <si>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</si>
  <si>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</si>
  <si>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</si>
  <si>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</si>
  <si>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</si>
  <si>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</si>
  <si>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</si>
  <si>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</si>
  <si>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</si>
  <si>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</si>
  <si>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</si>
  <si>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</si>
  <si>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</si>
  <si>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</si>
  <si>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</si>
  <si>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</si>
  <si>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</si>
  <si>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</si>
  <si>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</si>
  <si>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</si>
  <si>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</si>
  <si>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</si>
  <si>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</si>
  <si>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</si>
  <si>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</si>
  <si>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</si>
  <si>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</si>
  <si>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</si>
  <si>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</si>
  <si>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</si>
  <si>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</si>
  <si>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</si>
  <si>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</si>
  <si>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</si>
  <si>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</si>
  <si>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</si>
  <si>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</si>
  <si>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</si>
  <si>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</si>
  <si>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</si>
  <si>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</si>
  <si>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</si>
  <si>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</si>
  <si>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</si>
  <si>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</si>
  <si>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</si>
  <si>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</si>
  <si>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</si>
  <si>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</si>
  <si>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</si>
  <si>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</si>
  <si>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</si>
  <si>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</si>
  <si>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</si>
  <si>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</si>
  <si>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</si>
  <si>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</si>
  <si>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</si>
  <si>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</si>
  <si>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</si>
  <si>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</si>
  <si>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</si>
  <si>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</si>
  <si>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</si>
  <si>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</si>
  <si>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</si>
  <si>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</si>
  <si>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</si>
  <si>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</si>
  <si>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</si>
  <si>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</si>
  <si>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</si>
  <si>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</si>
  <si>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</si>
  <si>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</si>
  <si>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</si>
  <si>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</si>
  <si>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</si>
  <si>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</si>
  <si>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</si>
  <si>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</si>
  <si>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</si>
  <si>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</si>
  <si>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</si>
  <si>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</si>
  <si>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</si>
  <si>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</si>
  <si>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</si>
  <si>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</si>
  <si>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</si>
  <si>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</si>
  <si>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</si>
  <si>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</si>
  <si>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</si>
  <si>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</si>
  <si>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</si>
  <si>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</si>
  <si>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</si>
  <si>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</si>
  <si>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</si>
  <si>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</si>
  <si>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</si>
  <si>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</si>
  <si>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</si>
  <si>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</si>
  <si>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</si>
  <si>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</si>
  <si>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</si>
  <si>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</si>
  <si>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</si>
  <si>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</si>
  <si>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</si>
  <si>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</si>
  <si>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</si>
  <si>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</si>
  <si>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</si>
  <si>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</si>
  <si>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</si>
  <si>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</si>
  <si>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</si>
  <si>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</si>
  <si>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</si>
  <si>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</si>
  <si>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</si>
  <si>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</si>
  <si>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</si>
  <si>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</si>
  <si>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</si>
  <si>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</si>
  <si>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</si>
  <si>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</si>
  <si>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</si>
  <si>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</si>
  <si>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</si>
  <si>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</si>
  <si>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</si>
  <si>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</si>
  <si>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</si>
  <si>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</si>
  <si>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</si>
  <si>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</si>
  <si>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</si>
  <si>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</si>
  <si>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</si>
  <si>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</si>
  <si>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</si>
  <si>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</si>
  <si>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</si>
  <si>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</si>
  <si>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</si>
  <si>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</si>
  <si>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</si>
  <si>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</si>
  <si>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</si>
  <si>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</si>
  <si>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</si>
  <si>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</si>
  <si>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</si>
  <si>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</si>
  <si>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</si>
  <si>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</si>
  <si>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</si>
  <si>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</si>
  <si>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</si>
  <si>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</si>
  <si>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</si>
  <si>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</si>
  <si>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</si>
  <si>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</si>
  <si>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</si>
  <si>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</si>
  <si>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</si>
  <si>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</si>
  <si>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</si>
  <si>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</si>
  <si>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</si>
  <si>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</si>
  <si>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</si>
  <si>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</si>
  <si>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</si>
  <si>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</si>
  <si>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</si>
  <si>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</si>
  <si>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</si>
  <si>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</si>
  <si>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</si>
  <si>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</si>
  <si>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</si>
  <si>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</si>
  <si>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</si>
  <si>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</si>
  <si>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</si>
  <si>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</si>
  <si>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</si>
  <si>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</si>
  <si>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</si>
  <si>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</si>
  <si>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</si>
  <si>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</si>
  <si>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</si>
  <si>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</si>
  <si>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</si>
  <si>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</si>
  <si>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</si>
  <si>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</si>
  <si>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</si>
  <si>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</si>
  <si>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</si>
  <si>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</si>
  <si>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</si>
  <si>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</si>
  <si>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</si>
  <si>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</si>
  <si>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</si>
  <si>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</si>
  <si>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</si>
  <si>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</si>
  <si>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</si>
  <si>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</si>
  <si>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</si>
  <si>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</si>
  <si>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</si>
  <si>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</si>
  <si>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</si>
  <si>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</si>
  <si>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</si>
  <si>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</si>
  <si>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</si>
  <si>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</si>
  <si>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</si>
  <si>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</si>
  <si>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</si>
  <si>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</si>
  <si>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</si>
  <si>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</si>
  <si>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</si>
  <si>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</si>
  <si>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</si>
  <si>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</si>
  <si>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</si>
  <si>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</si>
  <si>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</si>
  <si>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</si>
  <si>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</si>
  <si>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</si>
  <si>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</si>
  <si>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</si>
  <si>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</si>
  <si>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</si>
  <si>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</si>
  <si>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</si>
  <si>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</si>
  <si>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</si>
  <si>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</si>
  <si>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</si>
  <si>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</si>
  <si>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</si>
  <si>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</si>
  <si>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</si>
  <si>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</si>
  <si>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</si>
  <si>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</si>
  <si>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</si>
  <si>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</si>
  <si>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</si>
  <si>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</si>
  <si>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</si>
  <si>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</si>
  <si>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</si>
  <si>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</si>
  <si>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</si>
  <si>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</si>
  <si>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</si>
  <si>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</si>
  <si>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</si>
  <si>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</si>
  <si>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</si>
  <si>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</si>
  <si>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</si>
  <si>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</si>
  <si>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</si>
  <si>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</si>
  <si>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</si>
  <si>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</si>
  <si>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</si>
  <si>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</si>
  <si>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</si>
  <si>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</si>
  <si>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</si>
  <si>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</si>
  <si>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</si>
  <si>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</si>
  <si>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</si>
  <si>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</si>
  <si>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</si>
  <si>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</si>
  <si>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</si>
  <si>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</si>
  <si>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</si>
  <si>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</si>
  <si>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</si>
  <si>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</si>
  <si>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</si>
  <si>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</si>
  <si>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</si>
  <si>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</si>
  <si>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</si>
  <si>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</si>
  <si>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</si>
  <si>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</si>
  <si>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</si>
  <si>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</si>
  <si>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</si>
  <si>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</si>
  <si>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</si>
  <si>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</si>
  <si>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</si>
  <si>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</si>
  <si>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</si>
  <si>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</si>
  <si>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</si>
  <si>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</si>
  <si>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</si>
  <si>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</si>
  <si>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</si>
  <si>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</si>
  <si>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</si>
  <si>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</si>
  <si>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</si>
  <si>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</si>
  <si>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</si>
  <si>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</si>
  <si>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</si>
  <si>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</si>
  <si>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</si>
  <si>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</si>
  <si>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</si>
  <si>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</si>
  <si>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</si>
  <si>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</si>
  <si>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</si>
  <si>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</si>
  <si>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</si>
  <si>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</si>
  <si>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</si>
  <si>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</si>
  <si>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</si>
  <si>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</si>
  <si>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</si>
  <si>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</si>
  <si>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</si>
  <si>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</si>
  <si>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</si>
  <si>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</si>
  <si>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</si>
  <si>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</si>
  <si>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</si>
  <si>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</si>
  <si>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</si>
  <si>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</si>
  <si>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</si>
  <si>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</si>
  <si>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</si>
  <si>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</si>
  <si>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</si>
  <si>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</si>
  <si>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</si>
  <si>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</si>
  <si>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</si>
  <si>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</si>
  <si>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</si>
  <si>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</si>
  <si>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</si>
  <si>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</si>
  <si>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</si>
  <si>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</si>
  <si>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</si>
  <si>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</si>
  <si>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</si>
  <si>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</si>
  <si>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</si>
  <si>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</si>
  <si>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</si>
  <si>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</si>
  <si>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</si>
  <si>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</si>
  <si>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</si>
  <si>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</si>
  <si>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</si>
  <si>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</si>
  <si>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</si>
  <si>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</si>
  <si>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</si>
  <si>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</si>
  <si>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</si>
  <si>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</si>
  <si>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</si>
  <si>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</si>
  <si>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</si>
  <si>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</si>
  <si>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</si>
  <si>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</si>
  <si>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</si>
  <si>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</si>
  <si>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</si>
  <si>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</si>
  <si>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</si>
  <si>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</si>
  <si>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</si>
  <si>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</si>
  <si>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</si>
  <si>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</si>
  <si>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</si>
  <si>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</si>
  <si>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</si>
  <si>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</si>
  <si>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</si>
  <si>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</si>
  <si>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</si>
  <si>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</si>
  <si>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</si>
  <si>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</si>
  <si>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</si>
  <si>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</si>
  <si>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</si>
  <si>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</si>
  <si>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</si>
  <si>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</si>
  <si>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</si>
  <si>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</si>
  <si>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</si>
  <si>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</si>
  <si>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</si>
  <si>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</si>
  <si>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</si>
  <si>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</si>
  <si>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</si>
  <si>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</si>
  <si>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</si>
  <si>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</si>
  <si>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</si>
  <si>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</si>
  <si>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</si>
  <si>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</si>
  <si>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</si>
  <si>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</si>
  <si>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</si>
  <si>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</si>
  <si>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</si>
  <si>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</si>
  <si>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</si>
  <si>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</si>
  <si>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</si>
  <si>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</si>
  <si>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</si>
  <si>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</si>
  <si>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</si>
  <si>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</si>
  <si>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</si>
  <si>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</si>
  <si>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</si>
  <si>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</si>
  <si>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</si>
  <si>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</si>
  <si>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</si>
  <si>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</si>
  <si>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</si>
  <si>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</si>
  <si>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</si>
  <si>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</si>
  <si>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</si>
  <si>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</si>
  <si>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</si>
  <si>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</si>
  <si>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</si>
  <si>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</si>
  <si>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</si>
  <si>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</si>
  <si>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</si>
  <si>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4145179613</t>
  </si>
  <si>
    <t>4145179870</t>
  </si>
  <si>
    <t>4145180128</t>
  </si>
  <si>
    <t>4145180571</t>
  </si>
  <si>
    <t>4145181210</t>
  </si>
  <si>
    <t>4145181356</t>
  </si>
  <si>
    <t>4145181895</t>
  </si>
  <si>
    <t>4145402792</t>
  </si>
  <si>
    <t>4145182593</t>
  </si>
  <si>
    <t>4145182807</t>
  </si>
  <si>
    <t>4145183097</t>
  </si>
  <si>
    <t>4145183765</t>
  </si>
  <si>
    <t>4145183934</t>
  </si>
  <si>
    <t>4145184074</t>
  </si>
  <si>
    <t>4145387989</t>
  </si>
  <si>
    <t>4145331443</t>
  </si>
  <si>
    <t>4145384246</t>
  </si>
  <si>
    <t>4145184515</t>
  </si>
  <si>
    <t>4145184521</t>
  </si>
  <si>
    <t>4145408632</t>
  </si>
  <si>
    <t>4145390916</t>
  </si>
  <si>
    <t>4145395159</t>
  </si>
  <si>
    <t>4145300215</t>
  </si>
  <si>
    <t>4145407822</t>
  </si>
  <si>
    <t>4145362417</t>
  </si>
  <si>
    <t>4145392251</t>
  </si>
  <si>
    <t>4145394619</t>
  </si>
  <si>
    <t>4145418127</t>
  </si>
  <si>
    <t>4145389860</t>
  </si>
  <si>
    <t>4145374742</t>
  </si>
  <si>
    <t>4145169585</t>
  </si>
  <si>
    <t>4145389749</t>
  </si>
  <si>
    <t>4145380109</t>
  </si>
  <si>
    <t>4145402416</t>
  </si>
  <si>
    <t>4145384471</t>
  </si>
  <si>
    <t>4145390285</t>
  </si>
  <si>
    <t>4145361177</t>
  </si>
  <si>
    <t>4145381632</t>
  </si>
  <si>
    <t>4145382873</t>
  </si>
  <si>
    <t>4145379982</t>
  </si>
  <si>
    <t>4144770686 (3810)</t>
  </si>
  <si>
    <t>4145197454 (4182)</t>
  </si>
  <si>
    <t>4145246181 (4352)</t>
  </si>
  <si>
    <t>4145270266 (5455)</t>
  </si>
  <si>
    <t>4145279309 (4506)</t>
  </si>
  <si>
    <t>4145316758 (3564)</t>
  </si>
  <si>
    <t>4145333254 (4044)</t>
  </si>
  <si>
    <t>4145334552 (4074)</t>
  </si>
  <si>
    <t>4145359535 (2947)</t>
  </si>
  <si>
    <t>4145359700 (3146)</t>
  </si>
  <si>
    <t>4145359777 (3535)</t>
  </si>
  <si>
    <t>4145360019 (3590)</t>
  </si>
  <si>
    <t>4145361305 (4186)</t>
  </si>
  <si>
    <t>4145361395 (4187)</t>
  </si>
  <si>
    <t>4145361740 (4354)</t>
  </si>
  <si>
    <t>4145361940 (4465)</t>
  </si>
  <si>
    <t>4145362093 (4468)</t>
  </si>
  <si>
    <t>4145362331 (4510)</t>
  </si>
  <si>
    <t>4145362598 (4673)</t>
  </si>
  <si>
    <t>4145363010 (4948)</t>
  </si>
  <si>
    <t>4145363546 (5140)</t>
  </si>
  <si>
    <t>4145364080 (3579)</t>
  </si>
  <si>
    <t>4145364441 (5241)</t>
  </si>
  <si>
    <t>4145365669 (5734)</t>
  </si>
  <si>
    <t>4145365883 (5781)</t>
  </si>
  <si>
    <t>4145366096 (6105)</t>
  </si>
  <si>
    <t>4145366220 (6138)</t>
  </si>
  <si>
    <t>4145366453 (6160)</t>
  </si>
  <si>
    <t>4145366628 (6185)</t>
  </si>
  <si>
    <t>4145368793 (6653)</t>
  </si>
  <si>
    <t>4145369918 (6730)</t>
  </si>
  <si>
    <t>4145375603 (4410)</t>
  </si>
  <si>
    <t>4145377736 (6458)</t>
  </si>
  <si>
    <t>4145386197 (4120)</t>
  </si>
  <si>
    <t>4145426454 (6234)</t>
  </si>
  <si>
    <t>WIN6869</t>
  </si>
  <si>
    <t>WIN6829</t>
  </si>
  <si>
    <t>4145192522</t>
  </si>
  <si>
    <t>4145197384</t>
  </si>
  <si>
    <t>4145197427</t>
  </si>
  <si>
    <t>4145197562</t>
  </si>
  <si>
    <t>4145197590</t>
  </si>
  <si>
    <t>4145197611</t>
  </si>
  <si>
    <t>4145197721</t>
  </si>
  <si>
    <t>4145197733</t>
  </si>
  <si>
    <t>4145197743</t>
  </si>
  <si>
    <t>4145197748</t>
  </si>
  <si>
    <t>4145197754</t>
  </si>
  <si>
    <t>4145197766</t>
  </si>
  <si>
    <t>4145197778</t>
  </si>
  <si>
    <t>4145197780</t>
  </si>
  <si>
    <t>4145197781</t>
  </si>
  <si>
    <t>4145197799</t>
  </si>
  <si>
    <t>4145197806</t>
  </si>
  <si>
    <t>4145197807</t>
  </si>
  <si>
    <t>4145197830</t>
  </si>
  <si>
    <t>4145197835</t>
  </si>
  <si>
    <t>4145197837</t>
  </si>
  <si>
    <t>4145197846</t>
  </si>
  <si>
    <t>4145197849</t>
  </si>
  <si>
    <t>4145197851</t>
  </si>
  <si>
    <t>4145197853</t>
  </si>
  <si>
    <t>4145197862</t>
  </si>
  <si>
    <t>4145197870</t>
  </si>
  <si>
    <t>4145197877</t>
  </si>
  <si>
    <t>4145197881</t>
  </si>
  <si>
    <t>4145197889</t>
  </si>
  <si>
    <t>4145197920</t>
  </si>
  <si>
    <t>4145197934</t>
  </si>
  <si>
    <t>4145197938</t>
  </si>
  <si>
    <t>4145197943</t>
  </si>
  <si>
    <t>4145197952</t>
  </si>
  <si>
    <t>4145197956</t>
  </si>
  <si>
    <t>4145197975</t>
  </si>
  <si>
    <t>4145198010</t>
  </si>
  <si>
    <t>4145198040</t>
  </si>
  <si>
    <t>4145198053</t>
  </si>
  <si>
    <t>4145198073</t>
  </si>
  <si>
    <t>4145198075</t>
  </si>
  <si>
    <t>4145198103</t>
  </si>
  <si>
    <t>4145198110</t>
  </si>
  <si>
    <t>4145198118</t>
  </si>
  <si>
    <t>4145198127</t>
  </si>
  <si>
    <t>4145198130</t>
  </si>
  <si>
    <t>4145198139</t>
  </si>
  <si>
    <t>4145198143</t>
  </si>
  <si>
    <t>4145198158</t>
  </si>
  <si>
    <t>4145198175</t>
  </si>
  <si>
    <t>4145198184</t>
  </si>
  <si>
    <t>4145198185</t>
  </si>
  <si>
    <t>4145198188</t>
  </si>
  <si>
    <t>4145198195</t>
  </si>
  <si>
    <t>4145198203</t>
  </si>
  <si>
    <t>4145198215</t>
  </si>
  <si>
    <t>4145198219</t>
  </si>
  <si>
    <t>4145198223</t>
  </si>
  <si>
    <t>4145198228</t>
  </si>
  <si>
    <t>4145198233</t>
  </si>
  <si>
    <t>4145198251</t>
  </si>
  <si>
    <t>4145198271</t>
  </si>
  <si>
    <t>4145198287</t>
  </si>
  <si>
    <t>4145198288</t>
  </si>
  <si>
    <t>4145198309</t>
  </si>
  <si>
    <t>4145198347</t>
  </si>
  <si>
    <t>4145198359</t>
  </si>
  <si>
    <t>4145198405</t>
  </si>
  <si>
    <t>4145209538</t>
  </si>
  <si>
    <t>4145213419</t>
  </si>
  <si>
    <t>4145225799</t>
  </si>
  <si>
    <t>4145318162</t>
  </si>
  <si>
    <t>4145433183</t>
  </si>
  <si>
    <t>4145433315</t>
  </si>
  <si>
    <t>4145433345</t>
  </si>
  <si>
    <t>4145433349</t>
  </si>
  <si>
    <t>4145433450</t>
  </si>
  <si>
    <t>4145433466</t>
  </si>
  <si>
    <t>4145433483</t>
  </si>
  <si>
    <t>4145433496</t>
  </si>
  <si>
    <t>4145433498</t>
  </si>
  <si>
    <t>4145433500</t>
  </si>
  <si>
    <t>4145433618</t>
  </si>
  <si>
    <t>4145433640</t>
  </si>
  <si>
    <t>4145433690</t>
  </si>
  <si>
    <t>4145433741</t>
  </si>
  <si>
    <t>4145433857</t>
  </si>
  <si>
    <t>4145433861</t>
  </si>
  <si>
    <t>4145433902</t>
  </si>
  <si>
    <t>4145434029</t>
  </si>
  <si>
    <t>4145434080</t>
  </si>
  <si>
    <t>4145434215</t>
  </si>
  <si>
    <t>4145434216</t>
  </si>
  <si>
    <t>4145434220</t>
  </si>
  <si>
    <t>4145434330</t>
  </si>
  <si>
    <t>4145434398</t>
  </si>
  <si>
    <t>4145434468</t>
  </si>
  <si>
    <t>4145434594</t>
  </si>
  <si>
    <t>4145434595</t>
  </si>
  <si>
    <t>4145434597</t>
  </si>
  <si>
    <t>4145434686</t>
  </si>
  <si>
    <t>4145434690</t>
  </si>
  <si>
    <t>4145434693</t>
  </si>
  <si>
    <t>4145434755</t>
  </si>
  <si>
    <t>4145434762</t>
  </si>
  <si>
    <t>4145434846</t>
  </si>
  <si>
    <t>4145434894</t>
  </si>
  <si>
    <t>4145434897</t>
  </si>
  <si>
    <t>4145434900</t>
  </si>
  <si>
    <t>4145434902</t>
  </si>
  <si>
    <t>4145434954</t>
  </si>
  <si>
    <t>4145435017</t>
  </si>
  <si>
    <t>4145435018</t>
  </si>
  <si>
    <t>4145435127</t>
  </si>
  <si>
    <t>4145435129</t>
  </si>
  <si>
    <t>4145435132</t>
  </si>
  <si>
    <t>4145435195</t>
  </si>
  <si>
    <t>4145435196</t>
  </si>
  <si>
    <t>4145435197</t>
  </si>
  <si>
    <t>4145435199</t>
  </si>
  <si>
    <t>4145435348</t>
  </si>
  <si>
    <t>4145435349</t>
  </si>
  <si>
    <t>4145435351</t>
  </si>
  <si>
    <t>4145435352</t>
  </si>
  <si>
    <t>4145435436</t>
  </si>
  <si>
    <t>4145435440</t>
  </si>
  <si>
    <t>4145435489</t>
  </si>
  <si>
    <t>4145435534</t>
  </si>
  <si>
    <t>4145435842</t>
  </si>
  <si>
    <t>4145435855</t>
  </si>
  <si>
    <t>4145435860</t>
  </si>
  <si>
    <t>4145435889</t>
  </si>
  <si>
    <t>4145435891</t>
  </si>
  <si>
    <t>4145435934</t>
  </si>
  <si>
    <t>4145435976</t>
  </si>
  <si>
    <t>4145435978</t>
  </si>
  <si>
    <t>4145435979</t>
  </si>
  <si>
    <t>4145435994</t>
  </si>
  <si>
    <t>4145436016</t>
  </si>
  <si>
    <t>4145436055</t>
  </si>
  <si>
    <t>4145436059</t>
  </si>
  <si>
    <t>4145436081</t>
  </si>
  <si>
    <t>4145436110</t>
  </si>
  <si>
    <t>4145436189</t>
  </si>
  <si>
    <t>4145436229</t>
  </si>
  <si>
    <t>4145436248</t>
  </si>
  <si>
    <t>4145436291</t>
  </si>
  <si>
    <t>4145436362</t>
  </si>
  <si>
    <t>4145419117 (4746)</t>
  </si>
  <si>
    <t>4145421280 (4538)</t>
  </si>
  <si>
    <t>4145422737 (3584)</t>
  </si>
  <si>
    <t>4145423388 (3631)</t>
  </si>
  <si>
    <t>4145424237 (4642)</t>
  </si>
  <si>
    <t>4145424945 (5143)</t>
  </si>
  <si>
    <t>4145425489 (5587)</t>
  </si>
  <si>
    <t>4145425686 (5658)</t>
  </si>
  <si>
    <t>4145426353 (5985)</t>
  </si>
  <si>
    <t>4145432700 (6813)</t>
  </si>
  <si>
    <t>4145434435 (4796)</t>
  </si>
  <si>
    <t>4145435585 (5145)</t>
  </si>
  <si>
    <t>4145436130 (6045)</t>
  </si>
  <si>
    <t>4145436966 (4957)</t>
  </si>
  <si>
    <t>4145437207 (6665)</t>
  </si>
  <si>
    <t>4145437438 (5977)</t>
  </si>
  <si>
    <t>4145442534 (5869)</t>
  </si>
  <si>
    <t>4145445204 (4333)</t>
  </si>
  <si>
    <t>4145445209 (4358)</t>
  </si>
  <si>
    <t>4145445722 (F072)</t>
  </si>
  <si>
    <t>4145447648 (5901)</t>
  </si>
  <si>
    <t>4145447729 (4642)</t>
  </si>
  <si>
    <t>4145448895 (5828)</t>
  </si>
  <si>
    <t>4145449152 (5522)</t>
  </si>
  <si>
    <t>4145449550 (5997)</t>
  </si>
  <si>
    <t>4145449715 (5374)</t>
  </si>
  <si>
    <t>4145451577 (6418)</t>
  </si>
  <si>
    <t>4145451826 (6364)</t>
  </si>
  <si>
    <t>4145454980 (4497)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</si>
</sst>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482" activePane="bottomRight" state="frozen"/>
      <selection pane="topRight" activeCell="G1" sqref="G1"/>
      <selection pane="bottomLeft" activeCell="A2" sqref="A2"/>
      <selection pane="bottomRight" activeCell="L489" sqref="L489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44919</v>
      </c>
      <c r="B2" s="82" t="str">
        <f>IF(I2&lt;&gt;"",IF(LEN(I2)&gt;9,LEFT(I2,10),"sai PO"),"")</f>
        <v>4145192522</v>
      </c>
      <c r="C2" s="14"/>
      <c r="D2" s="14"/>
      <c r="E2" s="15"/>
      <c r="F2" s="14"/>
      <c r="G2" s="15" t="s">
        <v>830</v>
      </c>
      <c r="H2" s="15"/>
      <c r="I2" s="15" t="s">
        <v>2063</v>
      </c>
      <c r="J2" s="50" t="str">
        <f>IF(G2&lt;&gt;"",VLOOKUP(G2,'nhân viên sale'!$A$2:$C$1633,2,0),"")</f>
        <v>SG011</v>
      </c>
      <c r="K2" s="15" t="s">
        <v>55</v>
      </c>
      <c r="L2" s="27" t="str">
        <f t="shared" ref="L2:L3" si="0">IF(K2&lt;&gt;"",VLOOKUP(K2,tenhang,2,0),"")</f>
        <v>Gà muối 500g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5</v>
      </c>
      <c r="S2" s="29"/>
      <c r="T2" s="30">
        <f t="shared" ref="T2" si="2">IF(K2&lt;&gt;"",VLOOKUP(K2,tenhang,4,0),0)</f>
        <v>111058</v>
      </c>
      <c r="U2" s="30">
        <f>R2*T2</f>
        <v>555290</v>
      </c>
      <c r="V2" s="29"/>
      <c r="W2" s="29"/>
      <c r="X2" s="67">
        <f>IF(K2&lt;&gt;"",8,"")</f>
        <v>8</v>
      </c>
      <c r="Y2" s="31"/>
      <c r="Z2" s="30">
        <f>IF(K2&lt;&gt;"",ROUND(U2*X2*1%,0),"")</f>
        <v>44423</v>
      </c>
    </row>
    <row r="3" spans="1:26" ht="25.5" customHeight="1" x14ac:dyDescent="0.25">
      <c r="A3" s="13">
        <v>44919</v>
      </c>
      <c r="B3" s="82" t="str">
        <f t="shared" ref="B3:B66" si="3">IF(I3&lt;&gt;"",IF(LEN(I3)&gt;9,LEFT(I3,10),"sai PO"),"")</f>
        <v>4145197384</v>
      </c>
      <c r="C3" s="14"/>
      <c r="D3" s="14"/>
      <c r="E3" s="15"/>
      <c r="F3" s="14"/>
      <c r="G3" s="15" t="s">
        <v>586</v>
      </c>
      <c r="H3" s="15"/>
      <c r="I3" s="15" t="s">
        <v>2064</v>
      </c>
      <c r="J3" s="50" t="str">
        <f>IF(G3&lt;&gt;"",VLOOKUP(G3,'nhân viên sale'!$A$2:$C$1633,2,0),"")</f>
        <v>SG005</v>
      </c>
      <c r="K3" s="15" t="s">
        <v>30</v>
      </c>
      <c r="L3" s="27" t="str">
        <f t="shared" si="0"/>
        <v>Bắp bò muối 200g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6</v>
      </c>
      <c r="S3" s="29"/>
      <c r="T3" s="30">
        <f t="shared" ref="T3" si="5">IF(K3&lt;&gt;"",VLOOKUP(K3,tenhang,4,0),0)</f>
        <v>87787</v>
      </c>
      <c r="U3" s="30">
        <f t="shared" ref="U3" si="6">R3*T3</f>
        <v>526722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42138</v>
      </c>
    </row>
    <row r="4" spans="1:26" ht="25.5" customHeight="1" x14ac:dyDescent="0.25">
      <c r="A4" s="13">
        <v>44919</v>
      </c>
      <c r="B4" s="82" t="str">
        <f t="shared" si="3"/>
        <v>4145197384</v>
      </c>
      <c r="C4" s="14"/>
      <c r="D4" s="14"/>
      <c r="E4" s="15"/>
      <c r="F4" s="14"/>
      <c r="G4" s="15" t="s">
        <v>586</v>
      </c>
      <c r="H4" s="15"/>
      <c r="I4" s="15" t="s">
        <v>2064</v>
      </c>
      <c r="J4" s="50" t="str">
        <f>IF(G4&lt;&gt;"",VLOOKUP(G4,'nhân viên sale'!$A$2:$C$1633,2,0),"")</f>
        <v>SG005</v>
      </c>
      <c r="K4" s="15" t="s">
        <v>39</v>
      </c>
      <c r="L4" s="27" t="str">
        <f t="shared" ref="L4:L67" si="9">IF(K4&lt;&gt;"",VLOOKUP(K4,tenhang,2,0),"")</f>
        <v>Chân giò heo muối 300g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ref="T4:T67" si="10">IF(K4&lt;&gt;"",VLOOKUP(K4,tenhang,4,0),0)</f>
        <v>73431</v>
      </c>
      <c r="U4" s="30">
        <f t="shared" ref="U4:U67" si="11">R4*T4</f>
        <v>293724</v>
      </c>
      <c r="V4" s="29"/>
      <c r="W4" s="29"/>
      <c r="X4" s="67">
        <f t="shared" si="7"/>
        <v>8</v>
      </c>
      <c r="Y4" s="31"/>
      <c r="Z4" s="30">
        <f t="shared" si="8"/>
        <v>23498</v>
      </c>
    </row>
    <row r="5" spans="1:26" ht="25.5" customHeight="1" x14ac:dyDescent="0.25">
      <c r="A5" s="13">
        <v>44919</v>
      </c>
      <c r="B5" s="82" t="str">
        <f t="shared" si="3"/>
        <v>4145197384</v>
      </c>
      <c r="C5" s="14"/>
      <c r="D5" s="14"/>
      <c r="E5" s="15"/>
      <c r="F5" s="14"/>
      <c r="G5" s="15" t="s">
        <v>586</v>
      </c>
      <c r="H5" s="15"/>
      <c r="I5" s="15" t="s">
        <v>2064</v>
      </c>
      <c r="J5" s="50" t="str">
        <f>IF(G5&lt;&gt;"",VLOOKUP(G5,'nhân viên sale'!$A$2:$C$1633,2,0),"")</f>
        <v>SG005</v>
      </c>
      <c r="K5" s="15" t="s">
        <v>55</v>
      </c>
      <c r="L5" s="27" t="str">
        <f t="shared" si="9"/>
        <v>Gà muối 500g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4</v>
      </c>
      <c r="S5" s="29"/>
      <c r="T5" s="30">
        <f t="shared" si="10"/>
        <v>111058</v>
      </c>
      <c r="U5" s="30">
        <f t="shared" si="11"/>
        <v>444232</v>
      </c>
      <c r="V5" s="29"/>
      <c r="W5" s="29"/>
      <c r="X5" s="67">
        <f t="shared" si="7"/>
        <v>8</v>
      </c>
      <c r="Y5" s="31"/>
      <c r="Z5" s="30">
        <f t="shared" si="8"/>
        <v>35539</v>
      </c>
    </row>
    <row r="6" spans="1:26" ht="25.5" customHeight="1" x14ac:dyDescent="0.25">
      <c r="A6" s="13">
        <v>44919</v>
      </c>
      <c r="B6" s="82" t="str">
        <f t="shared" si="3"/>
        <v>4145197384</v>
      </c>
      <c r="C6" s="14"/>
      <c r="D6" s="14"/>
      <c r="E6" s="15"/>
      <c r="F6" s="14"/>
      <c r="G6" s="15" t="s">
        <v>586</v>
      </c>
      <c r="H6" s="15"/>
      <c r="I6" s="15" t="s">
        <v>2064</v>
      </c>
      <c r="J6" s="50" t="str">
        <f>IF(G6&lt;&gt;"",VLOOKUP(G6,'nhân viên sale'!$A$2:$C$1633,2,0),"")</f>
        <v>SG005</v>
      </c>
      <c r="K6" s="15" t="s">
        <v>67</v>
      </c>
      <c r="L6" s="27" t="str">
        <f t="shared" si="9"/>
        <v>Tai heo muối 200g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6</v>
      </c>
      <c r="S6" s="29"/>
      <c r="T6" s="30">
        <f t="shared" si="10"/>
        <v>55595</v>
      </c>
      <c r="U6" s="30">
        <f t="shared" si="11"/>
        <v>333570</v>
      </c>
      <c r="V6" s="29"/>
      <c r="W6" s="29"/>
      <c r="X6" s="67">
        <f t="shared" si="7"/>
        <v>8</v>
      </c>
      <c r="Y6" s="31"/>
      <c r="Z6" s="30">
        <f t="shared" si="8"/>
        <v>26686</v>
      </c>
    </row>
    <row r="7" spans="1:26" ht="25.5" customHeight="1" x14ac:dyDescent="0.25">
      <c r="A7" s="13">
        <v>44919</v>
      </c>
      <c r="B7" s="82" t="str">
        <f t="shared" si="3"/>
        <v>4145197427</v>
      </c>
      <c r="C7" s="14"/>
      <c r="D7" s="14"/>
      <c r="E7" s="15"/>
      <c r="F7" s="14"/>
      <c r="G7" s="15" t="s">
        <v>245</v>
      </c>
      <c r="H7" s="15"/>
      <c r="I7" s="15" t="s">
        <v>2065</v>
      </c>
      <c r="J7" s="50" t="str">
        <f>IF(G7&lt;&gt;"",VLOOKUP(G7,'nhân viên sale'!$A$2:$C$1633,2,0),"")</f>
        <v>SG005</v>
      </c>
      <c r="K7" s="15" t="s">
        <v>39</v>
      </c>
      <c r="L7" s="27" t="str">
        <f t="shared" si="9"/>
        <v>Chân giò heo muối 300g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4</v>
      </c>
      <c r="S7" s="29"/>
      <c r="T7" s="30">
        <f t="shared" si="10"/>
        <v>73431</v>
      </c>
      <c r="U7" s="30">
        <f t="shared" si="11"/>
        <v>293724</v>
      </c>
      <c r="V7" s="29"/>
      <c r="W7" s="29"/>
      <c r="X7" s="67">
        <f t="shared" si="7"/>
        <v>8</v>
      </c>
      <c r="Y7" s="31"/>
      <c r="Z7" s="30">
        <f t="shared" si="8"/>
        <v>23498</v>
      </c>
    </row>
    <row r="8" spans="1:26" ht="25.5" customHeight="1" x14ac:dyDescent="0.25">
      <c r="A8" s="13">
        <v>44919</v>
      </c>
      <c r="B8" s="82" t="str">
        <f t="shared" si="3"/>
        <v>4145197427</v>
      </c>
      <c r="C8" s="14"/>
      <c r="D8" s="14"/>
      <c r="E8" s="15"/>
      <c r="F8" s="14"/>
      <c r="G8" s="15" t="s">
        <v>245</v>
      </c>
      <c r="H8" s="15"/>
      <c r="I8" s="15" t="s">
        <v>2065</v>
      </c>
      <c r="J8" s="50" t="str">
        <f>IF(G8&lt;&gt;"",VLOOKUP(G8,'nhân viên sale'!$A$2:$C$1633,2,0),"")</f>
        <v>SG005</v>
      </c>
      <c r="K8" s="15" t="s">
        <v>55</v>
      </c>
      <c r="L8" s="27" t="str">
        <f t="shared" si="9"/>
        <v>Gà muối 500g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5</v>
      </c>
      <c r="S8" s="29"/>
      <c r="T8" s="30">
        <f t="shared" si="10"/>
        <v>111058</v>
      </c>
      <c r="U8" s="30">
        <f t="shared" si="11"/>
        <v>555290</v>
      </c>
      <c r="V8" s="29"/>
      <c r="W8" s="29"/>
      <c r="X8" s="67">
        <f t="shared" si="7"/>
        <v>8</v>
      </c>
      <c r="Y8" s="31"/>
      <c r="Z8" s="30">
        <f t="shared" si="8"/>
        <v>44423</v>
      </c>
    </row>
    <row r="9" spans="1:26" ht="25.5" customHeight="1" x14ac:dyDescent="0.25">
      <c r="A9" s="13">
        <v>44919</v>
      </c>
      <c r="B9" s="82" t="str">
        <f t="shared" si="3"/>
        <v>4145197427</v>
      </c>
      <c r="C9" s="14"/>
      <c r="D9" s="14"/>
      <c r="E9" s="15"/>
      <c r="F9" s="14"/>
      <c r="G9" s="15" t="s">
        <v>245</v>
      </c>
      <c r="H9" s="15"/>
      <c r="I9" s="15" t="s">
        <v>2065</v>
      </c>
      <c r="J9" s="50" t="str">
        <f>IF(G9&lt;&gt;"",VLOOKUP(G9,'nhân viên sale'!$A$2:$C$1633,2,0),"")</f>
        <v>SG005</v>
      </c>
      <c r="K9" s="15" t="s">
        <v>37</v>
      </c>
      <c r="L9" s="27" t="str">
        <f t="shared" si="9"/>
        <v>Chả cốm 300g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4</v>
      </c>
      <c r="S9" s="29"/>
      <c r="T9" s="30">
        <f t="shared" si="10"/>
        <v>74250</v>
      </c>
      <c r="U9" s="30">
        <f t="shared" si="11"/>
        <v>297000</v>
      </c>
      <c r="V9" s="29"/>
      <c r="W9" s="29"/>
      <c r="X9" s="67">
        <f t="shared" si="7"/>
        <v>8</v>
      </c>
      <c r="Y9" s="31"/>
      <c r="Z9" s="30">
        <f t="shared" si="8"/>
        <v>23760</v>
      </c>
    </row>
    <row r="10" spans="1:26" ht="25.5" customHeight="1" x14ac:dyDescent="0.25">
      <c r="A10" s="13">
        <v>44919</v>
      </c>
      <c r="B10" s="82" t="str">
        <f t="shared" si="3"/>
        <v>4145197562</v>
      </c>
      <c r="C10" s="14"/>
      <c r="D10" s="14"/>
      <c r="E10" s="15"/>
      <c r="F10" s="14"/>
      <c r="G10" s="15" t="s">
        <v>498</v>
      </c>
      <c r="H10" s="15"/>
      <c r="I10" s="15" t="s">
        <v>2066</v>
      </c>
      <c r="J10" s="50" t="str">
        <f>IF(G10&lt;&gt;"",VLOOKUP(G10,'nhân viên sale'!$A$2:$C$1633,2,0),"")</f>
        <v>SG005</v>
      </c>
      <c r="K10" s="15" t="s">
        <v>39</v>
      </c>
      <c r="L10" s="27" t="str">
        <f t="shared" si="9"/>
        <v>Chân giò heo muối 300g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4</v>
      </c>
      <c r="S10" s="29"/>
      <c r="T10" s="30">
        <f t="shared" si="10"/>
        <v>73431</v>
      </c>
      <c r="U10" s="30">
        <f t="shared" si="11"/>
        <v>293724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23498</v>
      </c>
    </row>
    <row r="11" spans="1:26" ht="25.5" customHeight="1" x14ac:dyDescent="0.25">
      <c r="A11" s="13">
        <v>44919</v>
      </c>
      <c r="B11" s="82" t="str">
        <f t="shared" si="3"/>
        <v>4145197562</v>
      </c>
      <c r="C11" s="14"/>
      <c r="D11" s="14"/>
      <c r="E11" s="15"/>
      <c r="F11" s="14"/>
      <c r="G11" s="15" t="s">
        <v>498</v>
      </c>
      <c r="H11" s="15"/>
      <c r="I11" s="15" t="s">
        <v>2066</v>
      </c>
      <c r="J11" s="50" t="str">
        <f>IF(G11&lt;&gt;"",VLOOKUP(G11,'nhân viên sale'!$A$2:$C$1633,2,0),"")</f>
        <v>SG005</v>
      </c>
      <c r="K11" s="15" t="s">
        <v>55</v>
      </c>
      <c r="L11" s="27" t="str">
        <f t="shared" si="9"/>
        <v>Gà muối 500g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111058</v>
      </c>
      <c r="U11" s="30">
        <f t="shared" si="11"/>
        <v>444232</v>
      </c>
      <c r="V11" s="29"/>
      <c r="W11" s="29"/>
      <c r="X11" s="67">
        <f t="shared" si="12"/>
        <v>8</v>
      </c>
      <c r="Y11" s="31"/>
      <c r="Z11" s="30">
        <f t="shared" si="13"/>
        <v>35539</v>
      </c>
    </row>
    <row r="12" spans="1:26" ht="25.5" customHeight="1" x14ac:dyDescent="0.25">
      <c r="A12" s="13">
        <v>44919</v>
      </c>
      <c r="B12" s="82" t="str">
        <f t="shared" si="3"/>
        <v>4145197562</v>
      </c>
      <c r="C12" s="14"/>
      <c r="D12" s="14"/>
      <c r="E12" s="15"/>
      <c r="F12" s="14"/>
      <c r="G12" s="15" t="s">
        <v>498</v>
      </c>
      <c r="H12" s="15"/>
      <c r="I12" s="15" t="s">
        <v>2066</v>
      </c>
      <c r="J12" s="50" t="str">
        <f>IF(G12&lt;&gt;"",VLOOKUP(G12,'nhân viên sale'!$A$2:$C$1633,2,0),"")</f>
        <v>SG005</v>
      </c>
      <c r="K12" s="15" t="s">
        <v>49</v>
      </c>
      <c r="L12" s="27" t="str">
        <f t="shared" si="9"/>
        <v>Giò lụa cây 250g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4</v>
      </c>
      <c r="S12" s="29"/>
      <c r="T12" s="30">
        <f t="shared" si="10"/>
        <v>59400</v>
      </c>
      <c r="U12" s="30">
        <f t="shared" si="11"/>
        <v>237600</v>
      </c>
      <c r="V12" s="29"/>
      <c r="W12" s="29"/>
      <c r="X12" s="67">
        <f t="shared" si="12"/>
        <v>8</v>
      </c>
      <c r="Y12" s="31"/>
      <c r="Z12" s="30">
        <f t="shared" si="13"/>
        <v>19008</v>
      </c>
    </row>
    <row r="13" spans="1:26" ht="25.5" customHeight="1" x14ac:dyDescent="0.25">
      <c r="A13" s="13">
        <v>44919</v>
      </c>
      <c r="B13" s="82" t="str">
        <f t="shared" si="3"/>
        <v>4145197590</v>
      </c>
      <c r="C13" s="14"/>
      <c r="D13" s="14"/>
      <c r="E13" s="15"/>
      <c r="F13" s="14"/>
      <c r="G13" s="15" t="s">
        <v>502</v>
      </c>
      <c r="H13" s="15"/>
      <c r="I13" s="15" t="s">
        <v>2067</v>
      </c>
      <c r="J13" s="50" t="str">
        <f>IF(G13&lt;&gt;"",VLOOKUP(G13,'nhân viên sale'!$A$2:$C$1633,2,0),"")</f>
        <v>SG005</v>
      </c>
      <c r="K13" s="15" t="s">
        <v>39</v>
      </c>
      <c r="L13" s="27" t="str">
        <f t="shared" si="9"/>
        <v>Chân giò heo muối 300g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4</v>
      </c>
      <c r="S13" s="29"/>
      <c r="T13" s="30">
        <f t="shared" si="10"/>
        <v>73431</v>
      </c>
      <c r="U13" s="30">
        <f t="shared" si="11"/>
        <v>293724</v>
      </c>
      <c r="V13" s="29"/>
      <c r="W13" s="29"/>
      <c r="X13" s="67">
        <f t="shared" si="12"/>
        <v>8</v>
      </c>
      <c r="Y13" s="31"/>
      <c r="Z13" s="30">
        <f t="shared" si="13"/>
        <v>23498</v>
      </c>
    </row>
    <row r="14" spans="1:26" ht="25.5" customHeight="1" x14ac:dyDescent="0.25">
      <c r="A14" s="13">
        <v>44919</v>
      </c>
      <c r="B14" s="82" t="str">
        <f t="shared" si="3"/>
        <v>4145197590</v>
      </c>
      <c r="C14" s="14"/>
      <c r="D14" s="14"/>
      <c r="E14" s="15"/>
      <c r="F14" s="14"/>
      <c r="G14" s="15" t="s">
        <v>502</v>
      </c>
      <c r="H14" s="15"/>
      <c r="I14" s="15" t="s">
        <v>2067</v>
      </c>
      <c r="J14" s="50" t="str">
        <f>IF(G14&lt;&gt;"",VLOOKUP(G14,'nhân viên sale'!$A$2:$C$1633,2,0),"")</f>
        <v>SG005</v>
      </c>
      <c r="K14" s="15" t="s">
        <v>55</v>
      </c>
      <c r="L14" s="27" t="str">
        <f t="shared" si="9"/>
        <v>Gà muối 500g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4</v>
      </c>
      <c r="S14" s="29"/>
      <c r="T14" s="30">
        <f t="shared" si="10"/>
        <v>111058</v>
      </c>
      <c r="U14" s="30">
        <f t="shared" si="11"/>
        <v>444232</v>
      </c>
      <c r="V14" s="29"/>
      <c r="W14" s="29"/>
      <c r="X14" s="67">
        <f t="shared" si="12"/>
        <v>8</v>
      </c>
      <c r="Y14" s="31"/>
      <c r="Z14" s="30">
        <f t="shared" si="13"/>
        <v>35539</v>
      </c>
    </row>
    <row r="15" spans="1:26" ht="25.5" customHeight="1" x14ac:dyDescent="0.25">
      <c r="A15" s="13">
        <v>44919</v>
      </c>
      <c r="B15" s="82" t="str">
        <f t="shared" si="3"/>
        <v>4145197590</v>
      </c>
      <c r="C15" s="14"/>
      <c r="D15" s="14"/>
      <c r="E15" s="15"/>
      <c r="F15" s="14"/>
      <c r="G15" s="15" t="s">
        <v>502</v>
      </c>
      <c r="H15" s="15"/>
      <c r="I15" s="15" t="s">
        <v>2067</v>
      </c>
      <c r="J15" s="50" t="str">
        <f>IF(G15&lt;&gt;"",VLOOKUP(G15,'nhân viên sale'!$A$2:$C$1633,2,0),"")</f>
        <v>SG005</v>
      </c>
      <c r="K15" s="15" t="s">
        <v>59</v>
      </c>
      <c r="L15" s="27" t="str">
        <f t="shared" si="9"/>
        <v>Giò Tai Lưỡi Xào 250g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4</v>
      </c>
      <c r="S15" s="29"/>
      <c r="T15" s="30">
        <f t="shared" si="10"/>
        <v>50182</v>
      </c>
      <c r="U15" s="30">
        <f t="shared" si="11"/>
        <v>200728</v>
      </c>
      <c r="V15" s="29"/>
      <c r="W15" s="29"/>
      <c r="X15" s="67">
        <f t="shared" si="12"/>
        <v>8</v>
      </c>
      <c r="Y15" s="31"/>
      <c r="Z15" s="30">
        <f t="shared" si="13"/>
        <v>16058</v>
      </c>
    </row>
    <row r="16" spans="1:26" ht="25.5" customHeight="1" x14ac:dyDescent="0.25">
      <c r="A16" s="13">
        <v>44919</v>
      </c>
      <c r="B16" s="82" t="str">
        <f t="shared" si="3"/>
        <v>4145197611</v>
      </c>
      <c r="C16" s="14"/>
      <c r="D16" s="14"/>
      <c r="E16" s="15"/>
      <c r="F16" s="14"/>
      <c r="G16" s="15" t="s">
        <v>2061</v>
      </c>
      <c r="H16" s="15"/>
      <c r="I16" s="15" t="s">
        <v>2068</v>
      </c>
      <c r="J16" s="50" t="str">
        <f>IF(G16&lt;&gt;"",VLOOKUP(G16,'nhân viên sale'!$A$2:$C$1633,2,0),"")</f>
        <v>SG004</v>
      </c>
      <c r="K16" s="15" t="s">
        <v>30</v>
      </c>
      <c r="L16" s="27" t="str">
        <f t="shared" si="9"/>
        <v>Bắp bò muối 200g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4</v>
      </c>
      <c r="S16" s="29"/>
      <c r="T16" s="30">
        <f t="shared" si="10"/>
        <v>87787</v>
      </c>
      <c r="U16" s="30">
        <f t="shared" si="11"/>
        <v>351148</v>
      </c>
      <c r="V16" s="29"/>
      <c r="W16" s="29"/>
      <c r="X16" s="67">
        <f t="shared" si="12"/>
        <v>8</v>
      </c>
      <c r="Y16" s="31"/>
      <c r="Z16" s="30">
        <f t="shared" si="13"/>
        <v>28092</v>
      </c>
    </row>
    <row r="17" spans="1:26" ht="25.5" customHeight="1" x14ac:dyDescent="0.25">
      <c r="A17" s="13">
        <v>44919</v>
      </c>
      <c r="B17" s="82" t="str">
        <f t="shared" si="3"/>
        <v>4145197611</v>
      </c>
      <c r="C17" s="14"/>
      <c r="D17" s="14"/>
      <c r="E17" s="15"/>
      <c r="F17" s="14"/>
      <c r="G17" s="15" t="s">
        <v>2061</v>
      </c>
      <c r="H17" s="15"/>
      <c r="I17" s="15" t="s">
        <v>2068</v>
      </c>
      <c r="J17" s="50" t="str">
        <f>IF(G17&lt;&gt;"",VLOOKUP(G17,'nhân viên sale'!$A$2:$C$1633,2,0),"")</f>
        <v>SG004</v>
      </c>
      <c r="K17" s="15" t="s">
        <v>39</v>
      </c>
      <c r="L17" s="27" t="str">
        <f t="shared" si="9"/>
        <v>Chân giò heo muối 300g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4</v>
      </c>
      <c r="S17" s="29"/>
      <c r="T17" s="30">
        <f t="shared" si="10"/>
        <v>73431</v>
      </c>
      <c r="U17" s="30">
        <f t="shared" si="11"/>
        <v>293724</v>
      </c>
      <c r="V17" s="29"/>
      <c r="W17" s="29"/>
      <c r="X17" s="67">
        <f t="shared" si="12"/>
        <v>8</v>
      </c>
      <c r="Y17" s="31"/>
      <c r="Z17" s="30">
        <f t="shared" si="13"/>
        <v>23498</v>
      </c>
    </row>
    <row r="18" spans="1:26" ht="25.5" customHeight="1" x14ac:dyDescent="0.25">
      <c r="A18" s="13">
        <v>44919</v>
      </c>
      <c r="B18" s="82" t="str">
        <f t="shared" si="3"/>
        <v>4145197611</v>
      </c>
      <c r="C18" s="14"/>
      <c r="D18" s="14"/>
      <c r="E18" s="15"/>
      <c r="F18" s="14"/>
      <c r="G18" s="15" t="s">
        <v>2061</v>
      </c>
      <c r="H18" s="15"/>
      <c r="I18" s="15" t="s">
        <v>2068</v>
      </c>
      <c r="J18" s="50" t="str">
        <f>IF(G18&lt;&gt;"",VLOOKUP(G18,'nhân viên sale'!$A$2:$C$1633,2,0),"")</f>
        <v>SG004</v>
      </c>
      <c r="K18" s="15" t="s">
        <v>55</v>
      </c>
      <c r="L18" s="27" t="str">
        <f t="shared" si="9"/>
        <v>Gà muối 500g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4</v>
      </c>
      <c r="S18" s="29"/>
      <c r="T18" s="30">
        <f t="shared" si="10"/>
        <v>111058</v>
      </c>
      <c r="U18" s="30">
        <f t="shared" si="11"/>
        <v>444232</v>
      </c>
      <c r="V18" s="29"/>
      <c r="W18" s="29"/>
      <c r="X18" s="67">
        <f t="shared" si="12"/>
        <v>8</v>
      </c>
      <c r="Y18" s="31"/>
      <c r="Z18" s="30">
        <f t="shared" si="13"/>
        <v>35539</v>
      </c>
    </row>
    <row r="19" spans="1:26" ht="25.5" customHeight="1" x14ac:dyDescent="0.25">
      <c r="A19" s="13">
        <v>44919</v>
      </c>
      <c r="B19" s="82" t="str">
        <f t="shared" si="3"/>
        <v>4145197611</v>
      </c>
      <c r="C19" s="14"/>
      <c r="D19" s="14"/>
      <c r="E19" s="15"/>
      <c r="F19" s="14"/>
      <c r="G19" s="15" t="s">
        <v>2061</v>
      </c>
      <c r="H19" s="15"/>
      <c r="I19" s="15" t="s">
        <v>2068</v>
      </c>
      <c r="J19" s="50" t="str">
        <f>IF(G19&lt;&gt;"",VLOOKUP(G19,'nhân viên sale'!$A$2:$C$1633,2,0),"")</f>
        <v>SG004</v>
      </c>
      <c r="K19" s="15" t="s">
        <v>67</v>
      </c>
      <c r="L19" s="27" t="str">
        <f t="shared" si="9"/>
        <v>Tai heo muối 200g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55595</v>
      </c>
      <c r="U19" s="30">
        <f t="shared" si="11"/>
        <v>222380</v>
      </c>
      <c r="V19" s="29"/>
      <c r="W19" s="29"/>
      <c r="X19" s="67">
        <f t="shared" si="12"/>
        <v>8</v>
      </c>
      <c r="Y19" s="31"/>
      <c r="Z19" s="30">
        <f t="shared" si="13"/>
        <v>17790</v>
      </c>
    </row>
    <row r="20" spans="1:26" ht="25.5" customHeight="1" x14ac:dyDescent="0.25">
      <c r="A20" s="13">
        <v>44919</v>
      </c>
      <c r="B20" s="82" t="str">
        <f t="shared" si="3"/>
        <v>4145197611</v>
      </c>
      <c r="C20" s="14"/>
      <c r="D20" s="14"/>
      <c r="E20" s="15"/>
      <c r="F20" s="14"/>
      <c r="G20" s="15" t="s">
        <v>2061</v>
      </c>
      <c r="H20" s="15"/>
      <c r="I20" s="15" t="s">
        <v>2068</v>
      </c>
      <c r="J20" s="50" t="str">
        <f>IF(G20&lt;&gt;"",VLOOKUP(G20,'nhân viên sale'!$A$2:$C$1633,2,0),"")</f>
        <v>SG004</v>
      </c>
      <c r="K20" s="15" t="s">
        <v>49</v>
      </c>
      <c r="L20" s="27" t="str">
        <f t="shared" si="9"/>
        <v>Giò lụa cây 250g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4</v>
      </c>
      <c r="S20" s="29"/>
      <c r="T20" s="30">
        <f t="shared" si="10"/>
        <v>59400</v>
      </c>
      <c r="U20" s="30">
        <f t="shared" si="11"/>
        <v>237600</v>
      </c>
      <c r="V20" s="29"/>
      <c r="W20" s="29"/>
      <c r="X20" s="67">
        <f t="shared" si="12"/>
        <v>8</v>
      </c>
      <c r="Y20" s="31"/>
      <c r="Z20" s="30">
        <f t="shared" si="13"/>
        <v>19008</v>
      </c>
    </row>
    <row r="21" spans="1:26" ht="25.5" customHeight="1" x14ac:dyDescent="0.25">
      <c r="A21" s="13">
        <v>44919</v>
      </c>
      <c r="B21" s="82" t="str">
        <f t="shared" si="3"/>
        <v>4145197611</v>
      </c>
      <c r="C21" s="14"/>
      <c r="D21" s="14"/>
      <c r="E21" s="15"/>
      <c r="F21" s="14"/>
      <c r="G21" s="15" t="s">
        <v>2061</v>
      </c>
      <c r="H21" s="15"/>
      <c r="I21" s="15" t="s">
        <v>2068</v>
      </c>
      <c r="J21" s="50" t="str">
        <f>IF(G21&lt;&gt;"",VLOOKUP(G21,'nhân viên sale'!$A$2:$C$1633,2,0),"")</f>
        <v>SG004</v>
      </c>
      <c r="K21" s="15" t="s">
        <v>59</v>
      </c>
      <c r="L21" s="27" t="str">
        <f t="shared" si="9"/>
        <v>Giò Tai Lưỡi Xào 250g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4</v>
      </c>
      <c r="S21" s="29"/>
      <c r="T21" s="30">
        <f t="shared" si="10"/>
        <v>50182</v>
      </c>
      <c r="U21" s="30">
        <f t="shared" si="11"/>
        <v>200728</v>
      </c>
      <c r="V21" s="29"/>
      <c r="W21" s="29"/>
      <c r="X21" s="67">
        <f t="shared" si="12"/>
        <v>8</v>
      </c>
      <c r="Y21" s="31"/>
      <c r="Z21" s="30">
        <f t="shared" si="13"/>
        <v>16058</v>
      </c>
    </row>
    <row r="22" spans="1:26" ht="25.5" customHeight="1" x14ac:dyDescent="0.25">
      <c r="A22" s="13">
        <v>44919</v>
      </c>
      <c r="B22" s="82" t="str">
        <f t="shared" si="3"/>
        <v>4145197611</v>
      </c>
      <c r="C22" s="14"/>
      <c r="D22" s="14"/>
      <c r="E22" s="15"/>
      <c r="F22" s="14"/>
      <c r="G22" s="15" t="s">
        <v>2061</v>
      </c>
      <c r="H22" s="15"/>
      <c r="I22" s="15" t="s">
        <v>2068</v>
      </c>
      <c r="J22" s="50" t="str">
        <f>IF(G22&lt;&gt;"",VLOOKUP(G22,'nhân viên sale'!$A$2:$C$1633,2,0),"")</f>
        <v>SG004</v>
      </c>
      <c r="K22" s="15" t="s">
        <v>65</v>
      </c>
      <c r="L22" s="27" t="str">
        <f t="shared" si="9"/>
        <v>Mọc Nấm Hương 250g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6</v>
      </c>
      <c r="S22" s="29"/>
      <c r="T22" s="30">
        <f t="shared" si="10"/>
        <v>46000</v>
      </c>
      <c r="U22" s="30">
        <f t="shared" si="11"/>
        <v>276000</v>
      </c>
      <c r="V22" s="29"/>
      <c r="W22" s="29"/>
      <c r="X22" s="67">
        <f t="shared" si="12"/>
        <v>8</v>
      </c>
      <c r="Y22" s="31"/>
      <c r="Z22" s="30">
        <f t="shared" si="13"/>
        <v>22080</v>
      </c>
    </row>
    <row r="23" spans="1:26" ht="25.5" customHeight="1" x14ac:dyDescent="0.25">
      <c r="A23" s="13">
        <v>44919</v>
      </c>
      <c r="B23" s="82" t="str">
        <f t="shared" si="3"/>
        <v>4145197721</v>
      </c>
      <c r="C23" s="14"/>
      <c r="D23" s="14"/>
      <c r="E23" s="15"/>
      <c r="F23" s="14"/>
      <c r="G23" s="15" t="s">
        <v>577</v>
      </c>
      <c r="H23" s="15"/>
      <c r="I23" s="15" t="s">
        <v>2069</v>
      </c>
      <c r="J23" s="50" t="str">
        <f>IF(G23&lt;&gt;"",VLOOKUP(G23,'nhân viên sale'!$A$2:$C$1633,2,0),"")</f>
        <v>SG011</v>
      </c>
      <c r="K23" s="15" t="s">
        <v>39</v>
      </c>
      <c r="L23" s="27" t="str">
        <f t="shared" si="9"/>
        <v>Chân giò heo muối 300g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10</v>
      </c>
      <c r="S23" s="29"/>
      <c r="T23" s="30">
        <f t="shared" si="10"/>
        <v>73431</v>
      </c>
      <c r="U23" s="30">
        <f t="shared" si="11"/>
        <v>734310</v>
      </c>
      <c r="V23" s="29"/>
      <c r="W23" s="29"/>
      <c r="X23" s="67">
        <f t="shared" si="12"/>
        <v>8</v>
      </c>
      <c r="Y23" s="31"/>
      <c r="Z23" s="30">
        <f t="shared" si="13"/>
        <v>58745</v>
      </c>
    </row>
    <row r="24" spans="1:26" ht="25.5" customHeight="1" x14ac:dyDescent="0.25">
      <c r="A24" s="13">
        <v>44919</v>
      </c>
      <c r="B24" s="82" t="str">
        <f t="shared" si="3"/>
        <v>4145197721</v>
      </c>
      <c r="C24" s="14"/>
      <c r="D24" s="14"/>
      <c r="E24" s="15"/>
      <c r="F24" s="14"/>
      <c r="G24" s="15" t="s">
        <v>577</v>
      </c>
      <c r="H24" s="15"/>
      <c r="I24" s="15" t="s">
        <v>2069</v>
      </c>
      <c r="J24" s="50" t="str">
        <f>IF(G24&lt;&gt;"",VLOOKUP(G24,'nhân viên sale'!$A$2:$C$1633,2,0),"")</f>
        <v>SG011</v>
      </c>
      <c r="K24" s="15" t="s">
        <v>55</v>
      </c>
      <c r="L24" s="27" t="str">
        <f t="shared" si="9"/>
        <v>Gà muối 500g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10</v>
      </c>
      <c r="S24" s="29"/>
      <c r="T24" s="30">
        <f t="shared" si="10"/>
        <v>111058</v>
      </c>
      <c r="U24" s="30">
        <f t="shared" si="11"/>
        <v>1110580</v>
      </c>
      <c r="V24" s="29"/>
      <c r="W24" s="29"/>
      <c r="X24" s="67">
        <f t="shared" si="12"/>
        <v>8</v>
      </c>
      <c r="Y24" s="31"/>
      <c r="Z24" s="30">
        <f t="shared" si="13"/>
        <v>88846</v>
      </c>
    </row>
    <row r="25" spans="1:26" ht="25.5" customHeight="1" x14ac:dyDescent="0.25">
      <c r="A25" s="13">
        <v>44919</v>
      </c>
      <c r="B25" s="82" t="str">
        <f t="shared" si="3"/>
        <v>4145197721</v>
      </c>
      <c r="C25" s="14"/>
      <c r="D25" s="14"/>
      <c r="E25" s="15"/>
      <c r="F25" s="14"/>
      <c r="G25" s="15" t="s">
        <v>577</v>
      </c>
      <c r="H25" s="15"/>
      <c r="I25" s="15" t="s">
        <v>2069</v>
      </c>
      <c r="J25" s="50" t="str">
        <f>IF(G25&lt;&gt;"",VLOOKUP(G25,'nhân viên sale'!$A$2:$C$1633,2,0),"")</f>
        <v>SG011</v>
      </c>
      <c r="K25" s="15" t="s">
        <v>67</v>
      </c>
      <c r="L25" s="27" t="str">
        <f t="shared" si="9"/>
        <v>Tai heo muối 200g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4</v>
      </c>
      <c r="S25" s="29"/>
      <c r="T25" s="30">
        <f t="shared" si="10"/>
        <v>55595</v>
      </c>
      <c r="U25" s="30">
        <f t="shared" si="11"/>
        <v>222380</v>
      </c>
      <c r="V25" s="29"/>
      <c r="W25" s="29"/>
      <c r="X25" s="67">
        <f t="shared" si="12"/>
        <v>8</v>
      </c>
      <c r="Y25" s="31"/>
      <c r="Z25" s="30">
        <f t="shared" si="13"/>
        <v>17790</v>
      </c>
    </row>
    <row r="26" spans="1:26" ht="25.5" customHeight="1" x14ac:dyDescent="0.25">
      <c r="A26" s="13">
        <v>44919</v>
      </c>
      <c r="B26" s="82" t="str">
        <f t="shared" si="3"/>
        <v>4145197721</v>
      </c>
      <c r="C26" s="14"/>
      <c r="D26" s="14"/>
      <c r="E26" s="15"/>
      <c r="F26" s="14"/>
      <c r="G26" s="15" t="s">
        <v>577</v>
      </c>
      <c r="H26" s="15"/>
      <c r="I26" s="15" t="s">
        <v>2069</v>
      </c>
      <c r="J26" s="50" t="str">
        <f>IF(G26&lt;&gt;"",VLOOKUP(G26,'nhân viên sale'!$A$2:$C$1633,2,0),"")</f>
        <v>SG011</v>
      </c>
      <c r="K26" s="15" t="s">
        <v>59</v>
      </c>
      <c r="L26" s="27" t="str">
        <f t="shared" si="9"/>
        <v>Giò Tai Lưỡi Xào 250g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50182</v>
      </c>
      <c r="U26" s="30">
        <f t="shared" si="11"/>
        <v>200728</v>
      </c>
      <c r="V26" s="29"/>
      <c r="W26" s="29"/>
      <c r="X26" s="67">
        <f t="shared" si="12"/>
        <v>8</v>
      </c>
      <c r="Y26" s="31"/>
      <c r="Z26" s="30">
        <f t="shared" si="13"/>
        <v>16058</v>
      </c>
    </row>
    <row r="27" spans="1:26" ht="25.5" customHeight="1" x14ac:dyDescent="0.25">
      <c r="A27" s="13">
        <v>44919</v>
      </c>
      <c r="B27" s="82" t="str">
        <f t="shared" si="3"/>
        <v>4145197733</v>
      </c>
      <c r="C27" s="14"/>
      <c r="D27" s="14"/>
      <c r="E27" s="15"/>
      <c r="F27" s="14"/>
      <c r="G27" s="15" t="s">
        <v>594</v>
      </c>
      <c r="H27" s="15"/>
      <c r="I27" s="15" t="s">
        <v>2070</v>
      </c>
      <c r="J27" s="50" t="str">
        <f>IF(G27&lt;&gt;"",VLOOKUP(G27,'nhân viên sale'!$A$2:$C$1633,2,0),"")</f>
        <v>SG011</v>
      </c>
      <c r="K27" s="15" t="s">
        <v>39</v>
      </c>
      <c r="L27" s="27" t="str">
        <f t="shared" si="9"/>
        <v>Chân giò heo muối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6</v>
      </c>
      <c r="S27" s="29"/>
      <c r="T27" s="30">
        <f t="shared" si="10"/>
        <v>73431</v>
      </c>
      <c r="U27" s="30">
        <f t="shared" si="11"/>
        <v>440586</v>
      </c>
      <c r="V27" s="29"/>
      <c r="W27" s="29"/>
      <c r="X27" s="67">
        <f t="shared" si="12"/>
        <v>8</v>
      </c>
      <c r="Y27" s="31"/>
      <c r="Z27" s="30">
        <f t="shared" si="13"/>
        <v>35247</v>
      </c>
    </row>
    <row r="28" spans="1:26" ht="25.5" customHeight="1" x14ac:dyDescent="0.25">
      <c r="A28" s="13">
        <v>44919</v>
      </c>
      <c r="B28" s="82" t="str">
        <f t="shared" si="3"/>
        <v>4145197733</v>
      </c>
      <c r="C28" s="14"/>
      <c r="D28" s="14"/>
      <c r="E28" s="15"/>
      <c r="F28" s="14"/>
      <c r="G28" s="15" t="s">
        <v>594</v>
      </c>
      <c r="H28" s="15"/>
      <c r="I28" s="15" t="s">
        <v>2070</v>
      </c>
      <c r="J28" s="50" t="str">
        <f>IF(G28&lt;&gt;"",VLOOKUP(G28,'nhân viên sale'!$A$2:$C$1633,2,0),"")</f>
        <v>SG011</v>
      </c>
      <c r="K28" s="15" t="s">
        <v>55</v>
      </c>
      <c r="L28" s="27" t="str">
        <f t="shared" si="9"/>
        <v>Gà muối 500g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6</v>
      </c>
      <c r="S28" s="29"/>
      <c r="T28" s="30">
        <f t="shared" si="10"/>
        <v>111058</v>
      </c>
      <c r="U28" s="30">
        <f t="shared" si="11"/>
        <v>666348</v>
      </c>
      <c r="V28" s="29"/>
      <c r="W28" s="29"/>
      <c r="X28" s="67">
        <f t="shared" si="12"/>
        <v>8</v>
      </c>
      <c r="Y28" s="31"/>
      <c r="Z28" s="30">
        <f t="shared" si="13"/>
        <v>53308</v>
      </c>
    </row>
    <row r="29" spans="1:26" ht="25.5" customHeight="1" x14ac:dyDescent="0.25">
      <c r="A29" s="13">
        <v>44919</v>
      </c>
      <c r="B29" s="82" t="str">
        <f t="shared" si="3"/>
        <v>4145197733</v>
      </c>
      <c r="C29" s="14"/>
      <c r="D29" s="14"/>
      <c r="E29" s="15"/>
      <c r="F29" s="14"/>
      <c r="G29" s="15" t="s">
        <v>594</v>
      </c>
      <c r="H29" s="15"/>
      <c r="I29" s="15" t="s">
        <v>2070</v>
      </c>
      <c r="J29" s="50" t="str">
        <f>IF(G29&lt;&gt;"",VLOOKUP(G29,'nhân viên sale'!$A$2:$C$1633,2,0),"")</f>
        <v>SG011</v>
      </c>
      <c r="K29" s="15" t="s">
        <v>67</v>
      </c>
      <c r="L29" s="27" t="str">
        <f t="shared" si="9"/>
        <v>Tai heo muối 200g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4</v>
      </c>
      <c r="S29" s="29"/>
      <c r="T29" s="30">
        <f t="shared" si="10"/>
        <v>55595</v>
      </c>
      <c r="U29" s="30">
        <f t="shared" si="11"/>
        <v>222380</v>
      </c>
      <c r="V29" s="29"/>
      <c r="W29" s="29"/>
      <c r="X29" s="67">
        <f t="shared" si="12"/>
        <v>8</v>
      </c>
      <c r="Y29" s="31"/>
      <c r="Z29" s="30">
        <f t="shared" si="13"/>
        <v>17790</v>
      </c>
    </row>
    <row r="30" spans="1:26" ht="25.5" customHeight="1" x14ac:dyDescent="0.25">
      <c r="A30" s="13">
        <v>44919</v>
      </c>
      <c r="B30" s="82" t="str">
        <f t="shared" si="3"/>
        <v>4145197733</v>
      </c>
      <c r="C30" s="14"/>
      <c r="D30" s="14"/>
      <c r="E30" s="15"/>
      <c r="F30" s="14"/>
      <c r="G30" s="15" t="s">
        <v>594</v>
      </c>
      <c r="H30" s="15"/>
      <c r="I30" s="15" t="s">
        <v>2070</v>
      </c>
      <c r="J30" s="50" t="str">
        <f>IF(G30&lt;&gt;"",VLOOKUP(G30,'nhân viên sale'!$A$2:$C$1633,2,0),"")</f>
        <v>SG011</v>
      </c>
      <c r="K30" s="15" t="s">
        <v>37</v>
      </c>
      <c r="L30" s="27" t="str">
        <f t="shared" si="9"/>
        <v>Chả cốm 300g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74250</v>
      </c>
      <c r="U30" s="30">
        <f t="shared" si="11"/>
        <v>297000</v>
      </c>
      <c r="V30" s="29"/>
      <c r="W30" s="29"/>
      <c r="X30" s="67">
        <f t="shared" si="12"/>
        <v>8</v>
      </c>
      <c r="Y30" s="31"/>
      <c r="Z30" s="30">
        <f t="shared" si="13"/>
        <v>23760</v>
      </c>
    </row>
    <row r="31" spans="1:26" ht="25.5" customHeight="1" x14ac:dyDescent="0.25">
      <c r="A31" s="13">
        <v>44919</v>
      </c>
      <c r="B31" s="82" t="str">
        <f t="shared" si="3"/>
        <v>4145197733</v>
      </c>
      <c r="C31" s="14"/>
      <c r="D31" s="14"/>
      <c r="E31" s="15"/>
      <c r="F31" s="14"/>
      <c r="G31" s="15" t="s">
        <v>594</v>
      </c>
      <c r="H31" s="15"/>
      <c r="I31" s="15" t="s">
        <v>2070</v>
      </c>
      <c r="J31" s="50" t="str">
        <f>IF(G31&lt;&gt;"",VLOOKUP(G31,'nhân viên sale'!$A$2:$C$1633,2,0),"")</f>
        <v>SG011</v>
      </c>
      <c r="K31" s="15" t="s">
        <v>59</v>
      </c>
      <c r="L31" s="27" t="str">
        <f t="shared" si="9"/>
        <v>Giò Tai Lưỡi Xào 250g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4</v>
      </c>
      <c r="S31" s="29"/>
      <c r="T31" s="30">
        <f t="shared" si="10"/>
        <v>50182</v>
      </c>
      <c r="U31" s="30">
        <f t="shared" si="11"/>
        <v>200728</v>
      </c>
      <c r="V31" s="29"/>
      <c r="W31" s="29"/>
      <c r="X31" s="67">
        <f t="shared" si="12"/>
        <v>8</v>
      </c>
      <c r="Y31" s="31"/>
      <c r="Z31" s="30">
        <f t="shared" si="13"/>
        <v>16058</v>
      </c>
    </row>
    <row r="32" spans="1:26" ht="25.5" customHeight="1" x14ac:dyDescent="0.25">
      <c r="A32" s="13">
        <v>44919</v>
      </c>
      <c r="B32" s="82" t="str">
        <f t="shared" si="3"/>
        <v>4145197743</v>
      </c>
      <c r="C32" s="14"/>
      <c r="D32" s="14"/>
      <c r="E32" s="15"/>
      <c r="F32" s="14"/>
      <c r="G32" s="15" t="s">
        <v>604</v>
      </c>
      <c r="H32" s="15"/>
      <c r="I32" s="15" t="s">
        <v>2071</v>
      </c>
      <c r="J32" s="50" t="str">
        <f>IF(G32&lt;&gt;"",VLOOKUP(G32,'nhân viên sale'!$A$2:$C$1633,2,0),"")</f>
        <v>SG005</v>
      </c>
      <c r="K32" s="15" t="s">
        <v>39</v>
      </c>
      <c r="L32" s="27" t="str">
        <f t="shared" si="9"/>
        <v>Chân giò heo muối 300g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4</v>
      </c>
      <c r="S32" s="29"/>
      <c r="T32" s="30">
        <f t="shared" si="10"/>
        <v>73431</v>
      </c>
      <c r="U32" s="30">
        <f t="shared" si="11"/>
        <v>293724</v>
      </c>
      <c r="V32" s="29"/>
      <c r="W32" s="29"/>
      <c r="X32" s="67">
        <f t="shared" si="12"/>
        <v>8</v>
      </c>
      <c r="Y32" s="31"/>
      <c r="Z32" s="30">
        <f t="shared" si="13"/>
        <v>23498</v>
      </c>
    </row>
    <row r="33" spans="1:26" ht="25.5" customHeight="1" x14ac:dyDescent="0.25">
      <c r="A33" s="13">
        <v>44919</v>
      </c>
      <c r="B33" s="82" t="str">
        <f t="shared" si="3"/>
        <v>4145197743</v>
      </c>
      <c r="C33" s="14"/>
      <c r="D33" s="14"/>
      <c r="E33" s="15"/>
      <c r="F33" s="14"/>
      <c r="G33" s="15" t="s">
        <v>604</v>
      </c>
      <c r="H33" s="15"/>
      <c r="I33" s="15" t="s">
        <v>2071</v>
      </c>
      <c r="J33" s="50" t="str">
        <f>IF(G33&lt;&gt;"",VLOOKUP(G33,'nhân viên sale'!$A$2:$C$1633,2,0),"")</f>
        <v>SG005</v>
      </c>
      <c r="K33" s="15" t="s">
        <v>55</v>
      </c>
      <c r="L33" s="27" t="str">
        <f t="shared" si="9"/>
        <v>Gà muối 500g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4</v>
      </c>
      <c r="S33" s="29"/>
      <c r="T33" s="30">
        <f t="shared" si="10"/>
        <v>111058</v>
      </c>
      <c r="U33" s="30">
        <f t="shared" si="11"/>
        <v>444232</v>
      </c>
      <c r="V33" s="29"/>
      <c r="W33" s="29"/>
      <c r="X33" s="67">
        <f t="shared" si="12"/>
        <v>8</v>
      </c>
      <c r="Y33" s="31"/>
      <c r="Z33" s="30">
        <f t="shared" si="13"/>
        <v>35539</v>
      </c>
    </row>
    <row r="34" spans="1:26" ht="25.5" customHeight="1" x14ac:dyDescent="0.25">
      <c r="A34" s="13">
        <v>44919</v>
      </c>
      <c r="B34" s="82" t="str">
        <f t="shared" si="3"/>
        <v>4145197748</v>
      </c>
      <c r="C34" s="14"/>
      <c r="D34" s="14"/>
      <c r="E34" s="15"/>
      <c r="F34" s="14"/>
      <c r="G34" s="15" t="s">
        <v>623</v>
      </c>
      <c r="H34" s="15"/>
      <c r="I34" s="15" t="s">
        <v>2072</v>
      </c>
      <c r="J34" s="50" t="str">
        <f>IF(G34&lt;&gt;"",VLOOKUP(G34,'nhân viên sale'!$A$2:$C$1633,2,0),"")</f>
        <v>SG005</v>
      </c>
      <c r="K34" s="15" t="s">
        <v>39</v>
      </c>
      <c r="L34" s="27" t="str">
        <f t="shared" si="9"/>
        <v>Chân giò heo muối 300g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73431</v>
      </c>
      <c r="U34" s="30">
        <f t="shared" si="11"/>
        <v>293724</v>
      </c>
      <c r="V34" s="29"/>
      <c r="W34" s="29"/>
      <c r="X34" s="67">
        <f t="shared" si="12"/>
        <v>8</v>
      </c>
      <c r="Y34" s="31"/>
      <c r="Z34" s="30">
        <f t="shared" si="13"/>
        <v>23498</v>
      </c>
    </row>
    <row r="35" spans="1:26" ht="25.5" customHeight="1" x14ac:dyDescent="0.25">
      <c r="A35" s="13">
        <v>44919</v>
      </c>
      <c r="B35" s="82" t="str">
        <f t="shared" si="3"/>
        <v>4145197748</v>
      </c>
      <c r="C35" s="14"/>
      <c r="D35" s="14"/>
      <c r="E35" s="15"/>
      <c r="F35" s="14"/>
      <c r="G35" s="15" t="s">
        <v>623</v>
      </c>
      <c r="H35" s="15"/>
      <c r="I35" s="15" t="s">
        <v>2072</v>
      </c>
      <c r="J35" s="50" t="str">
        <f>IF(G35&lt;&gt;"",VLOOKUP(G35,'nhân viên sale'!$A$2:$C$1633,2,0),"")</f>
        <v>SG005</v>
      </c>
      <c r="K35" s="15" t="s">
        <v>55</v>
      </c>
      <c r="L35" s="27" t="str">
        <f t="shared" si="9"/>
        <v>Gà muối 500g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4</v>
      </c>
      <c r="S35" s="29"/>
      <c r="T35" s="30">
        <f t="shared" si="10"/>
        <v>111058</v>
      </c>
      <c r="U35" s="30">
        <f t="shared" si="11"/>
        <v>444232</v>
      </c>
      <c r="V35" s="29"/>
      <c r="W35" s="29"/>
      <c r="X35" s="67">
        <f t="shared" si="12"/>
        <v>8</v>
      </c>
      <c r="Y35" s="31"/>
      <c r="Z35" s="30">
        <f t="shared" si="13"/>
        <v>35539</v>
      </c>
    </row>
    <row r="36" spans="1:26" ht="25.5" customHeight="1" x14ac:dyDescent="0.25">
      <c r="A36" s="13">
        <v>44919</v>
      </c>
      <c r="B36" s="82" t="str">
        <f t="shared" si="3"/>
        <v>4145197754</v>
      </c>
      <c r="C36" s="14"/>
      <c r="D36" s="14"/>
      <c r="E36" s="15"/>
      <c r="F36" s="14"/>
      <c r="G36" s="15" t="s">
        <v>634</v>
      </c>
      <c r="H36" s="15"/>
      <c r="I36" s="15" t="s">
        <v>2073</v>
      </c>
      <c r="J36" s="50" t="str">
        <f>IF(G36&lt;&gt;"",VLOOKUP(G36,'nhân viên sale'!$A$2:$C$1633,2,0),"")</f>
        <v>SG011</v>
      </c>
      <c r="K36" s="15" t="s">
        <v>39</v>
      </c>
      <c r="L36" s="27" t="str">
        <f t="shared" si="9"/>
        <v>Chân giò heo muối 300g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12</v>
      </c>
      <c r="S36" s="29"/>
      <c r="T36" s="30">
        <f t="shared" si="10"/>
        <v>73431</v>
      </c>
      <c r="U36" s="30">
        <f t="shared" si="11"/>
        <v>881172</v>
      </c>
      <c r="V36" s="29"/>
      <c r="W36" s="29"/>
      <c r="X36" s="67">
        <f t="shared" si="12"/>
        <v>8</v>
      </c>
      <c r="Y36" s="31"/>
      <c r="Z36" s="30">
        <f t="shared" si="13"/>
        <v>70494</v>
      </c>
    </row>
    <row r="37" spans="1:26" ht="25.5" customHeight="1" x14ac:dyDescent="0.25">
      <c r="A37" s="13">
        <v>44919</v>
      </c>
      <c r="B37" s="82" t="str">
        <f t="shared" si="3"/>
        <v>4145197754</v>
      </c>
      <c r="C37" s="14"/>
      <c r="D37" s="14"/>
      <c r="E37" s="15"/>
      <c r="F37" s="14"/>
      <c r="G37" s="15" t="s">
        <v>634</v>
      </c>
      <c r="H37" s="15"/>
      <c r="I37" s="15" t="s">
        <v>2073</v>
      </c>
      <c r="J37" s="50" t="str">
        <f>IF(G37&lt;&gt;"",VLOOKUP(G37,'nhân viên sale'!$A$2:$C$1633,2,0),"")</f>
        <v>SG011</v>
      </c>
      <c r="K37" s="15" t="s">
        <v>55</v>
      </c>
      <c r="L37" s="27" t="str">
        <f t="shared" si="9"/>
        <v>Gà muối 500g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12</v>
      </c>
      <c r="S37" s="29"/>
      <c r="T37" s="30">
        <f t="shared" si="10"/>
        <v>111058</v>
      </c>
      <c r="U37" s="30">
        <f t="shared" si="11"/>
        <v>1332696</v>
      </c>
      <c r="V37" s="29"/>
      <c r="W37" s="29"/>
      <c r="X37" s="67">
        <f t="shared" si="12"/>
        <v>8</v>
      </c>
      <c r="Y37" s="31"/>
      <c r="Z37" s="30">
        <f t="shared" si="13"/>
        <v>106616</v>
      </c>
    </row>
    <row r="38" spans="1:26" ht="25.5" customHeight="1" x14ac:dyDescent="0.25">
      <c r="A38" s="13">
        <v>44919</v>
      </c>
      <c r="B38" s="82" t="str">
        <f t="shared" si="3"/>
        <v>4145197754</v>
      </c>
      <c r="C38" s="14"/>
      <c r="D38" s="14"/>
      <c r="E38" s="15"/>
      <c r="F38" s="14"/>
      <c r="G38" s="15" t="s">
        <v>634</v>
      </c>
      <c r="H38" s="15"/>
      <c r="I38" s="15" t="s">
        <v>2073</v>
      </c>
      <c r="J38" s="50" t="str">
        <f>IF(G38&lt;&gt;"",VLOOKUP(G38,'nhân viên sale'!$A$2:$C$1633,2,0),"")</f>
        <v>SG011</v>
      </c>
      <c r="K38" s="15" t="s">
        <v>67</v>
      </c>
      <c r="L38" s="27" t="str">
        <f t="shared" si="9"/>
        <v>Tai heo muối 200g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4</v>
      </c>
      <c r="S38" s="29"/>
      <c r="T38" s="30">
        <f t="shared" si="10"/>
        <v>55595</v>
      </c>
      <c r="U38" s="30">
        <f t="shared" si="11"/>
        <v>222380</v>
      </c>
      <c r="V38" s="29"/>
      <c r="W38" s="29"/>
      <c r="X38" s="67">
        <f t="shared" si="12"/>
        <v>8</v>
      </c>
      <c r="Y38" s="31"/>
      <c r="Z38" s="30">
        <f t="shared" si="13"/>
        <v>17790</v>
      </c>
    </row>
    <row r="39" spans="1:26" ht="25.5" customHeight="1" x14ac:dyDescent="0.25">
      <c r="A39" s="13">
        <v>44919</v>
      </c>
      <c r="B39" s="82" t="str">
        <f t="shared" si="3"/>
        <v>4145197754</v>
      </c>
      <c r="C39" s="14"/>
      <c r="D39" s="14"/>
      <c r="E39" s="15"/>
      <c r="F39" s="14"/>
      <c r="G39" s="15" t="s">
        <v>634</v>
      </c>
      <c r="H39" s="15"/>
      <c r="I39" s="15" t="s">
        <v>2073</v>
      </c>
      <c r="J39" s="50" t="str">
        <f>IF(G39&lt;&gt;"",VLOOKUP(G39,'nhân viên sale'!$A$2:$C$1633,2,0),"")</f>
        <v>SG011</v>
      </c>
      <c r="K39" s="15" t="s">
        <v>37</v>
      </c>
      <c r="L39" s="27" t="str">
        <f t="shared" si="9"/>
        <v>Chả cốm 300g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4</v>
      </c>
      <c r="S39" s="29"/>
      <c r="T39" s="30">
        <f t="shared" si="10"/>
        <v>74250</v>
      </c>
      <c r="U39" s="30">
        <f t="shared" si="11"/>
        <v>297000</v>
      </c>
      <c r="V39" s="29"/>
      <c r="W39" s="29"/>
      <c r="X39" s="67">
        <f t="shared" si="12"/>
        <v>8</v>
      </c>
      <c r="Y39" s="31"/>
      <c r="Z39" s="30">
        <f t="shared" si="13"/>
        <v>23760</v>
      </c>
    </row>
    <row r="40" spans="1:26" ht="25.5" customHeight="1" x14ac:dyDescent="0.25">
      <c r="A40" s="13">
        <v>44919</v>
      </c>
      <c r="B40" s="82" t="str">
        <f t="shared" si="3"/>
        <v>4145197754</v>
      </c>
      <c r="C40" s="14"/>
      <c r="D40" s="14"/>
      <c r="E40" s="15"/>
      <c r="F40" s="14"/>
      <c r="G40" s="15" t="s">
        <v>634</v>
      </c>
      <c r="H40" s="15"/>
      <c r="I40" s="15" t="s">
        <v>2073</v>
      </c>
      <c r="J40" s="50" t="str">
        <f>IF(G40&lt;&gt;"",VLOOKUP(G40,'nhân viên sale'!$A$2:$C$1633,2,0),"")</f>
        <v>SG011</v>
      </c>
      <c r="K40" s="15" t="s">
        <v>59</v>
      </c>
      <c r="L40" s="27" t="str">
        <f t="shared" si="9"/>
        <v>Giò Tai Lưỡi Xào 250g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4</v>
      </c>
      <c r="S40" s="29"/>
      <c r="T40" s="30">
        <f t="shared" si="10"/>
        <v>50182</v>
      </c>
      <c r="U40" s="30">
        <f t="shared" si="11"/>
        <v>200728</v>
      </c>
      <c r="V40" s="29"/>
      <c r="W40" s="29"/>
      <c r="X40" s="67">
        <f t="shared" si="12"/>
        <v>8</v>
      </c>
      <c r="Y40" s="31"/>
      <c r="Z40" s="30">
        <f t="shared" si="13"/>
        <v>16058</v>
      </c>
    </row>
    <row r="41" spans="1:26" ht="25.5" customHeight="1" x14ac:dyDescent="0.25">
      <c r="A41" s="13">
        <v>44919</v>
      </c>
      <c r="B41" s="82" t="str">
        <f t="shared" si="3"/>
        <v>4145197766</v>
      </c>
      <c r="C41" s="14"/>
      <c r="D41" s="14"/>
      <c r="E41" s="15"/>
      <c r="F41" s="14"/>
      <c r="G41" s="15" t="s">
        <v>665</v>
      </c>
      <c r="H41" s="15"/>
      <c r="I41" s="15" t="s">
        <v>2074</v>
      </c>
      <c r="J41" s="50" t="str">
        <f>IF(G41&lt;&gt;"",VLOOKUP(G41,'nhân viên sale'!$A$2:$C$1633,2,0),"")</f>
        <v>SG005</v>
      </c>
      <c r="K41" s="15" t="s">
        <v>39</v>
      </c>
      <c r="L41" s="27" t="str">
        <f t="shared" si="9"/>
        <v>Chân giò heo muối 300g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4</v>
      </c>
      <c r="S41" s="29"/>
      <c r="T41" s="30">
        <f t="shared" si="10"/>
        <v>73431</v>
      </c>
      <c r="U41" s="30">
        <f t="shared" si="11"/>
        <v>293724</v>
      </c>
      <c r="V41" s="29"/>
      <c r="W41" s="29"/>
      <c r="X41" s="67">
        <f t="shared" si="12"/>
        <v>8</v>
      </c>
      <c r="Y41" s="31"/>
      <c r="Z41" s="30">
        <f t="shared" si="13"/>
        <v>23498</v>
      </c>
    </row>
    <row r="42" spans="1:26" ht="25.5" customHeight="1" x14ac:dyDescent="0.25">
      <c r="A42" s="13">
        <v>44919</v>
      </c>
      <c r="B42" s="82" t="str">
        <f t="shared" si="3"/>
        <v>4145197766</v>
      </c>
      <c r="C42" s="14"/>
      <c r="D42" s="14"/>
      <c r="E42" s="15"/>
      <c r="F42" s="14"/>
      <c r="G42" s="15" t="s">
        <v>665</v>
      </c>
      <c r="H42" s="15"/>
      <c r="I42" s="15" t="s">
        <v>2074</v>
      </c>
      <c r="J42" s="50" t="str">
        <f>IF(G42&lt;&gt;"",VLOOKUP(G42,'nhân viên sale'!$A$2:$C$1633,2,0),"")</f>
        <v>SG005</v>
      </c>
      <c r="K42" s="15" t="s">
        <v>55</v>
      </c>
      <c r="L42" s="27" t="str">
        <f t="shared" si="9"/>
        <v>Gà muối 500g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5</v>
      </c>
      <c r="S42" s="29"/>
      <c r="T42" s="30">
        <f t="shared" si="10"/>
        <v>111058</v>
      </c>
      <c r="U42" s="30">
        <f t="shared" si="11"/>
        <v>555290</v>
      </c>
      <c r="V42" s="29"/>
      <c r="W42" s="29"/>
      <c r="X42" s="67">
        <f t="shared" si="12"/>
        <v>8</v>
      </c>
      <c r="Y42" s="31"/>
      <c r="Z42" s="30">
        <f t="shared" si="13"/>
        <v>44423</v>
      </c>
    </row>
    <row r="43" spans="1:26" ht="25.5" customHeight="1" x14ac:dyDescent="0.25">
      <c r="A43" s="13">
        <v>44919</v>
      </c>
      <c r="B43" s="82" t="str">
        <f t="shared" si="3"/>
        <v>4145197766</v>
      </c>
      <c r="C43" s="14"/>
      <c r="D43" s="14"/>
      <c r="E43" s="15"/>
      <c r="F43" s="14"/>
      <c r="G43" s="15" t="s">
        <v>665</v>
      </c>
      <c r="H43" s="15"/>
      <c r="I43" s="15" t="s">
        <v>2074</v>
      </c>
      <c r="J43" s="50" t="str">
        <f>IF(G43&lt;&gt;"",VLOOKUP(G43,'nhân viên sale'!$A$2:$C$1633,2,0),"")</f>
        <v>SG005</v>
      </c>
      <c r="K43" s="15" t="s">
        <v>59</v>
      </c>
      <c r="L43" s="27" t="str">
        <f t="shared" si="9"/>
        <v>Giò Tai Lưỡi Xào 250g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4</v>
      </c>
      <c r="S43" s="29"/>
      <c r="T43" s="30">
        <f t="shared" si="10"/>
        <v>50182</v>
      </c>
      <c r="U43" s="30">
        <f t="shared" si="11"/>
        <v>200728</v>
      </c>
      <c r="V43" s="29"/>
      <c r="W43" s="29"/>
      <c r="X43" s="67">
        <f t="shared" si="12"/>
        <v>8</v>
      </c>
      <c r="Y43" s="31"/>
      <c r="Z43" s="30">
        <f t="shared" si="13"/>
        <v>16058</v>
      </c>
    </row>
    <row r="44" spans="1:26" ht="25.5" customHeight="1" x14ac:dyDescent="0.25">
      <c r="A44" s="13">
        <v>44919</v>
      </c>
      <c r="B44" s="82" t="str">
        <f t="shared" si="3"/>
        <v>4145197778</v>
      </c>
      <c r="C44" s="14"/>
      <c r="D44" s="14"/>
      <c r="E44" s="15"/>
      <c r="F44" s="14"/>
      <c r="G44" s="15" t="s">
        <v>687</v>
      </c>
      <c r="H44" s="15"/>
      <c r="I44" s="15" t="s">
        <v>2075</v>
      </c>
      <c r="J44" s="50" t="str">
        <f>IF(G44&lt;&gt;"",VLOOKUP(G44,'nhân viên sale'!$A$2:$C$1633,2,0),"")</f>
        <v>SG011</v>
      </c>
      <c r="K44" s="15" t="s">
        <v>39</v>
      </c>
      <c r="L44" s="27" t="str">
        <f t="shared" si="9"/>
        <v>Chân giò heo muối 300g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6</v>
      </c>
      <c r="S44" s="29"/>
      <c r="T44" s="30">
        <f t="shared" si="10"/>
        <v>73431</v>
      </c>
      <c r="U44" s="30">
        <f t="shared" si="11"/>
        <v>440586</v>
      </c>
      <c r="V44" s="29"/>
      <c r="W44" s="29"/>
      <c r="X44" s="67">
        <f t="shared" si="12"/>
        <v>8</v>
      </c>
      <c r="Y44" s="31"/>
      <c r="Z44" s="30">
        <f t="shared" si="13"/>
        <v>35247</v>
      </c>
    </row>
    <row r="45" spans="1:26" ht="25.5" customHeight="1" x14ac:dyDescent="0.25">
      <c r="A45" s="13">
        <v>44919</v>
      </c>
      <c r="B45" s="82" t="str">
        <f t="shared" si="3"/>
        <v>4145197778</v>
      </c>
      <c r="C45" s="14"/>
      <c r="D45" s="14"/>
      <c r="E45" s="15"/>
      <c r="F45" s="14"/>
      <c r="G45" s="15" t="s">
        <v>687</v>
      </c>
      <c r="H45" s="15"/>
      <c r="I45" s="15" t="s">
        <v>2075</v>
      </c>
      <c r="J45" s="50" t="str">
        <f>IF(G45&lt;&gt;"",VLOOKUP(G45,'nhân viên sale'!$A$2:$C$1633,2,0),"")</f>
        <v>SG011</v>
      </c>
      <c r="K45" s="15" t="s">
        <v>55</v>
      </c>
      <c r="L45" s="27" t="str">
        <f t="shared" si="9"/>
        <v>Gà muối 500g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6</v>
      </c>
      <c r="S45" s="29"/>
      <c r="T45" s="30">
        <f t="shared" si="10"/>
        <v>111058</v>
      </c>
      <c r="U45" s="30">
        <f t="shared" si="11"/>
        <v>666348</v>
      </c>
      <c r="V45" s="29"/>
      <c r="W45" s="29"/>
      <c r="X45" s="67">
        <f t="shared" si="12"/>
        <v>8</v>
      </c>
      <c r="Y45" s="31"/>
      <c r="Z45" s="30">
        <f t="shared" si="13"/>
        <v>53308</v>
      </c>
    </row>
    <row r="46" spans="1:26" ht="25.5" customHeight="1" x14ac:dyDescent="0.25">
      <c r="A46" s="13">
        <v>44919</v>
      </c>
      <c r="B46" s="82" t="str">
        <f t="shared" si="3"/>
        <v>4145197778</v>
      </c>
      <c r="C46" s="14"/>
      <c r="D46" s="14"/>
      <c r="E46" s="15"/>
      <c r="F46" s="14"/>
      <c r="G46" s="15" t="s">
        <v>687</v>
      </c>
      <c r="H46" s="15"/>
      <c r="I46" s="15" t="s">
        <v>2075</v>
      </c>
      <c r="J46" s="50" t="str">
        <f>IF(G46&lt;&gt;"",VLOOKUP(G46,'nhân viên sale'!$A$2:$C$1633,2,0),"")</f>
        <v>SG011</v>
      </c>
      <c r="K46" s="15" t="s">
        <v>67</v>
      </c>
      <c r="L46" s="27" t="str">
        <f t="shared" si="9"/>
        <v>Tai heo muối 200g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4</v>
      </c>
      <c r="S46" s="29"/>
      <c r="T46" s="30">
        <f t="shared" si="10"/>
        <v>55595</v>
      </c>
      <c r="U46" s="30">
        <f t="shared" si="11"/>
        <v>222380</v>
      </c>
      <c r="V46" s="29"/>
      <c r="W46" s="29"/>
      <c r="X46" s="67">
        <f t="shared" si="12"/>
        <v>8</v>
      </c>
      <c r="Y46" s="31"/>
      <c r="Z46" s="30">
        <f t="shared" si="13"/>
        <v>17790</v>
      </c>
    </row>
    <row r="47" spans="1:26" ht="25.5" customHeight="1" x14ac:dyDescent="0.25">
      <c r="A47" s="13">
        <v>44919</v>
      </c>
      <c r="B47" s="82" t="str">
        <f t="shared" si="3"/>
        <v>4145197778</v>
      </c>
      <c r="C47" s="14"/>
      <c r="D47" s="14"/>
      <c r="E47" s="15"/>
      <c r="F47" s="14"/>
      <c r="G47" s="15" t="s">
        <v>687</v>
      </c>
      <c r="H47" s="15"/>
      <c r="I47" s="15" t="s">
        <v>2075</v>
      </c>
      <c r="J47" s="50" t="str">
        <f>IF(G47&lt;&gt;"",VLOOKUP(G47,'nhân viên sale'!$A$2:$C$1633,2,0),"")</f>
        <v>SG011</v>
      </c>
      <c r="K47" s="15" t="s">
        <v>37</v>
      </c>
      <c r="L47" s="27" t="str">
        <f t="shared" si="9"/>
        <v>Chả cốm 300g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4</v>
      </c>
      <c r="S47" s="29"/>
      <c r="T47" s="30">
        <f t="shared" si="10"/>
        <v>74250</v>
      </c>
      <c r="U47" s="30">
        <f t="shared" si="11"/>
        <v>297000</v>
      </c>
      <c r="V47" s="29"/>
      <c r="W47" s="29"/>
      <c r="X47" s="67">
        <f t="shared" si="12"/>
        <v>8</v>
      </c>
      <c r="Y47" s="31"/>
      <c r="Z47" s="30">
        <f t="shared" si="13"/>
        <v>23760</v>
      </c>
    </row>
    <row r="48" spans="1:26" ht="25.5" customHeight="1" x14ac:dyDescent="0.25">
      <c r="A48" s="13">
        <v>44919</v>
      </c>
      <c r="B48" s="82" t="str">
        <f t="shared" si="3"/>
        <v>4145197778</v>
      </c>
      <c r="C48" s="14"/>
      <c r="D48" s="14"/>
      <c r="E48" s="15"/>
      <c r="F48" s="14"/>
      <c r="G48" s="15" t="s">
        <v>687</v>
      </c>
      <c r="H48" s="15"/>
      <c r="I48" s="15" t="s">
        <v>2075</v>
      </c>
      <c r="J48" s="50" t="str">
        <f>IF(G48&lt;&gt;"",VLOOKUP(G48,'nhân viên sale'!$A$2:$C$1633,2,0),"")</f>
        <v>SG011</v>
      </c>
      <c r="K48" s="15" t="s">
        <v>59</v>
      </c>
      <c r="L48" s="27" t="str">
        <f t="shared" si="9"/>
        <v>Giò Tai Lưỡi Xào 250g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4</v>
      </c>
      <c r="S48" s="29"/>
      <c r="T48" s="30">
        <f t="shared" si="10"/>
        <v>50182</v>
      </c>
      <c r="U48" s="30">
        <f t="shared" si="11"/>
        <v>200728</v>
      </c>
      <c r="V48" s="29"/>
      <c r="W48" s="29"/>
      <c r="X48" s="67">
        <f t="shared" si="12"/>
        <v>8</v>
      </c>
      <c r="Y48" s="31"/>
      <c r="Z48" s="30">
        <f t="shared" si="13"/>
        <v>16058</v>
      </c>
    </row>
    <row r="49" spans="1:26" ht="25.5" customHeight="1" x14ac:dyDescent="0.25">
      <c r="A49" s="13">
        <v>44919</v>
      </c>
      <c r="B49" s="82" t="str">
        <f t="shared" si="3"/>
        <v>4145197780</v>
      </c>
      <c r="C49" s="14"/>
      <c r="D49" s="14"/>
      <c r="E49" s="15"/>
      <c r="F49" s="14"/>
      <c r="G49" s="15" t="s">
        <v>689</v>
      </c>
      <c r="H49" s="15"/>
      <c r="I49" s="15" t="s">
        <v>2076</v>
      </c>
      <c r="J49" s="50" t="str">
        <f>IF(G49&lt;&gt;"",VLOOKUP(G49,'nhân viên sale'!$A$2:$C$1633,2,0),"")</f>
        <v>SG004</v>
      </c>
      <c r="K49" s="15" t="s">
        <v>30</v>
      </c>
      <c r="L49" s="27" t="str">
        <f t="shared" si="9"/>
        <v>Bắp bò muối 200g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6</v>
      </c>
      <c r="S49" s="29"/>
      <c r="T49" s="30">
        <f t="shared" si="10"/>
        <v>87787</v>
      </c>
      <c r="U49" s="30">
        <f t="shared" si="11"/>
        <v>526722</v>
      </c>
      <c r="V49" s="29"/>
      <c r="W49" s="29"/>
      <c r="X49" s="67">
        <f t="shared" si="12"/>
        <v>8</v>
      </c>
      <c r="Y49" s="31"/>
      <c r="Z49" s="30">
        <f t="shared" si="13"/>
        <v>42138</v>
      </c>
    </row>
    <row r="50" spans="1:26" ht="25.5" customHeight="1" x14ac:dyDescent="0.25">
      <c r="A50" s="13">
        <v>44919</v>
      </c>
      <c r="B50" s="82" t="str">
        <f t="shared" si="3"/>
        <v>4145197780</v>
      </c>
      <c r="C50" s="14"/>
      <c r="D50" s="14"/>
      <c r="E50" s="15"/>
      <c r="F50" s="14"/>
      <c r="G50" s="15" t="s">
        <v>689</v>
      </c>
      <c r="H50" s="15"/>
      <c r="I50" s="15" t="s">
        <v>2076</v>
      </c>
      <c r="J50" s="50" t="str">
        <f>IF(G50&lt;&gt;"",VLOOKUP(G50,'nhân viên sale'!$A$2:$C$1633,2,0),"")</f>
        <v>SG004</v>
      </c>
      <c r="K50" s="15" t="s">
        <v>39</v>
      </c>
      <c r="L50" s="27" t="str">
        <f t="shared" si="9"/>
        <v>Chân giò heo muối 300g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10</v>
      </c>
      <c r="S50" s="29"/>
      <c r="T50" s="30">
        <f t="shared" si="10"/>
        <v>73431</v>
      </c>
      <c r="U50" s="30">
        <f t="shared" si="11"/>
        <v>734310</v>
      </c>
      <c r="V50" s="29"/>
      <c r="W50" s="29"/>
      <c r="X50" s="67">
        <f t="shared" si="12"/>
        <v>8</v>
      </c>
      <c r="Y50" s="31"/>
      <c r="Z50" s="30">
        <f t="shared" si="13"/>
        <v>58745</v>
      </c>
    </row>
    <row r="51" spans="1:26" ht="25.5" customHeight="1" x14ac:dyDescent="0.25">
      <c r="A51" s="13">
        <v>44919</v>
      </c>
      <c r="B51" s="82" t="str">
        <f t="shared" si="3"/>
        <v>4145197780</v>
      </c>
      <c r="C51" s="14"/>
      <c r="D51" s="14"/>
      <c r="E51" s="15"/>
      <c r="F51" s="14"/>
      <c r="G51" s="15" t="s">
        <v>689</v>
      </c>
      <c r="H51" s="15"/>
      <c r="I51" s="15" t="s">
        <v>2076</v>
      </c>
      <c r="J51" s="50" t="str">
        <f>IF(G51&lt;&gt;"",VLOOKUP(G51,'nhân viên sale'!$A$2:$C$1633,2,0),"")</f>
        <v>SG004</v>
      </c>
      <c r="K51" s="15" t="s">
        <v>55</v>
      </c>
      <c r="L51" s="27" t="str">
        <f t="shared" si="9"/>
        <v>Gà muối 500g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10</v>
      </c>
      <c r="S51" s="29"/>
      <c r="T51" s="30">
        <f t="shared" si="10"/>
        <v>111058</v>
      </c>
      <c r="U51" s="30">
        <f t="shared" si="11"/>
        <v>1110580</v>
      </c>
      <c r="V51" s="29"/>
      <c r="W51" s="29"/>
      <c r="X51" s="67">
        <f t="shared" si="12"/>
        <v>8</v>
      </c>
      <c r="Y51" s="31"/>
      <c r="Z51" s="30">
        <f t="shared" si="13"/>
        <v>88846</v>
      </c>
    </row>
    <row r="52" spans="1:26" ht="25.5" customHeight="1" x14ac:dyDescent="0.25">
      <c r="A52" s="13">
        <v>44919</v>
      </c>
      <c r="B52" s="82" t="str">
        <f t="shared" si="3"/>
        <v>4145197780</v>
      </c>
      <c r="C52" s="14"/>
      <c r="D52" s="14"/>
      <c r="E52" s="15"/>
      <c r="F52" s="14"/>
      <c r="G52" s="15" t="s">
        <v>689</v>
      </c>
      <c r="H52" s="15"/>
      <c r="I52" s="15" t="s">
        <v>2076</v>
      </c>
      <c r="J52" s="50" t="str">
        <f>IF(G52&lt;&gt;"",VLOOKUP(G52,'nhân viên sale'!$A$2:$C$1633,2,0),"")</f>
        <v>SG004</v>
      </c>
      <c r="K52" s="15" t="s">
        <v>67</v>
      </c>
      <c r="L52" s="27" t="str">
        <f t="shared" si="9"/>
        <v>Tai heo muối 200g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4</v>
      </c>
      <c r="S52" s="29"/>
      <c r="T52" s="30">
        <f t="shared" si="10"/>
        <v>55595</v>
      </c>
      <c r="U52" s="30">
        <f t="shared" si="11"/>
        <v>222380</v>
      </c>
      <c r="V52" s="29"/>
      <c r="W52" s="29"/>
      <c r="X52" s="67">
        <f t="shared" si="12"/>
        <v>8</v>
      </c>
      <c r="Y52" s="31"/>
      <c r="Z52" s="30">
        <f t="shared" si="13"/>
        <v>17790</v>
      </c>
    </row>
    <row r="53" spans="1:26" ht="25.5" customHeight="1" x14ac:dyDescent="0.25">
      <c r="A53" s="13">
        <v>44919</v>
      </c>
      <c r="B53" s="82" t="str">
        <f t="shared" si="3"/>
        <v>4145197780</v>
      </c>
      <c r="C53" s="14"/>
      <c r="D53" s="14"/>
      <c r="E53" s="15"/>
      <c r="F53" s="14"/>
      <c r="G53" s="15" t="s">
        <v>689</v>
      </c>
      <c r="H53" s="15"/>
      <c r="I53" s="15" t="s">
        <v>2076</v>
      </c>
      <c r="J53" s="50" t="str">
        <f>IF(G53&lt;&gt;"",VLOOKUP(G53,'nhân viên sale'!$A$2:$C$1633,2,0),"")</f>
        <v>SG004</v>
      </c>
      <c r="K53" s="15" t="s">
        <v>49</v>
      </c>
      <c r="L53" s="27" t="str">
        <f t="shared" si="9"/>
        <v>Giò lụa cây 250g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6</v>
      </c>
      <c r="S53" s="29"/>
      <c r="T53" s="30">
        <f t="shared" si="10"/>
        <v>59400</v>
      </c>
      <c r="U53" s="30">
        <f t="shared" si="11"/>
        <v>356400</v>
      </c>
      <c r="V53" s="29"/>
      <c r="W53" s="29"/>
      <c r="X53" s="67">
        <f t="shared" si="12"/>
        <v>8</v>
      </c>
      <c r="Y53" s="31"/>
      <c r="Z53" s="30">
        <f t="shared" si="13"/>
        <v>28512</v>
      </c>
    </row>
    <row r="54" spans="1:26" ht="25.5" customHeight="1" x14ac:dyDescent="0.25">
      <c r="A54" s="13">
        <v>44919</v>
      </c>
      <c r="B54" s="82" t="str">
        <f t="shared" si="3"/>
        <v>4145197780</v>
      </c>
      <c r="C54" s="14"/>
      <c r="D54" s="14"/>
      <c r="E54" s="15"/>
      <c r="F54" s="14"/>
      <c r="G54" s="15" t="s">
        <v>689</v>
      </c>
      <c r="H54" s="15"/>
      <c r="I54" s="15" t="s">
        <v>2076</v>
      </c>
      <c r="J54" s="50" t="str">
        <f>IF(G54&lt;&gt;"",VLOOKUP(G54,'nhân viên sale'!$A$2:$C$1633,2,0),"")</f>
        <v>SG004</v>
      </c>
      <c r="K54" s="15" t="s">
        <v>59</v>
      </c>
      <c r="L54" s="27" t="str">
        <f t="shared" si="9"/>
        <v>Giò Tai Lưỡi Xào 250g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4</v>
      </c>
      <c r="S54" s="29"/>
      <c r="T54" s="30">
        <f t="shared" si="10"/>
        <v>50182</v>
      </c>
      <c r="U54" s="30">
        <f t="shared" si="11"/>
        <v>200728</v>
      </c>
      <c r="V54" s="29"/>
      <c r="W54" s="29"/>
      <c r="X54" s="67">
        <f t="shared" si="12"/>
        <v>8</v>
      </c>
      <c r="Y54" s="31"/>
      <c r="Z54" s="30">
        <f t="shared" si="13"/>
        <v>16058</v>
      </c>
    </row>
    <row r="55" spans="1:26" ht="25.5" customHeight="1" x14ac:dyDescent="0.25">
      <c r="A55" s="13">
        <v>44919</v>
      </c>
      <c r="B55" s="82" t="str">
        <f t="shared" si="3"/>
        <v>4145197781</v>
      </c>
      <c r="C55" s="14"/>
      <c r="D55" s="14"/>
      <c r="E55" s="15"/>
      <c r="F55" s="14"/>
      <c r="G55" s="15" t="s">
        <v>691</v>
      </c>
      <c r="H55" s="15"/>
      <c r="I55" s="15" t="s">
        <v>2077</v>
      </c>
      <c r="J55" s="50" t="str">
        <f>IF(G55&lt;&gt;"",VLOOKUP(G55,'nhân viên sale'!$A$2:$C$1633,2,0),"")</f>
        <v>SG005</v>
      </c>
      <c r="K55" s="15" t="s">
        <v>39</v>
      </c>
      <c r="L55" s="27" t="str">
        <f t="shared" si="9"/>
        <v>Chân giò heo muối 300g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4</v>
      </c>
      <c r="S55" s="29"/>
      <c r="T55" s="30">
        <f t="shared" si="10"/>
        <v>73431</v>
      </c>
      <c r="U55" s="30">
        <f t="shared" si="11"/>
        <v>293724</v>
      </c>
      <c r="V55" s="29"/>
      <c r="W55" s="29"/>
      <c r="X55" s="67">
        <f t="shared" si="12"/>
        <v>8</v>
      </c>
      <c r="Y55" s="31"/>
      <c r="Z55" s="30">
        <f t="shared" si="13"/>
        <v>23498</v>
      </c>
    </row>
    <row r="56" spans="1:26" ht="25.5" customHeight="1" x14ac:dyDescent="0.25">
      <c r="A56" s="13">
        <v>44919</v>
      </c>
      <c r="B56" s="82" t="str">
        <f t="shared" si="3"/>
        <v>4145197781</v>
      </c>
      <c r="C56" s="14"/>
      <c r="D56" s="14"/>
      <c r="E56" s="15"/>
      <c r="F56" s="14"/>
      <c r="G56" s="15" t="s">
        <v>691</v>
      </c>
      <c r="H56" s="15"/>
      <c r="I56" s="15" t="s">
        <v>2077</v>
      </c>
      <c r="J56" s="50" t="str">
        <f>IF(G56&lt;&gt;"",VLOOKUP(G56,'nhân viên sale'!$A$2:$C$1633,2,0),"")</f>
        <v>SG005</v>
      </c>
      <c r="K56" s="15" t="s">
        <v>55</v>
      </c>
      <c r="L56" s="27" t="str">
        <f t="shared" si="9"/>
        <v>Gà muối 500g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7</v>
      </c>
      <c r="S56" s="29"/>
      <c r="T56" s="30">
        <f t="shared" si="10"/>
        <v>111058</v>
      </c>
      <c r="U56" s="30">
        <f t="shared" si="11"/>
        <v>777406</v>
      </c>
      <c r="V56" s="29"/>
      <c r="W56" s="29"/>
      <c r="X56" s="67">
        <f t="shared" si="12"/>
        <v>8</v>
      </c>
      <c r="Y56" s="31"/>
      <c r="Z56" s="30">
        <f t="shared" si="13"/>
        <v>62192</v>
      </c>
    </row>
    <row r="57" spans="1:26" ht="25.5" customHeight="1" x14ac:dyDescent="0.25">
      <c r="A57" s="13">
        <v>44919</v>
      </c>
      <c r="B57" s="82" t="str">
        <f t="shared" si="3"/>
        <v>4145197799</v>
      </c>
      <c r="C57" s="14"/>
      <c r="D57" s="14"/>
      <c r="E57" s="15"/>
      <c r="F57" s="14"/>
      <c r="G57" s="15" t="s">
        <v>706</v>
      </c>
      <c r="H57" s="15"/>
      <c r="I57" s="15" t="s">
        <v>2078</v>
      </c>
      <c r="J57" s="50" t="str">
        <f>IF(G57&lt;&gt;"",VLOOKUP(G57,'nhân viên sale'!$A$2:$C$1633,2,0),"")</f>
        <v>SG005</v>
      </c>
      <c r="K57" s="15" t="s">
        <v>39</v>
      </c>
      <c r="L57" s="27" t="str">
        <f t="shared" si="9"/>
        <v>Chân giò heo muối 300g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4</v>
      </c>
      <c r="S57" s="29"/>
      <c r="T57" s="30">
        <f t="shared" si="10"/>
        <v>73431</v>
      </c>
      <c r="U57" s="30">
        <f t="shared" si="11"/>
        <v>293724</v>
      </c>
      <c r="V57" s="29"/>
      <c r="W57" s="29"/>
      <c r="X57" s="67">
        <f t="shared" si="12"/>
        <v>8</v>
      </c>
      <c r="Y57" s="31"/>
      <c r="Z57" s="30">
        <f t="shared" si="13"/>
        <v>23498</v>
      </c>
    </row>
    <row r="58" spans="1:26" ht="25.5" customHeight="1" x14ac:dyDescent="0.25">
      <c r="A58" s="13">
        <v>44919</v>
      </c>
      <c r="B58" s="82" t="str">
        <f t="shared" si="3"/>
        <v>4145197799</v>
      </c>
      <c r="C58" s="14"/>
      <c r="D58" s="14"/>
      <c r="E58" s="15"/>
      <c r="F58" s="14"/>
      <c r="G58" s="15" t="s">
        <v>706</v>
      </c>
      <c r="H58" s="15"/>
      <c r="I58" s="15" t="s">
        <v>2078</v>
      </c>
      <c r="J58" s="50" t="str">
        <f>IF(G58&lt;&gt;"",VLOOKUP(G58,'nhân viên sale'!$A$2:$C$1633,2,0),"")</f>
        <v>SG005</v>
      </c>
      <c r="K58" s="15" t="s">
        <v>55</v>
      </c>
      <c r="L58" s="27" t="str">
        <f t="shared" si="9"/>
        <v>Gà muối 500g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7</v>
      </c>
      <c r="S58" s="29"/>
      <c r="T58" s="30">
        <f t="shared" si="10"/>
        <v>111058</v>
      </c>
      <c r="U58" s="30">
        <f t="shared" si="11"/>
        <v>777406</v>
      </c>
      <c r="V58" s="29"/>
      <c r="W58" s="29"/>
      <c r="X58" s="67">
        <f t="shared" si="12"/>
        <v>8</v>
      </c>
      <c r="Y58" s="31"/>
      <c r="Z58" s="30">
        <f t="shared" si="13"/>
        <v>62192</v>
      </c>
    </row>
    <row r="59" spans="1:26" ht="25.5" customHeight="1" x14ac:dyDescent="0.25">
      <c r="A59" s="13">
        <v>44919</v>
      </c>
      <c r="B59" s="82" t="str">
        <f t="shared" si="3"/>
        <v>4145197799</v>
      </c>
      <c r="C59" s="14"/>
      <c r="D59" s="14"/>
      <c r="E59" s="15"/>
      <c r="F59" s="14"/>
      <c r="G59" s="15" t="s">
        <v>706</v>
      </c>
      <c r="H59" s="15"/>
      <c r="I59" s="15" t="s">
        <v>2078</v>
      </c>
      <c r="J59" s="50" t="str">
        <f>IF(G59&lt;&gt;"",VLOOKUP(G59,'nhân viên sale'!$A$2:$C$1633,2,0),"")</f>
        <v>SG005</v>
      </c>
      <c r="K59" s="15" t="s">
        <v>59</v>
      </c>
      <c r="L59" s="27" t="str">
        <f t="shared" si="9"/>
        <v>Giò Tai Lưỡi Xào 250g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4</v>
      </c>
      <c r="S59" s="29"/>
      <c r="T59" s="30">
        <f t="shared" si="10"/>
        <v>50182</v>
      </c>
      <c r="U59" s="30">
        <f t="shared" si="11"/>
        <v>200728</v>
      </c>
      <c r="V59" s="29"/>
      <c r="W59" s="29"/>
      <c r="X59" s="67">
        <f t="shared" si="12"/>
        <v>8</v>
      </c>
      <c r="Y59" s="31"/>
      <c r="Z59" s="30">
        <f t="shared" si="13"/>
        <v>16058</v>
      </c>
    </row>
    <row r="60" spans="1:26" ht="25.5" customHeight="1" x14ac:dyDescent="0.25">
      <c r="A60" s="13">
        <v>44919</v>
      </c>
      <c r="B60" s="82" t="str">
        <f t="shared" si="3"/>
        <v>4145197806</v>
      </c>
      <c r="C60" s="14"/>
      <c r="D60" s="14"/>
      <c r="E60" s="15"/>
      <c r="F60" s="14"/>
      <c r="G60" s="15" t="s">
        <v>716</v>
      </c>
      <c r="H60" s="15"/>
      <c r="I60" s="15" t="s">
        <v>2079</v>
      </c>
      <c r="J60" s="50" t="str">
        <f>IF(G60&lt;&gt;"",VLOOKUP(G60,'nhân viên sale'!$A$2:$C$1633,2,0),"")</f>
        <v>SG011</v>
      </c>
      <c r="K60" s="15" t="s">
        <v>30</v>
      </c>
      <c r="L60" s="27" t="str">
        <f t="shared" si="9"/>
        <v>Bắp bò muối 200g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4</v>
      </c>
      <c r="S60" s="29"/>
      <c r="T60" s="30">
        <f t="shared" si="10"/>
        <v>87787</v>
      </c>
      <c r="U60" s="30">
        <f t="shared" si="11"/>
        <v>351148</v>
      </c>
      <c r="V60" s="29"/>
      <c r="W60" s="29"/>
      <c r="X60" s="67">
        <f t="shared" si="12"/>
        <v>8</v>
      </c>
      <c r="Y60" s="31"/>
      <c r="Z60" s="30">
        <f t="shared" si="13"/>
        <v>28092</v>
      </c>
    </row>
    <row r="61" spans="1:26" ht="25.5" customHeight="1" x14ac:dyDescent="0.25">
      <c r="A61" s="13">
        <v>44919</v>
      </c>
      <c r="B61" s="82" t="str">
        <f t="shared" si="3"/>
        <v>4145197806</v>
      </c>
      <c r="C61" s="14"/>
      <c r="D61" s="14"/>
      <c r="E61" s="15"/>
      <c r="F61" s="14"/>
      <c r="G61" s="15" t="s">
        <v>716</v>
      </c>
      <c r="H61" s="15"/>
      <c r="I61" s="15" t="s">
        <v>2079</v>
      </c>
      <c r="J61" s="50" t="str">
        <f>IF(G61&lt;&gt;"",VLOOKUP(G61,'nhân viên sale'!$A$2:$C$1633,2,0),"")</f>
        <v>SG011</v>
      </c>
      <c r="K61" s="15" t="s">
        <v>39</v>
      </c>
      <c r="L61" s="27" t="str">
        <f t="shared" si="9"/>
        <v>Chân giò heo muối 300g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8</v>
      </c>
      <c r="S61" s="29"/>
      <c r="T61" s="30">
        <f t="shared" si="10"/>
        <v>73431</v>
      </c>
      <c r="U61" s="30">
        <f t="shared" si="11"/>
        <v>587448</v>
      </c>
      <c r="V61" s="29"/>
      <c r="W61" s="29"/>
      <c r="X61" s="67">
        <f t="shared" si="12"/>
        <v>8</v>
      </c>
      <c r="Y61" s="31"/>
      <c r="Z61" s="30">
        <f t="shared" si="13"/>
        <v>46996</v>
      </c>
    </row>
    <row r="62" spans="1:26" ht="25.5" customHeight="1" x14ac:dyDescent="0.25">
      <c r="A62" s="13">
        <v>44919</v>
      </c>
      <c r="B62" s="82" t="str">
        <f t="shared" si="3"/>
        <v>4145197806</v>
      </c>
      <c r="C62" s="14"/>
      <c r="D62" s="14"/>
      <c r="E62" s="15"/>
      <c r="F62" s="14"/>
      <c r="G62" s="15" t="s">
        <v>716</v>
      </c>
      <c r="H62" s="15"/>
      <c r="I62" s="15" t="s">
        <v>2079</v>
      </c>
      <c r="J62" s="50" t="str">
        <f>IF(G62&lt;&gt;"",VLOOKUP(G62,'nhân viên sale'!$A$2:$C$1633,2,0),"")</f>
        <v>SG011</v>
      </c>
      <c r="K62" s="15" t="s">
        <v>55</v>
      </c>
      <c r="L62" s="27" t="str">
        <f t="shared" si="9"/>
        <v>Gà muối 500g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8</v>
      </c>
      <c r="S62" s="29"/>
      <c r="T62" s="30">
        <f t="shared" si="10"/>
        <v>111058</v>
      </c>
      <c r="U62" s="30">
        <f t="shared" si="11"/>
        <v>888464</v>
      </c>
      <c r="V62" s="29"/>
      <c r="W62" s="29"/>
      <c r="X62" s="67">
        <f t="shared" si="12"/>
        <v>8</v>
      </c>
      <c r="Y62" s="31"/>
      <c r="Z62" s="30">
        <f t="shared" si="13"/>
        <v>71077</v>
      </c>
    </row>
    <row r="63" spans="1:26" ht="25.5" customHeight="1" x14ac:dyDescent="0.25">
      <c r="A63" s="13">
        <v>44919</v>
      </c>
      <c r="B63" s="82" t="str">
        <f t="shared" si="3"/>
        <v>4145197806</v>
      </c>
      <c r="C63" s="14"/>
      <c r="D63" s="14"/>
      <c r="E63" s="15"/>
      <c r="F63" s="14"/>
      <c r="G63" s="15" t="s">
        <v>716</v>
      </c>
      <c r="H63" s="15"/>
      <c r="I63" s="15" t="s">
        <v>2079</v>
      </c>
      <c r="J63" s="50" t="str">
        <f>IF(G63&lt;&gt;"",VLOOKUP(G63,'nhân viên sale'!$A$2:$C$1633,2,0),"")</f>
        <v>SG011</v>
      </c>
      <c r="K63" s="15" t="s">
        <v>67</v>
      </c>
      <c r="L63" s="27" t="str">
        <f t="shared" si="9"/>
        <v>Tai heo muối 200g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4</v>
      </c>
      <c r="S63" s="29"/>
      <c r="T63" s="30">
        <f t="shared" si="10"/>
        <v>55595</v>
      </c>
      <c r="U63" s="30">
        <f t="shared" si="11"/>
        <v>222380</v>
      </c>
      <c r="V63" s="29"/>
      <c r="W63" s="29"/>
      <c r="X63" s="67">
        <f t="shared" si="12"/>
        <v>8</v>
      </c>
      <c r="Y63" s="31"/>
      <c r="Z63" s="30">
        <f t="shared" si="13"/>
        <v>17790</v>
      </c>
    </row>
    <row r="64" spans="1:26" ht="25.5" customHeight="1" x14ac:dyDescent="0.25">
      <c r="A64" s="13">
        <v>44919</v>
      </c>
      <c r="B64" s="82" t="str">
        <f t="shared" si="3"/>
        <v>4145197806</v>
      </c>
      <c r="C64" s="14"/>
      <c r="D64" s="14"/>
      <c r="E64" s="15"/>
      <c r="F64" s="14"/>
      <c r="G64" s="15" t="s">
        <v>716</v>
      </c>
      <c r="H64" s="15"/>
      <c r="I64" s="15" t="s">
        <v>2079</v>
      </c>
      <c r="J64" s="50" t="str">
        <f>IF(G64&lt;&gt;"",VLOOKUP(G64,'nhân viên sale'!$A$2:$C$1633,2,0),"")</f>
        <v>SG011</v>
      </c>
      <c r="K64" s="15" t="s">
        <v>37</v>
      </c>
      <c r="L64" s="27" t="str">
        <f t="shared" si="9"/>
        <v>Chả cốm 300g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4</v>
      </c>
      <c r="S64" s="29"/>
      <c r="T64" s="30">
        <f t="shared" si="10"/>
        <v>74250</v>
      </c>
      <c r="U64" s="30">
        <f t="shared" si="11"/>
        <v>297000</v>
      </c>
      <c r="V64" s="29"/>
      <c r="W64" s="29"/>
      <c r="X64" s="67">
        <f t="shared" si="12"/>
        <v>8</v>
      </c>
      <c r="Y64" s="31"/>
      <c r="Z64" s="30">
        <f t="shared" si="13"/>
        <v>23760</v>
      </c>
    </row>
    <row r="65" spans="1:26" ht="25.5" customHeight="1" x14ac:dyDescent="0.25">
      <c r="A65" s="13">
        <v>44919</v>
      </c>
      <c r="B65" s="82" t="str">
        <f t="shared" si="3"/>
        <v>4145197806</v>
      </c>
      <c r="C65" s="14"/>
      <c r="D65" s="14"/>
      <c r="E65" s="15"/>
      <c r="F65" s="14"/>
      <c r="G65" s="15" t="s">
        <v>716</v>
      </c>
      <c r="H65" s="15"/>
      <c r="I65" s="15" t="s">
        <v>2079</v>
      </c>
      <c r="J65" s="50" t="str">
        <f>IF(G65&lt;&gt;"",VLOOKUP(G65,'nhân viên sale'!$A$2:$C$1633,2,0),"")</f>
        <v>SG011</v>
      </c>
      <c r="K65" s="15" t="s">
        <v>59</v>
      </c>
      <c r="L65" s="27" t="str">
        <f t="shared" si="9"/>
        <v>Giò Tai Lưỡi Xào 250g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4</v>
      </c>
      <c r="S65" s="29"/>
      <c r="T65" s="30">
        <f t="shared" si="10"/>
        <v>50182</v>
      </c>
      <c r="U65" s="30">
        <f t="shared" si="11"/>
        <v>200728</v>
      </c>
      <c r="V65" s="29"/>
      <c r="W65" s="29"/>
      <c r="X65" s="67">
        <f t="shared" si="12"/>
        <v>8</v>
      </c>
      <c r="Y65" s="31"/>
      <c r="Z65" s="30">
        <f t="shared" si="13"/>
        <v>16058</v>
      </c>
    </row>
    <row r="66" spans="1:26" ht="25.5" customHeight="1" x14ac:dyDescent="0.25">
      <c r="A66" s="13">
        <v>44919</v>
      </c>
      <c r="B66" s="82" t="str">
        <f t="shared" si="3"/>
        <v>4145197807</v>
      </c>
      <c r="C66" s="14"/>
      <c r="D66" s="14"/>
      <c r="E66" s="15"/>
      <c r="F66" s="14"/>
      <c r="G66" s="15" t="s">
        <v>720</v>
      </c>
      <c r="H66" s="15"/>
      <c r="I66" s="15" t="s">
        <v>2080</v>
      </c>
      <c r="J66" s="50" t="str">
        <f>IF(G66&lt;&gt;"",VLOOKUP(G66,'nhân viên sale'!$A$2:$C$1633,2,0),"")</f>
        <v>SG005</v>
      </c>
      <c r="K66" s="15" t="s">
        <v>39</v>
      </c>
      <c r="L66" s="27" t="str">
        <f t="shared" si="9"/>
        <v>Chân giò heo muối 300g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73431</v>
      </c>
      <c r="U66" s="30">
        <f t="shared" si="11"/>
        <v>293724</v>
      </c>
      <c r="V66" s="29"/>
      <c r="W66" s="29"/>
      <c r="X66" s="67">
        <f t="shared" si="12"/>
        <v>8</v>
      </c>
      <c r="Y66" s="31"/>
      <c r="Z66" s="30">
        <f t="shared" si="13"/>
        <v>23498</v>
      </c>
    </row>
    <row r="67" spans="1:26" ht="25.5" customHeight="1" x14ac:dyDescent="0.25">
      <c r="A67" s="13">
        <v>44919</v>
      </c>
      <c r="B67" s="82" t="str">
        <f t="shared" ref="B67:B130" si="15">IF(I67&lt;&gt;"",IF(LEN(I67)&gt;9,LEFT(I67,10),"sai PO"),"")</f>
        <v>4145197807</v>
      </c>
      <c r="C67" s="14"/>
      <c r="D67" s="14"/>
      <c r="E67" s="15"/>
      <c r="F67" s="14"/>
      <c r="G67" s="15" t="s">
        <v>720</v>
      </c>
      <c r="H67" s="15"/>
      <c r="I67" s="15" t="s">
        <v>2080</v>
      </c>
      <c r="J67" s="50" t="str">
        <f>IF(G67&lt;&gt;"",VLOOKUP(G67,'nhân viên sale'!$A$2:$C$1633,2,0),"")</f>
        <v>SG005</v>
      </c>
      <c r="K67" s="15" t="s">
        <v>55</v>
      </c>
      <c r="L67" s="27" t="str">
        <f t="shared" si="9"/>
        <v>Gà muối 500g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7</v>
      </c>
      <c r="S67" s="29"/>
      <c r="T67" s="30">
        <f t="shared" si="10"/>
        <v>111058</v>
      </c>
      <c r="U67" s="30">
        <f t="shared" si="11"/>
        <v>777406</v>
      </c>
      <c r="V67" s="29"/>
      <c r="W67" s="29"/>
      <c r="X67" s="67">
        <f t="shared" si="12"/>
        <v>8</v>
      </c>
      <c r="Y67" s="31"/>
      <c r="Z67" s="30">
        <f t="shared" si="13"/>
        <v>62192</v>
      </c>
    </row>
    <row r="68" spans="1:26" ht="25.5" customHeight="1" x14ac:dyDescent="0.25">
      <c r="A68" s="13">
        <v>44919</v>
      </c>
      <c r="B68" s="82" t="str">
        <f t="shared" si="15"/>
        <v>4145197830</v>
      </c>
      <c r="C68" s="14"/>
      <c r="D68" s="14"/>
      <c r="E68" s="15"/>
      <c r="F68" s="14"/>
      <c r="G68" s="15" t="s">
        <v>763</v>
      </c>
      <c r="H68" s="15"/>
      <c r="I68" s="15" t="s">
        <v>2081</v>
      </c>
      <c r="J68" s="50" t="str">
        <f>IF(G68&lt;&gt;"",VLOOKUP(G68,'nhân viên sale'!$A$2:$C$1633,2,0),"")</f>
        <v>SG005</v>
      </c>
      <c r="K68" s="15" t="s">
        <v>39</v>
      </c>
      <c r="L68" s="27" t="str">
        <f t="shared" ref="L68:L131" si="17">IF(K68&lt;&gt;"",VLOOKUP(K68,tenhang,2,0),"")</f>
        <v>Chân giò heo muối 300g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4</v>
      </c>
      <c r="S68" s="29"/>
      <c r="T68" s="30">
        <f t="shared" ref="T68:T131" si="18">IF(K68&lt;&gt;"",VLOOKUP(K68,tenhang,4,0),0)</f>
        <v>73431</v>
      </c>
      <c r="U68" s="30">
        <f t="shared" ref="U68:U131" si="19">R68*T68</f>
        <v>293724</v>
      </c>
      <c r="V68" s="29"/>
      <c r="W68" s="29"/>
      <c r="X68" s="67">
        <f t="shared" si="12"/>
        <v>8</v>
      </c>
      <c r="Y68" s="31"/>
      <c r="Z68" s="30">
        <f t="shared" si="13"/>
        <v>23498</v>
      </c>
    </row>
    <row r="69" spans="1:26" ht="25.5" customHeight="1" x14ac:dyDescent="0.25">
      <c r="A69" s="13">
        <v>44919</v>
      </c>
      <c r="B69" s="82" t="str">
        <f t="shared" si="15"/>
        <v>4145197830</v>
      </c>
      <c r="C69" s="14"/>
      <c r="D69" s="14"/>
      <c r="E69" s="15"/>
      <c r="F69" s="14"/>
      <c r="G69" s="15" t="s">
        <v>763</v>
      </c>
      <c r="H69" s="15"/>
      <c r="I69" s="15" t="s">
        <v>2081</v>
      </c>
      <c r="J69" s="50" t="str">
        <f>IF(G69&lt;&gt;"",VLOOKUP(G69,'nhân viên sale'!$A$2:$C$1633,2,0),"")</f>
        <v>SG005</v>
      </c>
      <c r="K69" s="15" t="s">
        <v>55</v>
      </c>
      <c r="L69" s="27" t="str">
        <f t="shared" si="17"/>
        <v>Gà muối 500g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4</v>
      </c>
      <c r="S69" s="29"/>
      <c r="T69" s="30">
        <f t="shared" si="18"/>
        <v>111058</v>
      </c>
      <c r="U69" s="30">
        <f t="shared" si="19"/>
        <v>444232</v>
      </c>
      <c r="V69" s="29"/>
      <c r="W69" s="29"/>
      <c r="X69" s="67">
        <f t="shared" si="12"/>
        <v>8</v>
      </c>
      <c r="Y69" s="31"/>
      <c r="Z69" s="30">
        <f t="shared" si="13"/>
        <v>35539</v>
      </c>
    </row>
    <row r="70" spans="1:26" ht="25.5" customHeight="1" x14ac:dyDescent="0.25">
      <c r="A70" s="13">
        <v>44919</v>
      </c>
      <c r="B70" s="82" t="str">
        <f t="shared" si="15"/>
        <v>4145197835</v>
      </c>
      <c r="C70" s="14"/>
      <c r="D70" s="14"/>
      <c r="E70" s="15"/>
      <c r="F70" s="14"/>
      <c r="G70" s="15" t="s">
        <v>772</v>
      </c>
      <c r="H70" s="15"/>
      <c r="I70" s="15" t="s">
        <v>2082</v>
      </c>
      <c r="J70" s="50" t="str">
        <f>IF(G70&lt;&gt;"",VLOOKUP(G70,'nhân viên sale'!$A$2:$C$1633,2,0),"")</f>
        <v>SG005</v>
      </c>
      <c r="K70" s="15" t="s">
        <v>39</v>
      </c>
      <c r="L70" s="27" t="str">
        <f t="shared" si="17"/>
        <v>Chân giò heo muối 300g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4</v>
      </c>
      <c r="S70" s="29"/>
      <c r="T70" s="30">
        <f t="shared" si="18"/>
        <v>73431</v>
      </c>
      <c r="U70" s="30">
        <f t="shared" si="19"/>
        <v>293724</v>
      </c>
      <c r="V70" s="29"/>
      <c r="W70" s="29"/>
      <c r="X70" s="67">
        <f t="shared" si="12"/>
        <v>8</v>
      </c>
      <c r="Y70" s="31"/>
      <c r="Z70" s="30">
        <f t="shared" si="13"/>
        <v>23498</v>
      </c>
    </row>
    <row r="71" spans="1:26" ht="25.5" customHeight="1" x14ac:dyDescent="0.25">
      <c r="A71" s="13">
        <v>44919</v>
      </c>
      <c r="B71" s="82" t="str">
        <f t="shared" si="15"/>
        <v>4145197835</v>
      </c>
      <c r="C71" s="14"/>
      <c r="D71" s="14"/>
      <c r="E71" s="15"/>
      <c r="F71" s="14"/>
      <c r="G71" s="15" t="s">
        <v>772</v>
      </c>
      <c r="H71" s="15"/>
      <c r="I71" s="15" t="s">
        <v>2082</v>
      </c>
      <c r="J71" s="50" t="str">
        <f>IF(G71&lt;&gt;"",VLOOKUP(G71,'nhân viên sale'!$A$2:$C$1633,2,0),"")</f>
        <v>SG005</v>
      </c>
      <c r="K71" s="15" t="s">
        <v>55</v>
      </c>
      <c r="L71" s="27" t="str">
        <f t="shared" si="17"/>
        <v>Gà muối 500g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4</v>
      </c>
      <c r="S71" s="29"/>
      <c r="T71" s="30">
        <f t="shared" si="18"/>
        <v>111058</v>
      </c>
      <c r="U71" s="30">
        <f t="shared" si="19"/>
        <v>444232</v>
      </c>
      <c r="V71" s="29"/>
      <c r="W71" s="29"/>
      <c r="X71" s="67">
        <f t="shared" si="12"/>
        <v>8</v>
      </c>
      <c r="Y71" s="31"/>
      <c r="Z71" s="30">
        <f t="shared" si="13"/>
        <v>35539</v>
      </c>
    </row>
    <row r="72" spans="1:26" ht="25.5" customHeight="1" x14ac:dyDescent="0.25">
      <c r="A72" s="13">
        <v>44919</v>
      </c>
      <c r="B72" s="82" t="str">
        <f t="shared" si="15"/>
        <v>4145197837</v>
      </c>
      <c r="C72" s="14"/>
      <c r="D72" s="14"/>
      <c r="E72" s="15"/>
      <c r="F72" s="14"/>
      <c r="G72" s="15" t="s">
        <v>774</v>
      </c>
      <c r="H72" s="15"/>
      <c r="I72" s="15" t="s">
        <v>2083</v>
      </c>
      <c r="J72" s="50" t="str">
        <f>IF(G72&lt;&gt;"",VLOOKUP(G72,'nhân viên sale'!$A$2:$C$1633,2,0),"")</f>
        <v>SG011</v>
      </c>
      <c r="K72" s="15" t="s">
        <v>39</v>
      </c>
      <c r="L72" s="27" t="str">
        <f t="shared" si="17"/>
        <v>Chân giò heo muối 300g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6</v>
      </c>
      <c r="S72" s="29"/>
      <c r="T72" s="30">
        <f t="shared" si="18"/>
        <v>73431</v>
      </c>
      <c r="U72" s="30">
        <f t="shared" si="19"/>
        <v>440586</v>
      </c>
      <c r="V72" s="29"/>
      <c r="W72" s="29"/>
      <c r="X72" s="67">
        <f t="shared" si="12"/>
        <v>8</v>
      </c>
      <c r="Y72" s="31"/>
      <c r="Z72" s="30">
        <f t="shared" si="13"/>
        <v>35247</v>
      </c>
    </row>
    <row r="73" spans="1:26" ht="25.5" customHeight="1" x14ac:dyDescent="0.25">
      <c r="A73" s="13">
        <v>44919</v>
      </c>
      <c r="B73" s="82" t="str">
        <f t="shared" si="15"/>
        <v>4145197837</v>
      </c>
      <c r="C73" s="14"/>
      <c r="D73" s="14"/>
      <c r="E73" s="15"/>
      <c r="F73" s="14"/>
      <c r="G73" s="15" t="s">
        <v>774</v>
      </c>
      <c r="H73" s="15"/>
      <c r="I73" s="15" t="s">
        <v>2083</v>
      </c>
      <c r="J73" s="50" t="str">
        <f>IF(G73&lt;&gt;"",VLOOKUP(G73,'nhân viên sale'!$A$2:$C$1633,2,0),"")</f>
        <v>SG011</v>
      </c>
      <c r="K73" s="15" t="s">
        <v>55</v>
      </c>
      <c r="L73" s="27" t="str">
        <f t="shared" si="17"/>
        <v>Gà muối 500g</v>
      </c>
      <c r="M73" s="16"/>
      <c r="N73" s="50" t="str">
        <f t="shared" si="16"/>
        <v>K-HCM</v>
      </c>
      <c r="O73" s="15"/>
      <c r="P73" s="15"/>
      <c r="Q73" s="28" t="str">
        <f t="shared" si="14"/>
        <v>Túi</v>
      </c>
      <c r="R73" s="29">
        <v>6</v>
      </c>
      <c r="S73" s="29"/>
      <c r="T73" s="30">
        <f t="shared" si="18"/>
        <v>111058</v>
      </c>
      <c r="U73" s="30">
        <f t="shared" si="19"/>
        <v>666348</v>
      </c>
      <c r="V73" s="29"/>
      <c r="W73" s="29"/>
      <c r="X73" s="67">
        <f t="shared" si="12"/>
        <v>8</v>
      </c>
      <c r="Y73" s="31"/>
      <c r="Z73" s="30">
        <f t="shared" si="13"/>
        <v>53308</v>
      </c>
    </row>
    <row r="74" spans="1:26" ht="25.5" customHeight="1" x14ac:dyDescent="0.25">
      <c r="A74" s="13">
        <v>44919</v>
      </c>
      <c r="B74" s="82" t="str">
        <f t="shared" si="15"/>
        <v>4145197837</v>
      </c>
      <c r="C74" s="14"/>
      <c r="D74" s="14"/>
      <c r="E74" s="15"/>
      <c r="F74" s="14"/>
      <c r="G74" s="15" t="s">
        <v>774</v>
      </c>
      <c r="H74" s="15"/>
      <c r="I74" s="15" t="s">
        <v>2083</v>
      </c>
      <c r="J74" s="50" t="str">
        <f>IF(G74&lt;&gt;"",VLOOKUP(G74,'nhân viên sale'!$A$2:$C$1633,2,0),"")</f>
        <v>SG011</v>
      </c>
      <c r="K74" s="15" t="s">
        <v>67</v>
      </c>
      <c r="L74" s="27" t="str">
        <f t="shared" si="17"/>
        <v>Tai heo muối 200g</v>
      </c>
      <c r="M74" s="16"/>
      <c r="N74" s="50" t="str">
        <f t="shared" si="16"/>
        <v>K-HCM</v>
      </c>
      <c r="O74" s="15"/>
      <c r="P74" s="15"/>
      <c r="Q74" s="28" t="str">
        <f t="shared" si="14"/>
        <v>Túi</v>
      </c>
      <c r="R74" s="29">
        <v>4</v>
      </c>
      <c r="S74" s="29"/>
      <c r="T74" s="30">
        <f t="shared" si="18"/>
        <v>55595</v>
      </c>
      <c r="U74" s="30">
        <f t="shared" si="19"/>
        <v>222380</v>
      </c>
      <c r="V74" s="29"/>
      <c r="W74" s="29"/>
      <c r="X74" s="67">
        <f t="shared" ref="X74:X137" si="20">IF(K74&lt;&gt;"",8,"")</f>
        <v>8</v>
      </c>
      <c r="Y74" s="31"/>
      <c r="Z74" s="30">
        <f t="shared" ref="Z74:Z137" si="21">IF(K74&lt;&gt;"",ROUND(U74*X74*1%,0),"")</f>
        <v>17790</v>
      </c>
    </row>
    <row r="75" spans="1:26" ht="25.5" customHeight="1" x14ac:dyDescent="0.25">
      <c r="A75" s="13">
        <v>44919</v>
      </c>
      <c r="B75" s="82" t="str">
        <f t="shared" si="15"/>
        <v>4145197837</v>
      </c>
      <c r="C75" s="14"/>
      <c r="D75" s="14"/>
      <c r="E75" s="15"/>
      <c r="F75" s="14"/>
      <c r="G75" s="15" t="s">
        <v>774</v>
      </c>
      <c r="H75" s="15"/>
      <c r="I75" s="15" t="s">
        <v>2083</v>
      </c>
      <c r="J75" s="50" t="str">
        <f>IF(G75&lt;&gt;"",VLOOKUP(G75,'nhân viên sale'!$A$2:$C$1633,2,0),"")</f>
        <v>SG011</v>
      </c>
      <c r="K75" s="15" t="s">
        <v>37</v>
      </c>
      <c r="L75" s="27" t="str">
        <f t="shared" si="17"/>
        <v>Chả cốm 300g</v>
      </c>
      <c r="M75" s="16"/>
      <c r="N75" s="50" t="str">
        <f t="shared" si="16"/>
        <v>K-HCM</v>
      </c>
      <c r="O75" s="15"/>
      <c r="P75" s="15"/>
      <c r="Q75" s="28" t="str">
        <f t="shared" si="14"/>
        <v>Túi</v>
      </c>
      <c r="R75" s="29">
        <v>4</v>
      </c>
      <c r="S75" s="29"/>
      <c r="T75" s="30">
        <f t="shared" si="18"/>
        <v>74250</v>
      </c>
      <c r="U75" s="30">
        <f t="shared" si="19"/>
        <v>297000</v>
      </c>
      <c r="V75" s="29"/>
      <c r="W75" s="29"/>
      <c r="X75" s="67">
        <f t="shared" si="20"/>
        <v>8</v>
      </c>
      <c r="Y75" s="31"/>
      <c r="Z75" s="30">
        <f t="shared" si="21"/>
        <v>23760</v>
      </c>
    </row>
    <row r="76" spans="1:26" ht="25.5" customHeight="1" x14ac:dyDescent="0.25">
      <c r="A76" s="13">
        <v>44919</v>
      </c>
      <c r="B76" s="82" t="str">
        <f t="shared" si="15"/>
        <v>4145197837</v>
      </c>
      <c r="C76" s="14"/>
      <c r="D76" s="14"/>
      <c r="E76" s="15"/>
      <c r="F76" s="14"/>
      <c r="G76" s="15" t="s">
        <v>774</v>
      </c>
      <c r="H76" s="15"/>
      <c r="I76" s="15" t="s">
        <v>2083</v>
      </c>
      <c r="J76" s="50" t="str">
        <f>IF(G76&lt;&gt;"",VLOOKUP(G76,'nhân viên sale'!$A$2:$C$1633,2,0),"")</f>
        <v>SG011</v>
      </c>
      <c r="K76" s="15" t="s">
        <v>59</v>
      </c>
      <c r="L76" s="27" t="str">
        <f t="shared" si="17"/>
        <v>Giò Tai Lưỡi Xào 250g</v>
      </c>
      <c r="M76" s="16"/>
      <c r="N76" s="50" t="str">
        <f t="shared" si="16"/>
        <v>K-HCM</v>
      </c>
      <c r="O76" s="15"/>
      <c r="P76" s="15"/>
      <c r="Q76" s="28" t="str">
        <f t="shared" si="14"/>
        <v>Túi</v>
      </c>
      <c r="R76" s="29">
        <v>4</v>
      </c>
      <c r="S76" s="29"/>
      <c r="T76" s="30">
        <f t="shared" si="18"/>
        <v>50182</v>
      </c>
      <c r="U76" s="30">
        <f t="shared" si="19"/>
        <v>200728</v>
      </c>
      <c r="V76" s="29"/>
      <c r="W76" s="29"/>
      <c r="X76" s="67">
        <f t="shared" si="20"/>
        <v>8</v>
      </c>
      <c r="Y76" s="31"/>
      <c r="Z76" s="30">
        <f t="shared" si="21"/>
        <v>16058</v>
      </c>
    </row>
    <row r="77" spans="1:26" ht="25.5" customHeight="1" x14ac:dyDescent="0.25">
      <c r="A77" s="13">
        <v>44919</v>
      </c>
      <c r="B77" s="82" t="str">
        <f t="shared" si="15"/>
        <v>4145197846</v>
      </c>
      <c r="C77" s="14"/>
      <c r="D77" s="14"/>
      <c r="E77" s="15"/>
      <c r="F77" s="14"/>
      <c r="G77" s="15" t="s">
        <v>788</v>
      </c>
      <c r="H77" s="15"/>
      <c r="I77" s="15" t="s">
        <v>2084</v>
      </c>
      <c r="J77" s="50" t="str">
        <f>IF(G77&lt;&gt;"",VLOOKUP(G77,'nhân viên sale'!$A$2:$C$1633,2,0),"")</f>
        <v>SG011</v>
      </c>
      <c r="K77" s="15" t="s">
        <v>30</v>
      </c>
      <c r="L77" s="27" t="str">
        <f t="shared" si="17"/>
        <v>Bắp bò muối 200g</v>
      </c>
      <c r="M77" s="16"/>
      <c r="N77" s="50" t="str">
        <f t="shared" si="16"/>
        <v>K-HCM</v>
      </c>
      <c r="O77" s="15"/>
      <c r="P77" s="15"/>
      <c r="Q77" s="28" t="str">
        <f t="shared" si="14"/>
        <v>Túi</v>
      </c>
      <c r="R77" s="29">
        <v>4</v>
      </c>
      <c r="S77" s="29"/>
      <c r="T77" s="30">
        <f t="shared" si="18"/>
        <v>87787</v>
      </c>
      <c r="U77" s="30">
        <f t="shared" si="19"/>
        <v>351148</v>
      </c>
      <c r="V77" s="29"/>
      <c r="W77" s="29"/>
      <c r="X77" s="67">
        <f t="shared" si="20"/>
        <v>8</v>
      </c>
      <c r="Y77" s="31"/>
      <c r="Z77" s="30">
        <f t="shared" si="21"/>
        <v>28092</v>
      </c>
    </row>
    <row r="78" spans="1:26" ht="25.5" customHeight="1" x14ac:dyDescent="0.25">
      <c r="A78" s="13">
        <v>44919</v>
      </c>
      <c r="B78" s="82" t="str">
        <f t="shared" si="15"/>
        <v>4145197846</v>
      </c>
      <c r="G78" s="20" t="s">
        <v>788</v>
      </c>
      <c r="I78" s="20" t="s">
        <v>2084</v>
      </c>
      <c r="J78" s="50" t="str">
        <f>IF(G78&lt;&gt;"",VLOOKUP(G78,'nhân viên sale'!$A$2:$C$1633,2,0),"")</f>
        <v>SG011</v>
      </c>
      <c r="K78" s="20" t="s">
        <v>39</v>
      </c>
      <c r="L78" s="27" t="str">
        <f t="shared" si="17"/>
        <v>Chân giò heo muối 300g</v>
      </c>
      <c r="M78" s="16"/>
      <c r="N78" s="50" t="str">
        <f t="shared" si="16"/>
        <v>K-HCM</v>
      </c>
      <c r="Q78" s="28" t="str">
        <f t="shared" si="14"/>
        <v>Túi</v>
      </c>
      <c r="R78" s="32">
        <v>6</v>
      </c>
      <c r="T78" s="30">
        <f t="shared" si="18"/>
        <v>73431</v>
      </c>
      <c r="U78" s="30">
        <f t="shared" si="19"/>
        <v>440586</v>
      </c>
      <c r="X78" s="67">
        <f t="shared" si="20"/>
        <v>8</v>
      </c>
      <c r="Y78" s="31"/>
      <c r="Z78" s="30">
        <f t="shared" si="21"/>
        <v>35247</v>
      </c>
    </row>
    <row r="79" spans="1:26" ht="25.5" customHeight="1" x14ac:dyDescent="0.25">
      <c r="A79" s="13">
        <v>44919</v>
      </c>
      <c r="B79" s="82" t="str">
        <f t="shared" si="15"/>
        <v>4145197846</v>
      </c>
      <c r="G79" s="20" t="s">
        <v>788</v>
      </c>
      <c r="I79" s="20" t="s">
        <v>2084</v>
      </c>
      <c r="J79" s="50" t="str">
        <f>IF(G79&lt;&gt;"",VLOOKUP(G79,'nhân viên sale'!$A$2:$C$1633,2,0),"")</f>
        <v>SG011</v>
      </c>
      <c r="K79" s="20" t="s">
        <v>55</v>
      </c>
      <c r="L79" s="27" t="str">
        <f t="shared" si="17"/>
        <v>Gà muối 500g</v>
      </c>
      <c r="M79" s="16"/>
      <c r="N79" s="50" t="str">
        <f t="shared" si="16"/>
        <v>K-HCM</v>
      </c>
      <c r="Q79" s="28" t="str">
        <f t="shared" si="14"/>
        <v>Túi</v>
      </c>
      <c r="R79" s="32">
        <v>6</v>
      </c>
      <c r="T79" s="30">
        <f t="shared" si="18"/>
        <v>111058</v>
      </c>
      <c r="U79" s="30">
        <f t="shared" si="19"/>
        <v>666348</v>
      </c>
      <c r="X79" s="67">
        <f t="shared" si="20"/>
        <v>8</v>
      </c>
      <c r="Y79" s="31"/>
      <c r="Z79" s="30">
        <f t="shared" si="21"/>
        <v>53308</v>
      </c>
    </row>
    <row r="80" spans="1:26" ht="25.5" customHeight="1" x14ac:dyDescent="0.25">
      <c r="A80" s="13">
        <v>44919</v>
      </c>
      <c r="B80" s="82" t="str">
        <f t="shared" si="15"/>
        <v>4145197846</v>
      </c>
      <c r="G80" s="20" t="s">
        <v>788</v>
      </c>
      <c r="I80" s="20" t="s">
        <v>2084</v>
      </c>
      <c r="J80" s="50" t="str">
        <f>IF(G80&lt;&gt;"",VLOOKUP(G80,'nhân viên sale'!$A$2:$C$1633,2,0),"")</f>
        <v>SG011</v>
      </c>
      <c r="K80" s="20" t="s">
        <v>67</v>
      </c>
      <c r="L80" s="27" t="str">
        <f t="shared" si="17"/>
        <v>Tai heo muối 200g</v>
      </c>
      <c r="M80" s="16"/>
      <c r="N80" s="50" t="str">
        <f t="shared" si="16"/>
        <v>K-HCM</v>
      </c>
      <c r="Q80" s="28" t="str">
        <f t="shared" si="14"/>
        <v>Túi</v>
      </c>
      <c r="R80" s="32">
        <v>4</v>
      </c>
      <c r="T80" s="30">
        <f t="shared" si="18"/>
        <v>55595</v>
      </c>
      <c r="U80" s="30">
        <f t="shared" si="19"/>
        <v>222380</v>
      </c>
      <c r="X80" s="67">
        <f t="shared" si="20"/>
        <v>8</v>
      </c>
      <c r="Y80" s="31"/>
      <c r="Z80" s="30">
        <f t="shared" si="21"/>
        <v>17790</v>
      </c>
    </row>
    <row r="81" spans="1:26" ht="25.5" customHeight="1" x14ac:dyDescent="0.25">
      <c r="A81" s="13">
        <v>44919</v>
      </c>
      <c r="B81" s="82" t="str">
        <f t="shared" si="15"/>
        <v>4145197846</v>
      </c>
      <c r="G81" s="20" t="s">
        <v>788</v>
      </c>
      <c r="I81" s="20" t="s">
        <v>2084</v>
      </c>
      <c r="J81" s="50" t="str">
        <f>IF(G81&lt;&gt;"",VLOOKUP(G81,'nhân viên sale'!$A$2:$C$1633,2,0),"")</f>
        <v>SG011</v>
      </c>
      <c r="K81" s="20" t="s">
        <v>37</v>
      </c>
      <c r="L81" s="27" t="str">
        <f t="shared" si="17"/>
        <v>Chả cốm 300g</v>
      </c>
      <c r="M81" s="16"/>
      <c r="N81" s="50" t="str">
        <f t="shared" si="16"/>
        <v>K-HCM</v>
      </c>
      <c r="Q81" s="28" t="str">
        <f t="shared" si="14"/>
        <v>Túi</v>
      </c>
      <c r="R81" s="32">
        <v>4</v>
      </c>
      <c r="T81" s="30">
        <f t="shared" si="18"/>
        <v>74250</v>
      </c>
      <c r="U81" s="30">
        <f t="shared" si="19"/>
        <v>297000</v>
      </c>
      <c r="X81" s="67">
        <f t="shared" si="20"/>
        <v>8</v>
      </c>
      <c r="Y81" s="31"/>
      <c r="Z81" s="30">
        <f t="shared" si="21"/>
        <v>23760</v>
      </c>
    </row>
    <row r="82" spans="1:26" ht="25.5" customHeight="1" x14ac:dyDescent="0.25">
      <c r="A82" s="13">
        <v>44919</v>
      </c>
      <c r="B82" s="82" t="str">
        <f t="shared" si="15"/>
        <v>4145197846</v>
      </c>
      <c r="G82" s="20" t="s">
        <v>788</v>
      </c>
      <c r="I82" s="20" t="s">
        <v>2084</v>
      </c>
      <c r="J82" s="50" t="str">
        <f>IF(G82&lt;&gt;"",VLOOKUP(G82,'nhân viên sale'!$A$2:$C$1633,2,0),"")</f>
        <v>SG011</v>
      </c>
      <c r="K82" s="20" t="s">
        <v>59</v>
      </c>
      <c r="L82" s="27" t="str">
        <f t="shared" si="17"/>
        <v>Giò Tai Lưỡi Xào 250g</v>
      </c>
      <c r="M82" s="16"/>
      <c r="N82" s="50" t="str">
        <f t="shared" si="16"/>
        <v>K-HCM</v>
      </c>
      <c r="Q82" s="28" t="str">
        <f t="shared" si="14"/>
        <v>Túi</v>
      </c>
      <c r="R82" s="32">
        <v>4</v>
      </c>
      <c r="T82" s="30">
        <f t="shared" si="18"/>
        <v>50182</v>
      </c>
      <c r="U82" s="30">
        <f t="shared" si="19"/>
        <v>200728</v>
      </c>
      <c r="X82" s="67">
        <f t="shared" si="20"/>
        <v>8</v>
      </c>
      <c r="Y82" s="31"/>
      <c r="Z82" s="30">
        <f t="shared" si="21"/>
        <v>16058</v>
      </c>
    </row>
    <row r="83" spans="1:26" ht="25.5" customHeight="1" x14ac:dyDescent="0.25">
      <c r="A83" s="13">
        <v>44919</v>
      </c>
      <c r="B83" s="82" t="str">
        <f t="shared" si="15"/>
        <v>4145197849</v>
      </c>
      <c r="G83" s="20" t="s">
        <v>796</v>
      </c>
      <c r="I83" s="20" t="s">
        <v>2085</v>
      </c>
      <c r="J83" s="50" t="str">
        <f>IF(G83&lt;&gt;"",VLOOKUP(G83,'nhân viên sale'!$A$2:$C$1633,2,0),"")</f>
        <v>SG005</v>
      </c>
      <c r="K83" s="20" t="s">
        <v>39</v>
      </c>
      <c r="L83" s="27" t="str">
        <f t="shared" si="17"/>
        <v>Chân giò heo muối 300g</v>
      </c>
      <c r="M83" s="16"/>
      <c r="N83" s="50" t="str">
        <f t="shared" si="16"/>
        <v>K-HCM</v>
      </c>
      <c r="Q83" s="28" t="str">
        <f t="shared" si="14"/>
        <v>Túi</v>
      </c>
      <c r="R83" s="32">
        <v>4</v>
      </c>
      <c r="T83" s="30">
        <f t="shared" si="18"/>
        <v>73431</v>
      </c>
      <c r="U83" s="30">
        <f t="shared" si="19"/>
        <v>293724</v>
      </c>
      <c r="X83" s="67">
        <f t="shared" si="20"/>
        <v>8</v>
      </c>
      <c r="Y83" s="31"/>
      <c r="Z83" s="30">
        <f t="shared" si="21"/>
        <v>23498</v>
      </c>
    </row>
    <row r="84" spans="1:26" ht="25.5" customHeight="1" x14ac:dyDescent="0.25">
      <c r="A84" s="13">
        <v>44919</v>
      </c>
      <c r="B84" s="82" t="str">
        <f t="shared" si="15"/>
        <v>4145197849</v>
      </c>
      <c r="G84" s="20" t="s">
        <v>796</v>
      </c>
      <c r="I84" s="20" t="s">
        <v>2085</v>
      </c>
      <c r="J84" s="50" t="str">
        <f>IF(G84&lt;&gt;"",VLOOKUP(G84,'nhân viên sale'!$A$2:$C$1633,2,0),"")</f>
        <v>SG005</v>
      </c>
      <c r="K84" s="20" t="s">
        <v>55</v>
      </c>
      <c r="L84" s="27" t="str">
        <f t="shared" si="17"/>
        <v>Gà muối 500g</v>
      </c>
      <c r="M84" s="16"/>
      <c r="N84" s="50" t="str">
        <f t="shared" si="16"/>
        <v>K-HCM</v>
      </c>
      <c r="Q84" s="28" t="str">
        <f t="shared" si="14"/>
        <v>Túi</v>
      </c>
      <c r="R84" s="32">
        <v>4</v>
      </c>
      <c r="T84" s="30">
        <f t="shared" si="18"/>
        <v>111058</v>
      </c>
      <c r="U84" s="30">
        <f t="shared" si="19"/>
        <v>444232</v>
      </c>
      <c r="X84" s="67">
        <f t="shared" si="20"/>
        <v>8</v>
      </c>
      <c r="Y84" s="31"/>
      <c r="Z84" s="30">
        <f t="shared" si="21"/>
        <v>35539</v>
      </c>
    </row>
    <row r="85" spans="1:26" ht="25.5" customHeight="1" x14ac:dyDescent="0.25">
      <c r="A85" s="13">
        <v>44919</v>
      </c>
      <c r="B85" s="82" t="str">
        <f t="shared" si="15"/>
        <v>4145197851</v>
      </c>
      <c r="G85" s="20" t="s">
        <v>804</v>
      </c>
      <c r="I85" s="20" t="s">
        <v>2086</v>
      </c>
      <c r="J85" s="50" t="str">
        <f>IF(G85&lt;&gt;"",VLOOKUP(G85,'nhân viên sale'!$A$2:$C$1633,2,0),"")</f>
        <v>SG005</v>
      </c>
      <c r="K85" s="20" t="s">
        <v>39</v>
      </c>
      <c r="L85" s="27" t="str">
        <f t="shared" si="17"/>
        <v>Chân giò heo muối 300g</v>
      </c>
      <c r="M85" s="16"/>
      <c r="N85" s="50" t="str">
        <f t="shared" si="16"/>
        <v>K-HCM</v>
      </c>
      <c r="Q85" s="28" t="str">
        <f t="shared" si="14"/>
        <v>Túi</v>
      </c>
      <c r="R85" s="32">
        <v>5</v>
      </c>
      <c r="T85" s="30">
        <f t="shared" si="18"/>
        <v>73431</v>
      </c>
      <c r="U85" s="30">
        <f t="shared" si="19"/>
        <v>367155</v>
      </c>
      <c r="X85" s="67">
        <f t="shared" si="20"/>
        <v>8</v>
      </c>
      <c r="Y85" s="31"/>
      <c r="Z85" s="30">
        <f t="shared" si="21"/>
        <v>29372</v>
      </c>
    </row>
    <row r="86" spans="1:26" ht="25.5" customHeight="1" x14ac:dyDescent="0.25">
      <c r="A86" s="13">
        <v>44919</v>
      </c>
      <c r="B86" s="82" t="str">
        <f t="shared" si="15"/>
        <v>4145197851</v>
      </c>
      <c r="G86" s="20" t="s">
        <v>804</v>
      </c>
      <c r="I86" s="20" t="s">
        <v>2086</v>
      </c>
      <c r="J86" s="50" t="str">
        <f>IF(G86&lt;&gt;"",VLOOKUP(G86,'nhân viên sale'!$A$2:$C$1633,2,0),"")</f>
        <v>SG005</v>
      </c>
      <c r="K86" s="20" t="s">
        <v>55</v>
      </c>
      <c r="L86" s="27" t="str">
        <f t="shared" si="17"/>
        <v>Gà muối 500g</v>
      </c>
      <c r="M86" s="16"/>
      <c r="N86" s="50" t="str">
        <f t="shared" si="16"/>
        <v>K-HCM</v>
      </c>
      <c r="Q86" s="28" t="str">
        <f t="shared" si="14"/>
        <v>Túi</v>
      </c>
      <c r="R86" s="32">
        <v>4</v>
      </c>
      <c r="T86" s="30">
        <f t="shared" si="18"/>
        <v>111058</v>
      </c>
      <c r="U86" s="30">
        <f t="shared" si="19"/>
        <v>444232</v>
      </c>
      <c r="X86" s="67">
        <f t="shared" si="20"/>
        <v>8</v>
      </c>
      <c r="Y86" s="31"/>
      <c r="Z86" s="30">
        <f t="shared" si="21"/>
        <v>35539</v>
      </c>
    </row>
    <row r="87" spans="1:26" ht="25.5" customHeight="1" x14ac:dyDescent="0.25">
      <c r="A87" s="13">
        <v>44919</v>
      </c>
      <c r="B87" s="82" t="str">
        <f t="shared" si="15"/>
        <v>4145197853</v>
      </c>
      <c r="G87" s="20" t="s">
        <v>809</v>
      </c>
      <c r="I87" s="20" t="s">
        <v>2087</v>
      </c>
      <c r="J87" s="50" t="str">
        <f>IF(G87&lt;&gt;"",VLOOKUP(G87,'nhân viên sale'!$A$2:$C$1633,2,0),"")</f>
        <v>SG005</v>
      </c>
      <c r="K87" s="20" t="s">
        <v>39</v>
      </c>
      <c r="L87" s="27" t="str">
        <f t="shared" si="17"/>
        <v>Chân giò heo muối 300g</v>
      </c>
      <c r="M87" s="16"/>
      <c r="N87" s="50" t="str">
        <f t="shared" si="16"/>
        <v>K-HCM</v>
      </c>
      <c r="Q87" s="28" t="str">
        <f t="shared" si="14"/>
        <v>Túi</v>
      </c>
      <c r="R87" s="32">
        <v>4</v>
      </c>
      <c r="T87" s="30">
        <f t="shared" si="18"/>
        <v>73431</v>
      </c>
      <c r="U87" s="30">
        <f t="shared" si="19"/>
        <v>293724</v>
      </c>
      <c r="X87" s="67">
        <f t="shared" si="20"/>
        <v>8</v>
      </c>
      <c r="Y87" s="31"/>
      <c r="Z87" s="30">
        <f t="shared" si="21"/>
        <v>23498</v>
      </c>
    </row>
    <row r="88" spans="1:26" ht="25.5" customHeight="1" x14ac:dyDescent="0.25">
      <c r="A88" s="13">
        <v>44919</v>
      </c>
      <c r="B88" s="82" t="str">
        <f t="shared" si="15"/>
        <v>4145197853</v>
      </c>
      <c r="G88" s="20" t="s">
        <v>809</v>
      </c>
      <c r="I88" s="20" t="s">
        <v>2087</v>
      </c>
      <c r="J88" s="50" t="str">
        <f>IF(G88&lt;&gt;"",VLOOKUP(G88,'nhân viên sale'!$A$2:$C$1633,2,0),"")</f>
        <v>SG005</v>
      </c>
      <c r="K88" s="20" t="s">
        <v>55</v>
      </c>
      <c r="L88" s="27" t="str">
        <f t="shared" si="17"/>
        <v>Gà muối 500g</v>
      </c>
      <c r="M88" s="16"/>
      <c r="N88" s="50" t="str">
        <f t="shared" si="16"/>
        <v>K-HCM</v>
      </c>
      <c r="Q88" s="28" t="str">
        <f t="shared" si="14"/>
        <v>Túi</v>
      </c>
      <c r="R88" s="32">
        <v>4</v>
      </c>
      <c r="T88" s="30">
        <f t="shared" si="18"/>
        <v>111058</v>
      </c>
      <c r="U88" s="30">
        <f t="shared" si="19"/>
        <v>444232</v>
      </c>
      <c r="X88" s="67">
        <f t="shared" si="20"/>
        <v>8</v>
      </c>
      <c r="Y88" s="31"/>
      <c r="Z88" s="30">
        <f t="shared" si="21"/>
        <v>35539</v>
      </c>
    </row>
    <row r="89" spans="1:26" ht="25.5" customHeight="1" x14ac:dyDescent="0.25">
      <c r="A89" s="13">
        <v>44919</v>
      </c>
      <c r="B89" s="82" t="str">
        <f t="shared" si="15"/>
        <v>4145197862</v>
      </c>
      <c r="G89" s="20" t="s">
        <v>823</v>
      </c>
      <c r="I89" s="20" t="s">
        <v>2088</v>
      </c>
      <c r="J89" s="50" t="str">
        <f>IF(G89&lt;&gt;"",VLOOKUP(G89,'nhân viên sale'!$A$2:$C$1633,2,0),"")</f>
        <v>SG005</v>
      </c>
      <c r="K89" s="20" t="s">
        <v>30</v>
      </c>
      <c r="L89" s="27" t="str">
        <f t="shared" si="17"/>
        <v>Bắp bò muối 200g</v>
      </c>
      <c r="M89" s="16"/>
      <c r="N89" s="50" t="str">
        <f t="shared" si="16"/>
        <v>K-HCM</v>
      </c>
      <c r="Q89" s="28" t="str">
        <f t="shared" si="14"/>
        <v>Túi</v>
      </c>
      <c r="R89" s="32">
        <v>4</v>
      </c>
      <c r="T89" s="30">
        <f t="shared" si="18"/>
        <v>87787</v>
      </c>
      <c r="U89" s="30">
        <f t="shared" si="19"/>
        <v>351148</v>
      </c>
      <c r="X89" s="67">
        <f t="shared" si="20"/>
        <v>8</v>
      </c>
      <c r="Y89" s="31"/>
      <c r="Z89" s="30">
        <f t="shared" si="21"/>
        <v>28092</v>
      </c>
    </row>
    <row r="90" spans="1:26" ht="25.5" customHeight="1" x14ac:dyDescent="0.25">
      <c r="A90" s="13">
        <v>44919</v>
      </c>
      <c r="B90" s="82" t="str">
        <f t="shared" si="15"/>
        <v>4145197862</v>
      </c>
      <c r="G90" s="20" t="s">
        <v>823</v>
      </c>
      <c r="I90" s="20" t="s">
        <v>2088</v>
      </c>
      <c r="J90" s="50" t="str">
        <f>IF(G90&lt;&gt;"",VLOOKUP(G90,'nhân viên sale'!$A$2:$C$1633,2,0),"")</f>
        <v>SG005</v>
      </c>
      <c r="K90" s="20" t="s">
        <v>39</v>
      </c>
      <c r="L90" s="27" t="str">
        <f t="shared" si="17"/>
        <v>Chân giò heo muối 300g</v>
      </c>
      <c r="M90" s="16"/>
      <c r="N90" s="50" t="str">
        <f t="shared" si="16"/>
        <v>K-HCM</v>
      </c>
      <c r="Q90" s="28" t="str">
        <f t="shared" si="14"/>
        <v>Túi</v>
      </c>
      <c r="R90" s="32">
        <v>4</v>
      </c>
      <c r="T90" s="30">
        <f t="shared" si="18"/>
        <v>73431</v>
      </c>
      <c r="U90" s="30">
        <f t="shared" si="19"/>
        <v>293724</v>
      </c>
      <c r="X90" s="67">
        <f t="shared" si="20"/>
        <v>8</v>
      </c>
      <c r="Y90" s="31"/>
      <c r="Z90" s="30">
        <f t="shared" si="21"/>
        <v>23498</v>
      </c>
    </row>
    <row r="91" spans="1:26" ht="25.5" customHeight="1" x14ac:dyDescent="0.25">
      <c r="A91" s="13">
        <v>44919</v>
      </c>
      <c r="B91" s="82" t="str">
        <f t="shared" si="15"/>
        <v>4145197862</v>
      </c>
      <c r="G91" s="20" t="s">
        <v>823</v>
      </c>
      <c r="I91" s="20" t="s">
        <v>2088</v>
      </c>
      <c r="J91" s="50" t="str">
        <f>IF(G91&lt;&gt;"",VLOOKUP(G91,'nhân viên sale'!$A$2:$C$1633,2,0),"")</f>
        <v>SG005</v>
      </c>
      <c r="K91" s="20" t="s">
        <v>55</v>
      </c>
      <c r="L91" s="27" t="str">
        <f t="shared" si="17"/>
        <v>Gà muối 500g</v>
      </c>
      <c r="M91" s="16"/>
      <c r="N91" s="50" t="str">
        <f t="shared" si="16"/>
        <v>K-HCM</v>
      </c>
      <c r="Q91" s="28" t="str">
        <f t="shared" si="14"/>
        <v>Túi</v>
      </c>
      <c r="R91" s="32">
        <v>4</v>
      </c>
      <c r="T91" s="30">
        <f t="shared" si="18"/>
        <v>111058</v>
      </c>
      <c r="U91" s="30">
        <f t="shared" si="19"/>
        <v>444232</v>
      </c>
      <c r="X91" s="67">
        <f t="shared" si="20"/>
        <v>8</v>
      </c>
      <c r="Y91" s="31"/>
      <c r="Z91" s="30">
        <f t="shared" si="21"/>
        <v>35539</v>
      </c>
    </row>
    <row r="92" spans="1:26" ht="25.5" customHeight="1" x14ac:dyDescent="0.25">
      <c r="A92" s="13">
        <v>44919</v>
      </c>
      <c r="B92" s="82" t="str">
        <f t="shared" si="15"/>
        <v>4145197870</v>
      </c>
      <c r="G92" s="20" t="s">
        <v>832</v>
      </c>
      <c r="I92" s="20" t="s">
        <v>2089</v>
      </c>
      <c r="J92" s="50" t="str">
        <f>IF(G92&lt;&gt;"",VLOOKUP(G92,'nhân viên sale'!$A$2:$C$1633,2,0),"")</f>
        <v>SG011</v>
      </c>
      <c r="K92" s="20" t="s">
        <v>30</v>
      </c>
      <c r="L92" s="27" t="str">
        <f t="shared" si="17"/>
        <v>Bắp bò muối 200g</v>
      </c>
      <c r="M92" s="16"/>
      <c r="N92" s="50" t="str">
        <f t="shared" si="16"/>
        <v>K-HCM</v>
      </c>
      <c r="Q92" s="28" t="str">
        <f t="shared" si="14"/>
        <v>Túi</v>
      </c>
      <c r="R92" s="32">
        <v>4</v>
      </c>
      <c r="T92" s="30">
        <f t="shared" si="18"/>
        <v>87787</v>
      </c>
      <c r="U92" s="30">
        <f t="shared" si="19"/>
        <v>351148</v>
      </c>
      <c r="X92" s="67">
        <f t="shared" si="20"/>
        <v>8</v>
      </c>
      <c r="Y92" s="31"/>
      <c r="Z92" s="30">
        <f t="shared" si="21"/>
        <v>28092</v>
      </c>
    </row>
    <row r="93" spans="1:26" ht="25.5" customHeight="1" x14ac:dyDescent="0.25">
      <c r="A93" s="13">
        <v>44919</v>
      </c>
      <c r="B93" s="82" t="str">
        <f t="shared" si="15"/>
        <v>4145197870</v>
      </c>
      <c r="G93" s="20" t="s">
        <v>832</v>
      </c>
      <c r="I93" s="20" t="s">
        <v>2089</v>
      </c>
      <c r="J93" s="50" t="str">
        <f>IF(G93&lt;&gt;"",VLOOKUP(G93,'nhân viên sale'!$A$2:$C$1633,2,0),"")</f>
        <v>SG011</v>
      </c>
      <c r="K93" s="20" t="s">
        <v>39</v>
      </c>
      <c r="L93" s="27" t="str">
        <f t="shared" si="17"/>
        <v>Chân giò heo muối 300g</v>
      </c>
      <c r="M93" s="16"/>
      <c r="N93" s="50" t="str">
        <f t="shared" si="16"/>
        <v>K-HCM</v>
      </c>
      <c r="Q93" s="28" t="str">
        <f t="shared" si="14"/>
        <v>Túi</v>
      </c>
      <c r="R93" s="32">
        <v>4</v>
      </c>
      <c r="T93" s="30">
        <f t="shared" si="18"/>
        <v>73431</v>
      </c>
      <c r="U93" s="30">
        <f t="shared" si="19"/>
        <v>293724</v>
      </c>
      <c r="X93" s="67">
        <f t="shared" si="20"/>
        <v>8</v>
      </c>
      <c r="Y93" s="31"/>
      <c r="Z93" s="30">
        <f t="shared" si="21"/>
        <v>23498</v>
      </c>
    </row>
    <row r="94" spans="1:26" ht="25.5" customHeight="1" x14ac:dyDescent="0.25">
      <c r="A94" s="13">
        <v>44919</v>
      </c>
      <c r="B94" s="82" t="str">
        <f t="shared" si="15"/>
        <v>4145197870</v>
      </c>
      <c r="G94" s="20" t="s">
        <v>832</v>
      </c>
      <c r="I94" s="20" t="s">
        <v>2089</v>
      </c>
      <c r="J94" s="50" t="str">
        <f>IF(G94&lt;&gt;"",VLOOKUP(G94,'nhân viên sale'!$A$2:$C$1633,2,0),"")</f>
        <v>SG011</v>
      </c>
      <c r="K94" s="20" t="s">
        <v>55</v>
      </c>
      <c r="L94" s="27" t="str">
        <f t="shared" si="17"/>
        <v>Gà muối 500g</v>
      </c>
      <c r="M94" s="16"/>
      <c r="N94" s="50" t="str">
        <f t="shared" si="16"/>
        <v>K-HCM</v>
      </c>
      <c r="Q94" s="28" t="str">
        <f t="shared" si="14"/>
        <v>Túi</v>
      </c>
      <c r="R94" s="32">
        <v>4</v>
      </c>
      <c r="T94" s="30">
        <f t="shared" si="18"/>
        <v>111058</v>
      </c>
      <c r="U94" s="30">
        <f t="shared" si="19"/>
        <v>444232</v>
      </c>
      <c r="X94" s="67">
        <f t="shared" si="20"/>
        <v>8</v>
      </c>
      <c r="Y94" s="31"/>
      <c r="Z94" s="30">
        <f t="shared" si="21"/>
        <v>35539</v>
      </c>
    </row>
    <row r="95" spans="1:26" ht="25.5" customHeight="1" x14ac:dyDescent="0.25">
      <c r="A95" s="13">
        <v>44919</v>
      </c>
      <c r="B95" s="82" t="str">
        <f t="shared" si="15"/>
        <v>4145197870</v>
      </c>
      <c r="G95" s="20" t="s">
        <v>832</v>
      </c>
      <c r="I95" s="20" t="s">
        <v>2089</v>
      </c>
      <c r="J95" s="50" t="str">
        <f>IF(G95&lt;&gt;"",VLOOKUP(G95,'nhân viên sale'!$A$2:$C$1633,2,0),"")</f>
        <v>SG011</v>
      </c>
      <c r="K95" s="20" t="s">
        <v>67</v>
      </c>
      <c r="L95" s="27" t="str">
        <f t="shared" si="17"/>
        <v>Tai heo muối 200g</v>
      </c>
      <c r="M95" s="16"/>
      <c r="N95" s="50" t="str">
        <f t="shared" si="16"/>
        <v>K-HCM</v>
      </c>
      <c r="Q95" s="28" t="str">
        <f t="shared" si="14"/>
        <v>Túi</v>
      </c>
      <c r="R95" s="32">
        <v>4</v>
      </c>
      <c r="T95" s="30">
        <f t="shared" si="18"/>
        <v>55595</v>
      </c>
      <c r="U95" s="30">
        <f t="shared" si="19"/>
        <v>222380</v>
      </c>
      <c r="X95" s="67">
        <f t="shared" si="20"/>
        <v>8</v>
      </c>
      <c r="Y95" s="31"/>
      <c r="Z95" s="30">
        <f t="shared" si="21"/>
        <v>17790</v>
      </c>
    </row>
    <row r="96" spans="1:26" ht="25.5" customHeight="1" x14ac:dyDescent="0.25">
      <c r="A96" s="13">
        <v>44919</v>
      </c>
      <c r="B96" s="82" t="str">
        <f t="shared" si="15"/>
        <v>4145197870</v>
      </c>
      <c r="G96" s="20" t="s">
        <v>832</v>
      </c>
      <c r="I96" s="20" t="s">
        <v>2089</v>
      </c>
      <c r="J96" s="50" t="str">
        <f>IF(G96&lt;&gt;"",VLOOKUP(G96,'nhân viên sale'!$A$2:$C$1633,2,0),"")</f>
        <v>SG011</v>
      </c>
      <c r="K96" s="20" t="s">
        <v>49</v>
      </c>
      <c r="L96" s="27" t="str">
        <f t="shared" si="17"/>
        <v>Giò lụa cây 250g</v>
      </c>
      <c r="M96" s="16"/>
      <c r="N96" s="50" t="str">
        <f t="shared" si="16"/>
        <v>K-HCM</v>
      </c>
      <c r="Q96" s="28" t="str">
        <f t="shared" si="14"/>
        <v>Túi</v>
      </c>
      <c r="R96" s="32">
        <v>4</v>
      </c>
      <c r="T96" s="30">
        <f t="shared" si="18"/>
        <v>59400</v>
      </c>
      <c r="U96" s="30">
        <f t="shared" si="19"/>
        <v>237600</v>
      </c>
      <c r="X96" s="67">
        <f t="shared" si="20"/>
        <v>8</v>
      </c>
      <c r="Y96" s="31"/>
      <c r="Z96" s="30">
        <f t="shared" si="21"/>
        <v>19008</v>
      </c>
    </row>
    <row r="97" spans="1:26" ht="25.5" customHeight="1" x14ac:dyDescent="0.25">
      <c r="A97" s="13">
        <v>44919</v>
      </c>
      <c r="B97" s="82" t="str">
        <f t="shared" si="15"/>
        <v>4145197870</v>
      </c>
      <c r="G97" s="20" t="s">
        <v>832</v>
      </c>
      <c r="I97" s="20" t="s">
        <v>2089</v>
      </c>
      <c r="J97" s="50" t="str">
        <f>IF(G97&lt;&gt;"",VLOOKUP(G97,'nhân viên sale'!$A$2:$C$1633,2,0),"")</f>
        <v>SG011</v>
      </c>
      <c r="K97" s="20" t="s">
        <v>65</v>
      </c>
      <c r="L97" s="27" t="str">
        <f t="shared" si="17"/>
        <v>Mọc Nấm Hương 250g</v>
      </c>
      <c r="M97" s="16"/>
      <c r="N97" s="50" t="str">
        <f t="shared" si="16"/>
        <v>K-HCM</v>
      </c>
      <c r="Q97" s="28" t="str">
        <f t="shared" si="14"/>
        <v>Túi</v>
      </c>
      <c r="R97" s="32">
        <v>6</v>
      </c>
      <c r="T97" s="30">
        <f t="shared" si="18"/>
        <v>46000</v>
      </c>
      <c r="U97" s="30">
        <f t="shared" si="19"/>
        <v>276000</v>
      </c>
      <c r="X97" s="67">
        <f t="shared" si="20"/>
        <v>8</v>
      </c>
      <c r="Y97" s="31"/>
      <c r="Z97" s="30">
        <f t="shared" si="21"/>
        <v>22080</v>
      </c>
    </row>
    <row r="98" spans="1:26" ht="25.5" customHeight="1" x14ac:dyDescent="0.25">
      <c r="A98" s="13">
        <v>44919</v>
      </c>
      <c r="B98" s="82" t="str">
        <f t="shared" si="15"/>
        <v>4145197877</v>
      </c>
      <c r="G98" s="20" t="s">
        <v>839</v>
      </c>
      <c r="I98" s="20" t="s">
        <v>2090</v>
      </c>
      <c r="J98" s="50" t="str">
        <f>IF(G98&lt;&gt;"",VLOOKUP(G98,'nhân viên sale'!$A$2:$C$1633,2,0),"")</f>
        <v>SG005</v>
      </c>
      <c r="K98" s="20" t="s">
        <v>39</v>
      </c>
      <c r="L98" s="27" t="str">
        <f t="shared" si="17"/>
        <v>Chân giò heo muối 300g</v>
      </c>
      <c r="M98" s="16"/>
      <c r="N98" s="50" t="str">
        <f t="shared" si="16"/>
        <v>K-HCM</v>
      </c>
      <c r="Q98" s="28" t="str">
        <f t="shared" si="14"/>
        <v>Túi</v>
      </c>
      <c r="R98" s="32">
        <v>4</v>
      </c>
      <c r="T98" s="30">
        <f t="shared" si="18"/>
        <v>73431</v>
      </c>
      <c r="U98" s="30">
        <f t="shared" si="19"/>
        <v>293724</v>
      </c>
      <c r="X98" s="67">
        <f t="shared" si="20"/>
        <v>8</v>
      </c>
      <c r="Y98" s="31"/>
      <c r="Z98" s="30">
        <f t="shared" si="21"/>
        <v>23498</v>
      </c>
    </row>
    <row r="99" spans="1:26" ht="25.5" customHeight="1" x14ac:dyDescent="0.25">
      <c r="A99" s="13">
        <v>44919</v>
      </c>
      <c r="B99" s="82" t="str">
        <f t="shared" si="15"/>
        <v>4145197877</v>
      </c>
      <c r="G99" s="20" t="s">
        <v>839</v>
      </c>
      <c r="I99" s="20" t="s">
        <v>2090</v>
      </c>
      <c r="J99" s="50" t="str">
        <f>IF(G99&lt;&gt;"",VLOOKUP(G99,'nhân viên sale'!$A$2:$C$1633,2,0),"")</f>
        <v>SG005</v>
      </c>
      <c r="K99" s="20" t="s">
        <v>55</v>
      </c>
      <c r="L99" s="27" t="str">
        <f t="shared" si="17"/>
        <v>Gà muối 500g</v>
      </c>
      <c r="M99" s="16"/>
      <c r="N99" s="50" t="str">
        <f t="shared" si="16"/>
        <v>K-HCM</v>
      </c>
      <c r="Q99" s="28" t="str">
        <f t="shared" si="14"/>
        <v>Túi</v>
      </c>
      <c r="R99" s="32">
        <v>5</v>
      </c>
      <c r="T99" s="30">
        <f t="shared" si="18"/>
        <v>111058</v>
      </c>
      <c r="U99" s="30">
        <f t="shared" si="19"/>
        <v>555290</v>
      </c>
      <c r="X99" s="67">
        <f t="shared" si="20"/>
        <v>8</v>
      </c>
      <c r="Y99" s="31"/>
      <c r="Z99" s="30">
        <f t="shared" si="21"/>
        <v>44423</v>
      </c>
    </row>
    <row r="100" spans="1:26" ht="25.5" customHeight="1" x14ac:dyDescent="0.25">
      <c r="A100" s="13">
        <v>44919</v>
      </c>
      <c r="B100" s="82" t="str">
        <f t="shared" si="15"/>
        <v>4145197877</v>
      </c>
      <c r="G100" s="20" t="s">
        <v>839</v>
      </c>
      <c r="I100" s="20" t="s">
        <v>2090</v>
      </c>
      <c r="J100" s="50" t="str">
        <f>IF(G100&lt;&gt;"",VLOOKUP(G100,'nhân viên sale'!$A$2:$C$1633,2,0),"")</f>
        <v>SG005</v>
      </c>
      <c r="K100" s="20" t="s">
        <v>59</v>
      </c>
      <c r="L100" s="27" t="str">
        <f t="shared" si="17"/>
        <v>Giò Tai Lưỡi Xào 250g</v>
      </c>
      <c r="M100" s="16"/>
      <c r="N100" s="50" t="str">
        <f t="shared" si="16"/>
        <v>K-HCM</v>
      </c>
      <c r="Q100" s="28" t="str">
        <f t="shared" si="14"/>
        <v>Túi</v>
      </c>
      <c r="R100" s="32">
        <v>4</v>
      </c>
      <c r="T100" s="30">
        <f t="shared" si="18"/>
        <v>50182</v>
      </c>
      <c r="U100" s="30">
        <f t="shared" si="19"/>
        <v>200728</v>
      </c>
      <c r="X100" s="67">
        <f t="shared" si="20"/>
        <v>8</v>
      </c>
      <c r="Y100" s="31"/>
      <c r="Z100" s="30">
        <f t="shared" si="21"/>
        <v>16058</v>
      </c>
    </row>
    <row r="101" spans="1:26" ht="25.5" customHeight="1" x14ac:dyDescent="0.25">
      <c r="A101" s="13">
        <v>44919</v>
      </c>
      <c r="B101" s="82" t="str">
        <f t="shared" si="15"/>
        <v>4145197881</v>
      </c>
      <c r="G101" s="20" t="s">
        <v>850</v>
      </c>
      <c r="I101" s="20" t="s">
        <v>2091</v>
      </c>
      <c r="J101" s="50" t="str">
        <f>IF(G101&lt;&gt;"",VLOOKUP(G101,'nhân viên sale'!$A$2:$C$1633,2,0),"")</f>
        <v>SG005</v>
      </c>
      <c r="K101" s="20" t="s">
        <v>39</v>
      </c>
      <c r="L101" s="27" t="str">
        <f t="shared" si="17"/>
        <v>Chân giò heo muối 300g</v>
      </c>
      <c r="M101" s="16"/>
      <c r="N101" s="50" t="str">
        <f t="shared" si="16"/>
        <v>K-HCM</v>
      </c>
      <c r="Q101" s="28" t="str">
        <f t="shared" si="14"/>
        <v>Túi</v>
      </c>
      <c r="R101" s="32">
        <v>5</v>
      </c>
      <c r="T101" s="30">
        <f t="shared" si="18"/>
        <v>73431</v>
      </c>
      <c r="U101" s="30">
        <f t="shared" si="19"/>
        <v>367155</v>
      </c>
      <c r="X101" s="67">
        <f t="shared" si="20"/>
        <v>8</v>
      </c>
      <c r="Y101" s="31"/>
      <c r="Z101" s="30">
        <f t="shared" si="21"/>
        <v>29372</v>
      </c>
    </row>
    <row r="102" spans="1:26" ht="25.5" customHeight="1" x14ac:dyDescent="0.25">
      <c r="A102" s="13">
        <v>44919</v>
      </c>
      <c r="B102" s="82" t="str">
        <f t="shared" si="15"/>
        <v>4145197881</v>
      </c>
      <c r="G102" s="20" t="s">
        <v>850</v>
      </c>
      <c r="I102" s="20" t="s">
        <v>2091</v>
      </c>
      <c r="J102" s="50" t="str">
        <f>IF(G102&lt;&gt;"",VLOOKUP(G102,'nhân viên sale'!$A$2:$C$1633,2,0),"")</f>
        <v>SG005</v>
      </c>
      <c r="K102" s="20" t="s">
        <v>55</v>
      </c>
      <c r="L102" s="27" t="str">
        <f t="shared" si="17"/>
        <v>Gà muối 500g</v>
      </c>
      <c r="M102" s="16"/>
      <c r="N102" s="50" t="str">
        <f t="shared" si="16"/>
        <v>K-HCM</v>
      </c>
      <c r="Q102" s="28" t="str">
        <f t="shared" si="14"/>
        <v>Túi</v>
      </c>
      <c r="R102" s="32">
        <v>4</v>
      </c>
      <c r="T102" s="30">
        <f t="shared" si="18"/>
        <v>111058</v>
      </c>
      <c r="U102" s="30">
        <f t="shared" si="19"/>
        <v>444232</v>
      </c>
      <c r="X102" s="67">
        <f t="shared" si="20"/>
        <v>8</v>
      </c>
      <c r="Y102" s="31"/>
      <c r="Z102" s="30">
        <f t="shared" si="21"/>
        <v>35539</v>
      </c>
    </row>
    <row r="103" spans="1:26" ht="25.5" customHeight="1" x14ac:dyDescent="0.25">
      <c r="A103" s="13">
        <v>44919</v>
      </c>
      <c r="B103" s="82" t="str">
        <f t="shared" si="15"/>
        <v>4145197889</v>
      </c>
      <c r="G103" s="20" t="s">
        <v>865</v>
      </c>
      <c r="I103" s="20" t="s">
        <v>2092</v>
      </c>
      <c r="J103" s="50" t="str">
        <f>IF(G103&lt;&gt;"",VLOOKUP(G103,'nhân viên sale'!$A$2:$C$1633,2,0),"")</f>
        <v>SG005</v>
      </c>
      <c r="K103" s="20" t="s">
        <v>55</v>
      </c>
      <c r="L103" s="27" t="str">
        <f t="shared" si="17"/>
        <v>Gà muối 500g</v>
      </c>
      <c r="M103" s="16"/>
      <c r="N103" s="50" t="str">
        <f t="shared" si="16"/>
        <v>K-HCM</v>
      </c>
      <c r="Q103" s="28" t="str">
        <f t="shared" si="14"/>
        <v>Túi</v>
      </c>
      <c r="R103" s="32">
        <v>4</v>
      </c>
      <c r="T103" s="30">
        <f t="shared" si="18"/>
        <v>111058</v>
      </c>
      <c r="U103" s="30">
        <f t="shared" si="19"/>
        <v>444232</v>
      </c>
      <c r="X103" s="67">
        <f t="shared" si="20"/>
        <v>8</v>
      </c>
      <c r="Y103" s="31"/>
      <c r="Z103" s="30">
        <f t="shared" si="21"/>
        <v>35539</v>
      </c>
    </row>
    <row r="104" spans="1:26" ht="25.5" customHeight="1" x14ac:dyDescent="0.25">
      <c r="A104" s="13">
        <v>44919</v>
      </c>
      <c r="B104" s="82" t="str">
        <f t="shared" si="15"/>
        <v>4145197889</v>
      </c>
      <c r="G104" s="20" t="s">
        <v>865</v>
      </c>
      <c r="I104" s="20" t="s">
        <v>2092</v>
      </c>
      <c r="J104" s="50" t="str">
        <f>IF(G104&lt;&gt;"",VLOOKUP(G104,'nhân viên sale'!$A$2:$C$1633,2,0),"")</f>
        <v>SG005</v>
      </c>
      <c r="K104" s="20" t="s">
        <v>39</v>
      </c>
      <c r="L104" s="27" t="str">
        <f t="shared" si="17"/>
        <v>Chân giò heo muối 300g</v>
      </c>
      <c r="M104" s="16"/>
      <c r="N104" s="50" t="str">
        <f t="shared" si="16"/>
        <v>K-HCM</v>
      </c>
      <c r="Q104" s="28" t="str">
        <f t="shared" si="14"/>
        <v>Túi</v>
      </c>
      <c r="R104" s="32">
        <v>4</v>
      </c>
      <c r="T104" s="30">
        <f t="shared" si="18"/>
        <v>73431</v>
      </c>
      <c r="U104" s="30">
        <f t="shared" si="19"/>
        <v>293724</v>
      </c>
      <c r="X104" s="67">
        <f t="shared" si="20"/>
        <v>8</v>
      </c>
      <c r="Y104" s="31"/>
      <c r="Z104" s="30">
        <f t="shared" si="21"/>
        <v>23498</v>
      </c>
    </row>
    <row r="105" spans="1:26" ht="25.5" customHeight="1" x14ac:dyDescent="0.25">
      <c r="A105" s="13">
        <v>44919</v>
      </c>
      <c r="B105" s="82" t="str">
        <f t="shared" si="15"/>
        <v>4145197920</v>
      </c>
      <c r="G105" s="20" t="s">
        <v>928</v>
      </c>
      <c r="I105" s="20" t="s">
        <v>2093</v>
      </c>
      <c r="J105" s="50" t="str">
        <f>IF(G105&lt;&gt;"",VLOOKUP(G105,'nhân viên sale'!$A$2:$C$1633,2,0),"")</f>
        <v>SG005</v>
      </c>
      <c r="K105" s="20" t="s">
        <v>30</v>
      </c>
      <c r="L105" s="27" t="str">
        <f t="shared" si="17"/>
        <v>Bắp bò muối 200g</v>
      </c>
      <c r="M105" s="16"/>
      <c r="N105" s="50" t="str">
        <f t="shared" si="16"/>
        <v>K-HCM</v>
      </c>
      <c r="Q105" s="28" t="str">
        <f t="shared" si="14"/>
        <v>Túi</v>
      </c>
      <c r="R105" s="32">
        <v>4</v>
      </c>
      <c r="T105" s="30">
        <f t="shared" si="18"/>
        <v>87787</v>
      </c>
      <c r="U105" s="30">
        <f t="shared" si="19"/>
        <v>351148</v>
      </c>
      <c r="X105" s="67">
        <f t="shared" si="20"/>
        <v>8</v>
      </c>
      <c r="Y105" s="31"/>
      <c r="Z105" s="30">
        <f t="shared" si="21"/>
        <v>28092</v>
      </c>
    </row>
    <row r="106" spans="1:26" ht="25.5" customHeight="1" x14ac:dyDescent="0.25">
      <c r="A106" s="13">
        <v>44919</v>
      </c>
      <c r="B106" s="82" t="str">
        <f t="shared" si="15"/>
        <v>4145197920</v>
      </c>
      <c r="G106" s="20" t="s">
        <v>928</v>
      </c>
      <c r="I106" s="20" t="s">
        <v>2093</v>
      </c>
      <c r="J106" s="50" t="str">
        <f>IF(G106&lt;&gt;"",VLOOKUP(G106,'nhân viên sale'!$A$2:$C$1633,2,0),"")</f>
        <v>SG005</v>
      </c>
      <c r="K106" s="20" t="s">
        <v>39</v>
      </c>
      <c r="L106" s="27" t="str">
        <f t="shared" si="17"/>
        <v>Chân giò heo muối 300g</v>
      </c>
      <c r="M106" s="16"/>
      <c r="N106" s="50" t="str">
        <f t="shared" si="16"/>
        <v>K-HCM</v>
      </c>
      <c r="Q106" s="28" t="str">
        <f t="shared" si="14"/>
        <v>Túi</v>
      </c>
      <c r="R106" s="32">
        <v>4</v>
      </c>
      <c r="T106" s="30">
        <f t="shared" si="18"/>
        <v>73431</v>
      </c>
      <c r="U106" s="30">
        <f t="shared" si="19"/>
        <v>293724</v>
      </c>
      <c r="X106" s="67">
        <f t="shared" si="20"/>
        <v>8</v>
      </c>
      <c r="Y106" s="31"/>
      <c r="Z106" s="30">
        <f t="shared" si="21"/>
        <v>23498</v>
      </c>
    </row>
    <row r="107" spans="1:26" ht="25.5" customHeight="1" x14ac:dyDescent="0.25">
      <c r="A107" s="13">
        <v>44919</v>
      </c>
      <c r="B107" s="82" t="str">
        <f t="shared" si="15"/>
        <v>4145197920</v>
      </c>
      <c r="G107" s="20" t="s">
        <v>928</v>
      </c>
      <c r="I107" s="20" t="s">
        <v>2093</v>
      </c>
      <c r="J107" s="50" t="str">
        <f>IF(G107&lt;&gt;"",VLOOKUP(G107,'nhân viên sale'!$A$2:$C$1633,2,0),"")</f>
        <v>SG005</v>
      </c>
      <c r="K107" s="20" t="s">
        <v>55</v>
      </c>
      <c r="L107" s="27" t="str">
        <f t="shared" si="17"/>
        <v>Gà muối 500g</v>
      </c>
      <c r="M107" s="16"/>
      <c r="N107" s="50" t="str">
        <f t="shared" si="16"/>
        <v>K-HCM</v>
      </c>
      <c r="Q107" s="28" t="str">
        <f t="shared" si="14"/>
        <v>Túi</v>
      </c>
      <c r="R107" s="32">
        <v>5</v>
      </c>
      <c r="T107" s="30">
        <f t="shared" si="18"/>
        <v>111058</v>
      </c>
      <c r="U107" s="30">
        <f t="shared" si="19"/>
        <v>555290</v>
      </c>
      <c r="X107" s="67">
        <f t="shared" si="20"/>
        <v>8</v>
      </c>
      <c r="Y107" s="31"/>
      <c r="Z107" s="30">
        <f t="shared" si="21"/>
        <v>44423</v>
      </c>
    </row>
    <row r="108" spans="1:26" ht="25.5" customHeight="1" x14ac:dyDescent="0.25">
      <c r="A108" s="13">
        <v>44919</v>
      </c>
      <c r="B108" s="82" t="str">
        <f t="shared" si="15"/>
        <v>4145197920</v>
      </c>
      <c r="G108" s="20" t="s">
        <v>928</v>
      </c>
      <c r="I108" s="20" t="s">
        <v>2093</v>
      </c>
      <c r="J108" s="50" t="str">
        <f>IF(G108&lt;&gt;"",VLOOKUP(G108,'nhân viên sale'!$A$2:$C$1633,2,0),"")</f>
        <v>SG005</v>
      </c>
      <c r="K108" s="20" t="s">
        <v>67</v>
      </c>
      <c r="L108" s="27" t="str">
        <f t="shared" si="17"/>
        <v>Tai heo muối 200g</v>
      </c>
      <c r="M108" s="16"/>
      <c r="N108" s="50" t="str">
        <f t="shared" si="16"/>
        <v>K-HCM</v>
      </c>
      <c r="Q108" s="28" t="str">
        <f t="shared" si="14"/>
        <v>Túi</v>
      </c>
      <c r="R108" s="32">
        <v>4</v>
      </c>
      <c r="T108" s="30">
        <f t="shared" si="18"/>
        <v>55595</v>
      </c>
      <c r="U108" s="30">
        <f t="shared" si="19"/>
        <v>222380</v>
      </c>
      <c r="X108" s="67">
        <f t="shared" si="20"/>
        <v>8</v>
      </c>
      <c r="Y108" s="31"/>
      <c r="Z108" s="30">
        <f t="shared" si="21"/>
        <v>17790</v>
      </c>
    </row>
    <row r="109" spans="1:26" ht="25.5" customHeight="1" x14ac:dyDescent="0.25">
      <c r="A109" s="13">
        <v>44919</v>
      </c>
      <c r="B109" s="82" t="str">
        <f t="shared" si="15"/>
        <v>4145197920</v>
      </c>
      <c r="G109" s="20" t="s">
        <v>928</v>
      </c>
      <c r="I109" s="20" t="s">
        <v>2093</v>
      </c>
      <c r="J109" s="50" t="str">
        <f>IF(G109&lt;&gt;"",VLOOKUP(G109,'nhân viên sale'!$A$2:$C$1633,2,0),"")</f>
        <v>SG005</v>
      </c>
      <c r="K109" s="20" t="s">
        <v>59</v>
      </c>
      <c r="L109" s="27" t="str">
        <f t="shared" si="17"/>
        <v>Giò Tai Lưỡi Xào 250g</v>
      </c>
      <c r="M109" s="16"/>
      <c r="N109" s="50" t="str">
        <f t="shared" si="16"/>
        <v>K-HCM</v>
      </c>
      <c r="Q109" s="28" t="str">
        <f t="shared" si="14"/>
        <v>Túi</v>
      </c>
      <c r="R109" s="32">
        <v>4</v>
      </c>
      <c r="T109" s="30">
        <f t="shared" si="18"/>
        <v>50182</v>
      </c>
      <c r="U109" s="30">
        <f t="shared" si="19"/>
        <v>200728</v>
      </c>
      <c r="X109" s="67">
        <f t="shared" si="20"/>
        <v>8</v>
      </c>
      <c r="Y109" s="31"/>
      <c r="Z109" s="30">
        <f t="shared" si="21"/>
        <v>16058</v>
      </c>
    </row>
    <row r="110" spans="1:26" ht="25.5" customHeight="1" x14ac:dyDescent="0.25">
      <c r="A110" s="13">
        <v>44919</v>
      </c>
      <c r="B110" s="82" t="str">
        <f t="shared" si="15"/>
        <v>4145197934</v>
      </c>
      <c r="G110" s="20" t="s">
        <v>972</v>
      </c>
      <c r="I110" s="20" t="s">
        <v>2094</v>
      </c>
      <c r="J110" s="50" t="str">
        <f>IF(G110&lt;&gt;"",VLOOKUP(G110,'nhân viên sale'!$A$2:$C$1633,2,0),"")</f>
        <v>SG005</v>
      </c>
      <c r="K110" s="20" t="s">
        <v>39</v>
      </c>
      <c r="L110" s="27" t="str">
        <f t="shared" si="17"/>
        <v>Chân giò heo muối 300g</v>
      </c>
      <c r="M110" s="16"/>
      <c r="N110" s="50" t="str">
        <f t="shared" si="16"/>
        <v>K-HCM</v>
      </c>
      <c r="Q110" s="28" t="str">
        <f t="shared" si="14"/>
        <v>Túi</v>
      </c>
      <c r="R110" s="32">
        <v>4</v>
      </c>
      <c r="T110" s="30">
        <f t="shared" si="18"/>
        <v>73431</v>
      </c>
      <c r="U110" s="30">
        <f t="shared" si="19"/>
        <v>293724</v>
      </c>
      <c r="X110" s="67">
        <f t="shared" si="20"/>
        <v>8</v>
      </c>
      <c r="Y110" s="31"/>
      <c r="Z110" s="30">
        <f t="shared" si="21"/>
        <v>23498</v>
      </c>
    </row>
    <row r="111" spans="1:26" ht="25.5" customHeight="1" x14ac:dyDescent="0.25">
      <c r="A111" s="13">
        <v>44919</v>
      </c>
      <c r="B111" s="82" t="str">
        <f t="shared" si="15"/>
        <v>4145197934</v>
      </c>
      <c r="G111" s="20" t="s">
        <v>972</v>
      </c>
      <c r="I111" s="20" t="s">
        <v>2094</v>
      </c>
      <c r="J111" s="50" t="str">
        <f>IF(G111&lt;&gt;"",VLOOKUP(G111,'nhân viên sale'!$A$2:$C$1633,2,0),"")</f>
        <v>SG005</v>
      </c>
      <c r="K111" s="20" t="s">
        <v>55</v>
      </c>
      <c r="L111" s="27" t="str">
        <f t="shared" si="17"/>
        <v>Gà muối 500g</v>
      </c>
      <c r="M111" s="16"/>
      <c r="N111" s="50" t="str">
        <f t="shared" si="16"/>
        <v>K-HCM</v>
      </c>
      <c r="Q111" s="28" t="str">
        <f t="shared" si="14"/>
        <v>Túi</v>
      </c>
      <c r="R111" s="32">
        <v>4</v>
      </c>
      <c r="T111" s="30">
        <f t="shared" si="18"/>
        <v>111058</v>
      </c>
      <c r="U111" s="30">
        <f t="shared" si="19"/>
        <v>444232</v>
      </c>
      <c r="X111" s="67">
        <f t="shared" si="20"/>
        <v>8</v>
      </c>
      <c r="Y111" s="31"/>
      <c r="Z111" s="30">
        <f t="shared" si="21"/>
        <v>35539</v>
      </c>
    </row>
    <row r="112" spans="1:26" ht="25.5" customHeight="1" x14ac:dyDescent="0.25">
      <c r="A112" s="13">
        <v>44919</v>
      </c>
      <c r="B112" s="82" t="str">
        <f t="shared" si="15"/>
        <v>4145197938</v>
      </c>
      <c r="G112" s="20" t="s">
        <v>975</v>
      </c>
      <c r="I112" s="20" t="s">
        <v>2095</v>
      </c>
      <c r="J112" s="50" t="str">
        <f>IF(G112&lt;&gt;"",VLOOKUP(G112,'nhân viên sale'!$A$2:$C$1633,2,0),"")</f>
        <v>SG005</v>
      </c>
      <c r="K112" s="20" t="s">
        <v>39</v>
      </c>
      <c r="L112" s="27" t="str">
        <f t="shared" si="17"/>
        <v>Chân giò heo muối 300g</v>
      </c>
      <c r="M112" s="16"/>
      <c r="N112" s="50" t="str">
        <f t="shared" si="16"/>
        <v>K-HCM</v>
      </c>
      <c r="Q112" s="28" t="str">
        <f t="shared" si="14"/>
        <v>Túi</v>
      </c>
      <c r="R112" s="32">
        <v>4</v>
      </c>
      <c r="T112" s="30">
        <f t="shared" si="18"/>
        <v>73431</v>
      </c>
      <c r="U112" s="30">
        <f t="shared" si="19"/>
        <v>293724</v>
      </c>
      <c r="X112" s="67">
        <f t="shared" si="20"/>
        <v>8</v>
      </c>
      <c r="Y112" s="31"/>
      <c r="Z112" s="30">
        <f t="shared" si="21"/>
        <v>23498</v>
      </c>
    </row>
    <row r="113" spans="1:26" ht="25.5" customHeight="1" x14ac:dyDescent="0.25">
      <c r="A113" s="13">
        <v>44919</v>
      </c>
      <c r="B113" s="82" t="str">
        <f t="shared" si="15"/>
        <v>4145197938</v>
      </c>
      <c r="G113" s="20" t="s">
        <v>975</v>
      </c>
      <c r="I113" s="20" t="s">
        <v>2095</v>
      </c>
      <c r="J113" s="50" t="str">
        <f>IF(G113&lt;&gt;"",VLOOKUP(G113,'nhân viên sale'!$A$2:$C$1633,2,0),"")</f>
        <v>SG005</v>
      </c>
      <c r="K113" s="20" t="s">
        <v>55</v>
      </c>
      <c r="L113" s="27" t="str">
        <f t="shared" si="17"/>
        <v>Gà muối 500g</v>
      </c>
      <c r="M113" s="16"/>
      <c r="N113" s="50" t="str">
        <f t="shared" si="16"/>
        <v>K-HCM</v>
      </c>
      <c r="Q113" s="28" t="str">
        <f t="shared" si="14"/>
        <v>Túi</v>
      </c>
      <c r="R113" s="32">
        <v>4</v>
      </c>
      <c r="T113" s="30">
        <f t="shared" si="18"/>
        <v>111058</v>
      </c>
      <c r="U113" s="30">
        <f t="shared" si="19"/>
        <v>444232</v>
      </c>
      <c r="X113" s="67">
        <f t="shared" si="20"/>
        <v>8</v>
      </c>
      <c r="Y113" s="31"/>
      <c r="Z113" s="30">
        <f t="shared" si="21"/>
        <v>35539</v>
      </c>
    </row>
    <row r="114" spans="1:26" ht="25.5" customHeight="1" x14ac:dyDescent="0.25">
      <c r="A114" s="13">
        <v>44919</v>
      </c>
      <c r="B114" s="82" t="str">
        <f t="shared" si="15"/>
        <v>4145197938</v>
      </c>
      <c r="G114" s="20" t="s">
        <v>975</v>
      </c>
      <c r="I114" s="20" t="s">
        <v>2095</v>
      </c>
      <c r="J114" s="50" t="str">
        <f>IF(G114&lt;&gt;"",VLOOKUP(G114,'nhân viên sale'!$A$2:$C$1633,2,0),"")</f>
        <v>SG005</v>
      </c>
      <c r="K114" s="20" t="s">
        <v>49</v>
      </c>
      <c r="L114" s="27" t="str">
        <f t="shared" si="17"/>
        <v>Giò lụa cây 250g</v>
      </c>
      <c r="M114" s="16"/>
      <c r="N114" s="50" t="str">
        <f t="shared" si="16"/>
        <v>K-HCM</v>
      </c>
      <c r="Q114" s="28" t="str">
        <f t="shared" si="14"/>
        <v>Túi</v>
      </c>
      <c r="R114" s="32">
        <v>4</v>
      </c>
      <c r="T114" s="30">
        <f t="shared" si="18"/>
        <v>59400</v>
      </c>
      <c r="U114" s="30">
        <f t="shared" si="19"/>
        <v>237600</v>
      </c>
      <c r="X114" s="67">
        <f t="shared" si="20"/>
        <v>8</v>
      </c>
      <c r="Y114" s="31"/>
      <c r="Z114" s="30">
        <f t="shared" si="21"/>
        <v>19008</v>
      </c>
    </row>
    <row r="115" spans="1:26" ht="25.5" customHeight="1" x14ac:dyDescent="0.25">
      <c r="A115" s="13">
        <v>44919</v>
      </c>
      <c r="B115" s="82" t="str">
        <f t="shared" si="15"/>
        <v>4145197943</v>
      </c>
      <c r="G115" s="20" t="s">
        <v>993</v>
      </c>
      <c r="I115" s="20" t="s">
        <v>2096</v>
      </c>
      <c r="J115" s="50" t="str">
        <f>IF(G115&lt;&gt;"",VLOOKUP(G115,'nhân viên sale'!$A$2:$C$1633,2,0),"")</f>
        <v>SG005</v>
      </c>
      <c r="K115" s="20" t="s">
        <v>39</v>
      </c>
      <c r="L115" s="27" t="str">
        <f t="shared" si="17"/>
        <v>Chân giò heo muối 300g</v>
      </c>
      <c r="M115" s="16"/>
      <c r="N115" s="50" t="str">
        <f t="shared" si="16"/>
        <v>K-HCM</v>
      </c>
      <c r="Q115" s="28" t="str">
        <f t="shared" si="14"/>
        <v>Túi</v>
      </c>
      <c r="R115" s="32">
        <v>4</v>
      </c>
      <c r="T115" s="30">
        <f t="shared" si="18"/>
        <v>73431</v>
      </c>
      <c r="U115" s="30">
        <f t="shared" si="19"/>
        <v>293724</v>
      </c>
      <c r="X115" s="67">
        <f t="shared" si="20"/>
        <v>8</v>
      </c>
      <c r="Y115" s="31"/>
      <c r="Z115" s="30">
        <f t="shared" si="21"/>
        <v>23498</v>
      </c>
    </row>
    <row r="116" spans="1:26" ht="25.5" customHeight="1" x14ac:dyDescent="0.25">
      <c r="A116" s="13">
        <v>44919</v>
      </c>
      <c r="B116" s="82" t="str">
        <f t="shared" si="15"/>
        <v>4145197943</v>
      </c>
      <c r="G116" s="20" t="s">
        <v>993</v>
      </c>
      <c r="I116" s="20" t="s">
        <v>2096</v>
      </c>
      <c r="J116" s="50" t="str">
        <f>IF(G116&lt;&gt;"",VLOOKUP(G116,'nhân viên sale'!$A$2:$C$1633,2,0),"")</f>
        <v>SG005</v>
      </c>
      <c r="K116" s="20" t="s">
        <v>55</v>
      </c>
      <c r="L116" s="27" t="str">
        <f t="shared" si="17"/>
        <v>Gà muối 500g</v>
      </c>
      <c r="M116" s="16"/>
      <c r="N116" s="50" t="str">
        <f t="shared" si="16"/>
        <v>K-HCM</v>
      </c>
      <c r="Q116" s="28" t="str">
        <f t="shared" si="14"/>
        <v>Túi</v>
      </c>
      <c r="R116" s="32">
        <v>4</v>
      </c>
      <c r="T116" s="30">
        <f t="shared" si="18"/>
        <v>111058</v>
      </c>
      <c r="U116" s="30">
        <f t="shared" si="19"/>
        <v>444232</v>
      </c>
      <c r="X116" s="67">
        <f t="shared" si="20"/>
        <v>8</v>
      </c>
      <c r="Y116" s="31"/>
      <c r="Z116" s="30">
        <f t="shared" si="21"/>
        <v>35539</v>
      </c>
    </row>
    <row r="117" spans="1:26" ht="25.5" customHeight="1" x14ac:dyDescent="0.25">
      <c r="A117" s="13">
        <v>44919</v>
      </c>
      <c r="B117" s="82" t="str">
        <f t="shared" si="15"/>
        <v>4145197952</v>
      </c>
      <c r="G117" s="20" t="s">
        <v>1008</v>
      </c>
      <c r="I117" s="20" t="s">
        <v>2097</v>
      </c>
      <c r="J117" s="50" t="str">
        <f>IF(G117&lt;&gt;"",VLOOKUP(G117,'nhân viên sale'!$A$2:$C$1633,2,0),"")</f>
        <v>SG005</v>
      </c>
      <c r="K117" s="20" t="s">
        <v>59</v>
      </c>
      <c r="L117" s="27" t="str">
        <f t="shared" si="17"/>
        <v>Giò Tai Lưỡi Xào 250g</v>
      </c>
      <c r="M117" s="16"/>
      <c r="N117" s="50" t="str">
        <f t="shared" si="16"/>
        <v>K-HCM</v>
      </c>
      <c r="Q117" s="28" t="str">
        <f t="shared" si="14"/>
        <v>Túi</v>
      </c>
      <c r="R117" s="32">
        <v>4</v>
      </c>
      <c r="T117" s="30">
        <f t="shared" si="18"/>
        <v>50182</v>
      </c>
      <c r="U117" s="30">
        <f t="shared" si="19"/>
        <v>200728</v>
      </c>
      <c r="X117" s="67">
        <f t="shared" si="20"/>
        <v>8</v>
      </c>
      <c r="Y117" s="31"/>
      <c r="Z117" s="30">
        <f t="shared" si="21"/>
        <v>16058</v>
      </c>
    </row>
    <row r="118" spans="1:26" ht="25.5" customHeight="1" x14ac:dyDescent="0.25">
      <c r="A118" s="13">
        <v>44919</v>
      </c>
      <c r="B118" s="82" t="str">
        <f t="shared" si="15"/>
        <v>4145197952</v>
      </c>
      <c r="G118" s="20" t="s">
        <v>1008</v>
      </c>
      <c r="I118" s="20" t="s">
        <v>2097</v>
      </c>
      <c r="J118" s="50" t="str">
        <f>IF(G118&lt;&gt;"",VLOOKUP(G118,'nhân viên sale'!$A$2:$C$1633,2,0),"")</f>
        <v>SG005</v>
      </c>
      <c r="K118" s="20" t="s">
        <v>55</v>
      </c>
      <c r="L118" s="27" t="str">
        <f t="shared" si="17"/>
        <v>Gà muối 500g</v>
      </c>
      <c r="M118" s="16"/>
      <c r="N118" s="50" t="str">
        <f t="shared" si="16"/>
        <v>K-HCM</v>
      </c>
      <c r="Q118" s="28" t="str">
        <f t="shared" si="14"/>
        <v>Túi</v>
      </c>
      <c r="R118" s="32">
        <v>7</v>
      </c>
      <c r="T118" s="30">
        <f t="shared" si="18"/>
        <v>111058</v>
      </c>
      <c r="U118" s="30">
        <f t="shared" si="19"/>
        <v>777406</v>
      </c>
      <c r="X118" s="67">
        <f t="shared" si="20"/>
        <v>8</v>
      </c>
      <c r="Y118" s="31"/>
      <c r="Z118" s="30">
        <f t="shared" si="21"/>
        <v>62192</v>
      </c>
    </row>
    <row r="119" spans="1:26" ht="25.5" customHeight="1" x14ac:dyDescent="0.25">
      <c r="A119" s="13">
        <v>44919</v>
      </c>
      <c r="B119" s="82" t="str">
        <f t="shared" si="15"/>
        <v>4145197952</v>
      </c>
      <c r="G119" s="20" t="s">
        <v>1008</v>
      </c>
      <c r="I119" s="20" t="s">
        <v>2097</v>
      </c>
      <c r="J119" s="50" t="str">
        <f>IF(G119&lt;&gt;"",VLOOKUP(G119,'nhân viên sale'!$A$2:$C$1633,2,0),"")</f>
        <v>SG005</v>
      </c>
      <c r="K119" s="20" t="s">
        <v>39</v>
      </c>
      <c r="L119" s="27" t="str">
        <f t="shared" si="17"/>
        <v>Chân giò heo muối 300g</v>
      </c>
      <c r="M119" s="16"/>
      <c r="N119" s="50" t="str">
        <f t="shared" si="16"/>
        <v>K-HCM</v>
      </c>
      <c r="Q119" s="28" t="str">
        <f t="shared" si="14"/>
        <v>Túi</v>
      </c>
      <c r="R119" s="32">
        <v>4</v>
      </c>
      <c r="T119" s="30">
        <f t="shared" si="18"/>
        <v>73431</v>
      </c>
      <c r="U119" s="30">
        <f t="shared" si="19"/>
        <v>293724</v>
      </c>
      <c r="X119" s="67">
        <f t="shared" si="20"/>
        <v>8</v>
      </c>
      <c r="Y119" s="31"/>
      <c r="Z119" s="30">
        <f t="shared" si="21"/>
        <v>23498</v>
      </c>
    </row>
    <row r="120" spans="1:26" ht="25.5" customHeight="1" x14ac:dyDescent="0.25">
      <c r="A120" s="13">
        <v>44919</v>
      </c>
      <c r="B120" s="82" t="str">
        <f t="shared" si="15"/>
        <v>4145197956</v>
      </c>
      <c r="G120" s="20" t="s">
        <v>1018</v>
      </c>
      <c r="I120" s="20" t="s">
        <v>2098</v>
      </c>
      <c r="J120" s="50" t="str">
        <f>IF(G120&lt;&gt;"",VLOOKUP(G120,'nhân viên sale'!$A$2:$C$1633,2,0),"")</f>
        <v>SG011</v>
      </c>
      <c r="K120" s="20" t="s">
        <v>39</v>
      </c>
      <c r="L120" s="27" t="str">
        <f t="shared" si="17"/>
        <v>Chân giò heo muối 300g</v>
      </c>
      <c r="M120" s="16"/>
      <c r="N120" s="50" t="str">
        <f t="shared" si="16"/>
        <v>K-HCM</v>
      </c>
      <c r="Q120" s="28" t="str">
        <f t="shared" si="14"/>
        <v>Túi</v>
      </c>
      <c r="R120" s="32">
        <v>6</v>
      </c>
      <c r="T120" s="30">
        <f t="shared" si="18"/>
        <v>73431</v>
      </c>
      <c r="U120" s="30">
        <f t="shared" si="19"/>
        <v>440586</v>
      </c>
      <c r="X120" s="67">
        <f t="shared" si="20"/>
        <v>8</v>
      </c>
      <c r="Y120" s="31"/>
      <c r="Z120" s="30">
        <f t="shared" si="21"/>
        <v>35247</v>
      </c>
    </row>
    <row r="121" spans="1:26" ht="25.5" customHeight="1" x14ac:dyDescent="0.25">
      <c r="A121" s="13">
        <v>44919</v>
      </c>
      <c r="B121" s="82" t="str">
        <f t="shared" si="15"/>
        <v>4145197956</v>
      </c>
      <c r="G121" s="20" t="s">
        <v>1018</v>
      </c>
      <c r="I121" s="20" t="s">
        <v>2098</v>
      </c>
      <c r="J121" s="50" t="str">
        <f>IF(G121&lt;&gt;"",VLOOKUP(G121,'nhân viên sale'!$A$2:$C$1633,2,0),"")</f>
        <v>SG011</v>
      </c>
      <c r="K121" s="20" t="s">
        <v>55</v>
      </c>
      <c r="L121" s="27" t="str">
        <f t="shared" si="17"/>
        <v>Gà muối 500g</v>
      </c>
      <c r="M121" s="16"/>
      <c r="N121" s="50" t="str">
        <f t="shared" si="16"/>
        <v>K-HCM</v>
      </c>
      <c r="Q121" s="28" t="str">
        <f t="shared" si="14"/>
        <v>Túi</v>
      </c>
      <c r="R121" s="32">
        <v>6</v>
      </c>
      <c r="T121" s="30">
        <f t="shared" si="18"/>
        <v>111058</v>
      </c>
      <c r="U121" s="30">
        <f t="shared" si="19"/>
        <v>666348</v>
      </c>
      <c r="X121" s="67">
        <f t="shared" si="20"/>
        <v>8</v>
      </c>
      <c r="Y121" s="31"/>
      <c r="Z121" s="30">
        <f t="shared" si="21"/>
        <v>53308</v>
      </c>
    </row>
    <row r="122" spans="1:26" ht="25.5" customHeight="1" x14ac:dyDescent="0.25">
      <c r="A122" s="13">
        <v>44919</v>
      </c>
      <c r="B122" s="82" t="str">
        <f t="shared" si="15"/>
        <v>4145197956</v>
      </c>
      <c r="G122" s="20" t="s">
        <v>1018</v>
      </c>
      <c r="I122" s="20" t="s">
        <v>2098</v>
      </c>
      <c r="J122" s="50" t="str">
        <f>IF(G122&lt;&gt;"",VLOOKUP(G122,'nhân viên sale'!$A$2:$C$1633,2,0),"")</f>
        <v>SG011</v>
      </c>
      <c r="K122" s="20" t="s">
        <v>67</v>
      </c>
      <c r="L122" s="27" t="str">
        <f t="shared" si="17"/>
        <v>Tai heo muối 200g</v>
      </c>
      <c r="M122" s="16"/>
      <c r="N122" s="50" t="str">
        <f t="shared" si="16"/>
        <v>K-HCM</v>
      </c>
      <c r="Q122" s="28" t="str">
        <f t="shared" si="14"/>
        <v>Túi</v>
      </c>
      <c r="R122" s="32">
        <v>4</v>
      </c>
      <c r="T122" s="30">
        <f t="shared" si="18"/>
        <v>55595</v>
      </c>
      <c r="U122" s="30">
        <f t="shared" si="19"/>
        <v>222380</v>
      </c>
      <c r="X122" s="67">
        <f t="shared" si="20"/>
        <v>8</v>
      </c>
      <c r="Y122" s="31"/>
      <c r="Z122" s="30">
        <f t="shared" si="21"/>
        <v>17790</v>
      </c>
    </row>
    <row r="123" spans="1:26" ht="25.5" customHeight="1" x14ac:dyDescent="0.25">
      <c r="A123" s="13">
        <v>44919</v>
      </c>
      <c r="B123" s="82" t="str">
        <f t="shared" si="15"/>
        <v>4145197956</v>
      </c>
      <c r="G123" s="20" t="s">
        <v>1018</v>
      </c>
      <c r="I123" s="20" t="s">
        <v>2098</v>
      </c>
      <c r="J123" s="50" t="str">
        <f>IF(G123&lt;&gt;"",VLOOKUP(G123,'nhân viên sale'!$A$2:$C$1633,2,0),"")</f>
        <v>SG011</v>
      </c>
      <c r="K123" s="20" t="s">
        <v>37</v>
      </c>
      <c r="L123" s="27" t="str">
        <f t="shared" si="17"/>
        <v>Chả cốm 300g</v>
      </c>
      <c r="M123" s="16"/>
      <c r="N123" s="50" t="str">
        <f t="shared" si="16"/>
        <v>K-HCM</v>
      </c>
      <c r="Q123" s="28" t="str">
        <f t="shared" si="14"/>
        <v>Túi</v>
      </c>
      <c r="R123" s="32">
        <v>4</v>
      </c>
      <c r="T123" s="30">
        <f t="shared" si="18"/>
        <v>74250</v>
      </c>
      <c r="U123" s="30">
        <f t="shared" si="19"/>
        <v>297000</v>
      </c>
      <c r="X123" s="67">
        <f t="shared" si="20"/>
        <v>8</v>
      </c>
      <c r="Y123" s="31"/>
      <c r="Z123" s="30">
        <f t="shared" si="21"/>
        <v>23760</v>
      </c>
    </row>
    <row r="124" spans="1:26" ht="25.5" customHeight="1" x14ac:dyDescent="0.25">
      <c r="A124" s="13">
        <v>44919</v>
      </c>
      <c r="B124" s="82" t="str">
        <f t="shared" si="15"/>
        <v>4145197956</v>
      </c>
      <c r="G124" s="20" t="s">
        <v>1018</v>
      </c>
      <c r="I124" s="20" t="s">
        <v>2098</v>
      </c>
      <c r="J124" s="50" t="str">
        <f>IF(G124&lt;&gt;"",VLOOKUP(G124,'nhân viên sale'!$A$2:$C$1633,2,0),"")</f>
        <v>SG011</v>
      </c>
      <c r="K124" s="20" t="s">
        <v>59</v>
      </c>
      <c r="L124" s="27" t="str">
        <f t="shared" si="17"/>
        <v>Giò Tai Lưỡi Xào 250g</v>
      </c>
      <c r="M124" s="16"/>
      <c r="N124" s="50" t="str">
        <f t="shared" si="16"/>
        <v>K-HCM</v>
      </c>
      <c r="Q124" s="28" t="str">
        <f t="shared" si="14"/>
        <v>Túi</v>
      </c>
      <c r="R124" s="32">
        <v>4</v>
      </c>
      <c r="T124" s="30">
        <f t="shared" si="18"/>
        <v>50182</v>
      </c>
      <c r="U124" s="30">
        <f t="shared" si="19"/>
        <v>200728</v>
      </c>
      <c r="X124" s="67">
        <f t="shared" si="20"/>
        <v>8</v>
      </c>
      <c r="Y124" s="31"/>
      <c r="Z124" s="30">
        <f t="shared" si="21"/>
        <v>16058</v>
      </c>
    </row>
    <row r="125" spans="1:26" ht="25.5" customHeight="1" x14ac:dyDescent="0.25">
      <c r="A125" s="13">
        <v>44919</v>
      </c>
      <c r="B125" s="82" t="str">
        <f t="shared" si="15"/>
        <v>4145197975</v>
      </c>
      <c r="G125" s="20" t="s">
        <v>1050</v>
      </c>
      <c r="I125" s="20" t="s">
        <v>2099</v>
      </c>
      <c r="J125" s="50" t="str">
        <f>IF(G125&lt;&gt;"",VLOOKUP(G125,'nhân viên sale'!$A$2:$C$1633,2,0),"")</f>
        <v>SG011</v>
      </c>
      <c r="K125" s="20" t="s">
        <v>39</v>
      </c>
      <c r="L125" s="27" t="str">
        <f t="shared" si="17"/>
        <v>Chân giò heo muối 300g</v>
      </c>
      <c r="M125" s="16"/>
      <c r="N125" s="50" t="str">
        <f t="shared" si="16"/>
        <v>K-HCM</v>
      </c>
      <c r="Q125" s="28" t="str">
        <f t="shared" si="14"/>
        <v>Túi</v>
      </c>
      <c r="R125" s="32">
        <v>12</v>
      </c>
      <c r="T125" s="30">
        <f t="shared" si="18"/>
        <v>73431</v>
      </c>
      <c r="U125" s="30">
        <f t="shared" si="19"/>
        <v>881172</v>
      </c>
      <c r="X125" s="67">
        <f t="shared" si="20"/>
        <v>8</v>
      </c>
      <c r="Y125" s="31"/>
      <c r="Z125" s="30">
        <f t="shared" si="21"/>
        <v>70494</v>
      </c>
    </row>
    <row r="126" spans="1:26" ht="25.5" customHeight="1" x14ac:dyDescent="0.25">
      <c r="A126" s="13">
        <v>44919</v>
      </c>
      <c r="B126" s="82" t="str">
        <f t="shared" si="15"/>
        <v>4145197975</v>
      </c>
      <c r="G126" s="20" t="s">
        <v>1050</v>
      </c>
      <c r="I126" s="20" t="s">
        <v>2099</v>
      </c>
      <c r="J126" s="50" t="str">
        <f>IF(G126&lt;&gt;"",VLOOKUP(G126,'nhân viên sale'!$A$2:$C$1633,2,0),"")</f>
        <v>SG011</v>
      </c>
      <c r="K126" s="20" t="s">
        <v>55</v>
      </c>
      <c r="L126" s="27" t="str">
        <f t="shared" si="17"/>
        <v>Gà muối 500g</v>
      </c>
      <c r="M126" s="16"/>
      <c r="N126" s="50" t="str">
        <f t="shared" si="16"/>
        <v>K-HCM</v>
      </c>
      <c r="Q126" s="28" t="str">
        <f t="shared" si="14"/>
        <v>Túi</v>
      </c>
      <c r="R126" s="32">
        <v>12</v>
      </c>
      <c r="T126" s="30">
        <f t="shared" si="18"/>
        <v>111058</v>
      </c>
      <c r="U126" s="30">
        <f t="shared" si="19"/>
        <v>1332696</v>
      </c>
      <c r="X126" s="67">
        <f t="shared" si="20"/>
        <v>8</v>
      </c>
      <c r="Y126" s="31"/>
      <c r="Z126" s="30">
        <f t="shared" si="21"/>
        <v>106616</v>
      </c>
    </row>
    <row r="127" spans="1:26" ht="25.5" customHeight="1" x14ac:dyDescent="0.25">
      <c r="A127" s="13">
        <v>44919</v>
      </c>
      <c r="B127" s="82" t="str">
        <f t="shared" si="15"/>
        <v>4145197975</v>
      </c>
      <c r="G127" s="20" t="s">
        <v>1050</v>
      </c>
      <c r="I127" s="20" t="s">
        <v>2099</v>
      </c>
      <c r="J127" s="50" t="str">
        <f>IF(G127&lt;&gt;"",VLOOKUP(G127,'nhân viên sale'!$A$2:$C$1633,2,0),"")</f>
        <v>SG011</v>
      </c>
      <c r="K127" s="20" t="s">
        <v>67</v>
      </c>
      <c r="L127" s="27" t="str">
        <f t="shared" si="17"/>
        <v>Tai heo muối 200g</v>
      </c>
      <c r="M127" s="16"/>
      <c r="N127" s="50" t="str">
        <f t="shared" si="16"/>
        <v>K-HCM</v>
      </c>
      <c r="Q127" s="28" t="str">
        <f t="shared" si="14"/>
        <v>Túi</v>
      </c>
      <c r="R127" s="32">
        <v>4</v>
      </c>
      <c r="T127" s="30">
        <f t="shared" si="18"/>
        <v>55595</v>
      </c>
      <c r="U127" s="30">
        <f t="shared" si="19"/>
        <v>222380</v>
      </c>
      <c r="X127" s="67">
        <f t="shared" si="20"/>
        <v>8</v>
      </c>
      <c r="Y127" s="31"/>
      <c r="Z127" s="30">
        <f t="shared" si="21"/>
        <v>17790</v>
      </c>
    </row>
    <row r="128" spans="1:26" ht="25.5" customHeight="1" x14ac:dyDescent="0.25">
      <c r="A128" s="13">
        <v>44919</v>
      </c>
      <c r="B128" s="82" t="str">
        <f t="shared" si="15"/>
        <v>4145197975</v>
      </c>
      <c r="G128" s="20" t="s">
        <v>1050</v>
      </c>
      <c r="I128" s="20" t="s">
        <v>2099</v>
      </c>
      <c r="J128" s="50" t="str">
        <f>IF(G128&lt;&gt;"",VLOOKUP(G128,'nhân viên sale'!$A$2:$C$1633,2,0),"")</f>
        <v>SG011</v>
      </c>
      <c r="K128" s="20" t="s">
        <v>37</v>
      </c>
      <c r="L128" s="27" t="str">
        <f t="shared" si="17"/>
        <v>Chả cốm 300g</v>
      </c>
      <c r="M128" s="16"/>
      <c r="N128" s="50" t="str">
        <f t="shared" si="16"/>
        <v>K-HCM</v>
      </c>
      <c r="Q128" s="28" t="str">
        <f t="shared" si="14"/>
        <v>Túi</v>
      </c>
      <c r="R128" s="32">
        <v>4</v>
      </c>
      <c r="T128" s="30">
        <f t="shared" si="18"/>
        <v>74250</v>
      </c>
      <c r="U128" s="30">
        <f t="shared" si="19"/>
        <v>297000</v>
      </c>
      <c r="X128" s="67">
        <f t="shared" si="20"/>
        <v>8</v>
      </c>
      <c r="Y128" s="31"/>
      <c r="Z128" s="30">
        <f t="shared" si="21"/>
        <v>23760</v>
      </c>
    </row>
    <row r="129" spans="1:26" ht="25.5" customHeight="1" x14ac:dyDescent="0.25">
      <c r="A129" s="13">
        <v>44919</v>
      </c>
      <c r="B129" s="82" t="str">
        <f t="shared" si="15"/>
        <v>4145197975</v>
      </c>
      <c r="G129" s="20" t="s">
        <v>1050</v>
      </c>
      <c r="I129" s="20" t="s">
        <v>2099</v>
      </c>
      <c r="J129" s="50" t="str">
        <f>IF(G129&lt;&gt;"",VLOOKUP(G129,'nhân viên sale'!$A$2:$C$1633,2,0),"")</f>
        <v>SG011</v>
      </c>
      <c r="K129" s="20" t="s">
        <v>59</v>
      </c>
      <c r="L129" s="27" t="str">
        <f t="shared" si="17"/>
        <v>Giò Tai Lưỡi Xào 250g</v>
      </c>
      <c r="M129" s="16"/>
      <c r="N129" s="50" t="str">
        <f t="shared" si="16"/>
        <v>K-HCM</v>
      </c>
      <c r="Q129" s="28" t="str">
        <f t="shared" si="14"/>
        <v>Túi</v>
      </c>
      <c r="R129" s="32">
        <v>4</v>
      </c>
      <c r="T129" s="30">
        <f t="shared" si="18"/>
        <v>50182</v>
      </c>
      <c r="U129" s="30">
        <f t="shared" si="19"/>
        <v>200728</v>
      </c>
      <c r="X129" s="67">
        <f t="shared" si="20"/>
        <v>8</v>
      </c>
      <c r="Y129" s="31"/>
      <c r="Z129" s="30">
        <f t="shared" si="21"/>
        <v>16058</v>
      </c>
    </row>
    <row r="130" spans="1:26" ht="25.5" customHeight="1" x14ac:dyDescent="0.25">
      <c r="A130" s="13">
        <v>44919</v>
      </c>
      <c r="B130" s="82" t="str">
        <f t="shared" si="15"/>
        <v>4145197975</v>
      </c>
      <c r="G130" s="20" t="s">
        <v>1050</v>
      </c>
      <c r="I130" s="20" t="s">
        <v>2099</v>
      </c>
      <c r="J130" s="50" t="str">
        <f>IF(G130&lt;&gt;"",VLOOKUP(G130,'nhân viên sale'!$A$2:$C$1633,2,0),"")</f>
        <v>SG011</v>
      </c>
      <c r="K130" s="20" t="s">
        <v>65</v>
      </c>
      <c r="L130" s="27" t="str">
        <f t="shared" si="17"/>
        <v>Mọc Nấm Hương 250g</v>
      </c>
      <c r="M130" s="16"/>
      <c r="N130" s="50" t="str">
        <f t="shared" si="16"/>
        <v>K-HCM</v>
      </c>
      <c r="Q130" s="28" t="str">
        <f t="shared" ref="Q130:Q193" si="22">IF(K130&lt;&gt;"",VLOOKUP(K130,tenhang,3,0),"")</f>
        <v>Túi</v>
      </c>
      <c r="R130" s="32">
        <v>4</v>
      </c>
      <c r="T130" s="30">
        <f t="shared" si="18"/>
        <v>46000</v>
      </c>
      <c r="U130" s="30">
        <f t="shared" si="19"/>
        <v>184000</v>
      </c>
      <c r="X130" s="67">
        <f t="shared" si="20"/>
        <v>8</v>
      </c>
      <c r="Y130" s="31"/>
      <c r="Z130" s="30">
        <f t="shared" si="21"/>
        <v>14720</v>
      </c>
    </row>
    <row r="131" spans="1:26" ht="25.5" customHeight="1" x14ac:dyDescent="0.25">
      <c r="A131" s="13">
        <v>44919</v>
      </c>
      <c r="B131" s="82" t="str">
        <f t="shared" ref="B131:B194" si="23">IF(I131&lt;&gt;"",IF(LEN(I131)&gt;9,LEFT(I131,10),"sai PO"),"")</f>
        <v>4145198010</v>
      </c>
      <c r="G131" s="20" t="s">
        <v>1110</v>
      </c>
      <c r="I131" s="20" t="s">
        <v>2100</v>
      </c>
      <c r="J131" s="50" t="str">
        <f>IF(G131&lt;&gt;"",VLOOKUP(G131,'nhân viên sale'!$A$2:$C$1633,2,0),"")</f>
        <v>SG011</v>
      </c>
      <c r="K131" s="20" t="s">
        <v>39</v>
      </c>
      <c r="L131" s="27" t="str">
        <f t="shared" si="17"/>
        <v>Chân giò heo muối 300g</v>
      </c>
      <c r="M131" s="16"/>
      <c r="N131" s="50" t="str">
        <f t="shared" ref="N131:N194" si="24">IF(K131&lt;&gt;"","K-HCM","")</f>
        <v>K-HCM</v>
      </c>
      <c r="Q131" s="28" t="str">
        <f t="shared" si="22"/>
        <v>Túi</v>
      </c>
      <c r="R131" s="32">
        <v>8</v>
      </c>
      <c r="T131" s="30">
        <f t="shared" si="18"/>
        <v>73431</v>
      </c>
      <c r="U131" s="30">
        <f t="shared" si="19"/>
        <v>587448</v>
      </c>
      <c r="X131" s="67">
        <f t="shared" si="20"/>
        <v>8</v>
      </c>
      <c r="Y131" s="31"/>
      <c r="Z131" s="30">
        <f t="shared" si="21"/>
        <v>46996</v>
      </c>
    </row>
    <row r="132" spans="1:26" ht="25.5" customHeight="1" x14ac:dyDescent="0.25">
      <c r="A132" s="13">
        <v>44919</v>
      </c>
      <c r="B132" s="82" t="str">
        <f t="shared" si="23"/>
        <v>4145198010</v>
      </c>
      <c r="G132" s="20" t="s">
        <v>1110</v>
      </c>
      <c r="I132" s="20" t="s">
        <v>2100</v>
      </c>
      <c r="J132" s="50" t="str">
        <f>IF(G132&lt;&gt;"",VLOOKUP(G132,'nhân viên sale'!$A$2:$C$1633,2,0),"")</f>
        <v>SG011</v>
      </c>
      <c r="K132" s="20" t="s">
        <v>55</v>
      </c>
      <c r="L132" s="27" t="str">
        <f t="shared" ref="L132:L195" si="25">IF(K132&lt;&gt;"",VLOOKUP(K132,tenhang,2,0),"")</f>
        <v>Gà muối 500g</v>
      </c>
      <c r="M132" s="16"/>
      <c r="N132" s="50" t="str">
        <f t="shared" si="24"/>
        <v>K-HCM</v>
      </c>
      <c r="Q132" s="28" t="str">
        <f t="shared" si="22"/>
        <v>Túi</v>
      </c>
      <c r="R132" s="32">
        <v>8</v>
      </c>
      <c r="T132" s="30">
        <f t="shared" ref="T132:T195" si="26">IF(K132&lt;&gt;"",VLOOKUP(K132,tenhang,4,0),0)</f>
        <v>111058</v>
      </c>
      <c r="U132" s="30">
        <f t="shared" ref="U132:U195" si="27">R132*T132</f>
        <v>888464</v>
      </c>
      <c r="X132" s="67">
        <f t="shared" si="20"/>
        <v>8</v>
      </c>
      <c r="Y132" s="31"/>
      <c r="Z132" s="30">
        <f t="shared" si="21"/>
        <v>71077</v>
      </c>
    </row>
    <row r="133" spans="1:26" ht="25.5" customHeight="1" x14ac:dyDescent="0.25">
      <c r="A133" s="13">
        <v>44919</v>
      </c>
      <c r="B133" s="82" t="str">
        <f t="shared" si="23"/>
        <v>4145198010</v>
      </c>
      <c r="G133" s="20" t="s">
        <v>1110</v>
      </c>
      <c r="I133" s="20" t="s">
        <v>2100</v>
      </c>
      <c r="J133" s="50" t="str">
        <f>IF(G133&lt;&gt;"",VLOOKUP(G133,'nhân viên sale'!$A$2:$C$1633,2,0),"")</f>
        <v>SG011</v>
      </c>
      <c r="K133" s="20" t="s">
        <v>67</v>
      </c>
      <c r="L133" s="27" t="str">
        <f t="shared" si="25"/>
        <v>Tai heo muối 200g</v>
      </c>
      <c r="M133" s="16"/>
      <c r="N133" s="50" t="str">
        <f t="shared" si="24"/>
        <v>K-HCM</v>
      </c>
      <c r="Q133" s="28" t="str">
        <f t="shared" si="22"/>
        <v>Túi</v>
      </c>
      <c r="R133" s="32">
        <v>4</v>
      </c>
      <c r="T133" s="30">
        <f t="shared" si="26"/>
        <v>55595</v>
      </c>
      <c r="U133" s="30">
        <f t="shared" si="27"/>
        <v>222380</v>
      </c>
      <c r="X133" s="67">
        <f t="shared" si="20"/>
        <v>8</v>
      </c>
      <c r="Y133" s="31"/>
      <c r="Z133" s="30">
        <f t="shared" si="21"/>
        <v>17790</v>
      </c>
    </row>
    <row r="134" spans="1:26" ht="25.5" customHeight="1" x14ac:dyDescent="0.25">
      <c r="A134" s="13">
        <v>44919</v>
      </c>
      <c r="B134" s="82" t="str">
        <f t="shared" si="23"/>
        <v>4145198010</v>
      </c>
      <c r="G134" s="20" t="s">
        <v>1110</v>
      </c>
      <c r="I134" s="20" t="s">
        <v>2100</v>
      </c>
      <c r="J134" s="50" t="str">
        <f>IF(G134&lt;&gt;"",VLOOKUP(G134,'nhân viên sale'!$A$2:$C$1633,2,0),"")</f>
        <v>SG011</v>
      </c>
      <c r="K134" s="20" t="s">
        <v>37</v>
      </c>
      <c r="L134" s="27" t="str">
        <f t="shared" si="25"/>
        <v>Chả cốm 300g</v>
      </c>
      <c r="M134" s="16"/>
      <c r="N134" s="50" t="str">
        <f t="shared" si="24"/>
        <v>K-HCM</v>
      </c>
      <c r="Q134" s="28" t="str">
        <f t="shared" si="22"/>
        <v>Túi</v>
      </c>
      <c r="R134" s="32">
        <v>4</v>
      </c>
      <c r="T134" s="30">
        <f t="shared" si="26"/>
        <v>74250</v>
      </c>
      <c r="U134" s="30">
        <f t="shared" si="27"/>
        <v>297000</v>
      </c>
      <c r="X134" s="67">
        <f t="shared" si="20"/>
        <v>8</v>
      </c>
      <c r="Y134" s="31"/>
      <c r="Z134" s="30">
        <f t="shared" si="21"/>
        <v>23760</v>
      </c>
    </row>
    <row r="135" spans="1:26" ht="25.5" customHeight="1" x14ac:dyDescent="0.25">
      <c r="A135" s="13">
        <v>44919</v>
      </c>
      <c r="B135" s="82" t="str">
        <f t="shared" si="23"/>
        <v>4145198010</v>
      </c>
      <c r="G135" s="20" t="s">
        <v>1110</v>
      </c>
      <c r="I135" s="20" t="s">
        <v>2100</v>
      </c>
      <c r="J135" s="50" t="str">
        <f>IF(G135&lt;&gt;"",VLOOKUP(G135,'nhân viên sale'!$A$2:$C$1633,2,0),"")</f>
        <v>SG011</v>
      </c>
      <c r="K135" s="20" t="s">
        <v>59</v>
      </c>
      <c r="L135" s="27" t="str">
        <f t="shared" si="25"/>
        <v>Giò Tai Lưỡi Xào 250g</v>
      </c>
      <c r="M135" s="16"/>
      <c r="N135" s="50" t="str">
        <f t="shared" si="24"/>
        <v>K-HCM</v>
      </c>
      <c r="Q135" s="28" t="str">
        <f t="shared" si="22"/>
        <v>Túi</v>
      </c>
      <c r="R135" s="32">
        <v>4</v>
      </c>
      <c r="T135" s="30">
        <f t="shared" si="26"/>
        <v>50182</v>
      </c>
      <c r="U135" s="30">
        <f t="shared" si="27"/>
        <v>200728</v>
      </c>
      <c r="X135" s="67">
        <f t="shared" si="20"/>
        <v>8</v>
      </c>
      <c r="Y135" s="31"/>
      <c r="Z135" s="30">
        <f t="shared" si="21"/>
        <v>16058</v>
      </c>
    </row>
    <row r="136" spans="1:26" ht="25.5" customHeight="1" x14ac:dyDescent="0.25">
      <c r="A136" s="13">
        <v>44919</v>
      </c>
      <c r="B136" s="82" t="str">
        <f t="shared" si="23"/>
        <v>4145198040</v>
      </c>
      <c r="G136" s="20" t="s">
        <v>1156</v>
      </c>
      <c r="I136" s="20" t="s">
        <v>2101</v>
      </c>
      <c r="J136" s="50" t="str">
        <f>IF(G136&lt;&gt;"",VLOOKUP(G136,'nhân viên sale'!$A$2:$C$1633,2,0),"")</f>
        <v>SG009</v>
      </c>
      <c r="K136" s="20" t="s">
        <v>30</v>
      </c>
      <c r="L136" s="27" t="str">
        <f t="shared" si="25"/>
        <v>Bắp bò muối 200g</v>
      </c>
      <c r="M136" s="16"/>
      <c r="N136" s="50" t="str">
        <f t="shared" si="24"/>
        <v>K-HCM</v>
      </c>
      <c r="Q136" s="28" t="str">
        <f t="shared" si="22"/>
        <v>Túi</v>
      </c>
      <c r="R136" s="32">
        <v>4</v>
      </c>
      <c r="T136" s="30">
        <f t="shared" si="26"/>
        <v>87787</v>
      </c>
      <c r="U136" s="30">
        <f t="shared" si="27"/>
        <v>351148</v>
      </c>
      <c r="X136" s="67">
        <f t="shared" si="20"/>
        <v>8</v>
      </c>
      <c r="Y136" s="31"/>
      <c r="Z136" s="30">
        <f t="shared" si="21"/>
        <v>28092</v>
      </c>
    </row>
    <row r="137" spans="1:26" ht="25.5" customHeight="1" x14ac:dyDescent="0.25">
      <c r="A137" s="13">
        <v>44919</v>
      </c>
      <c r="B137" s="82" t="str">
        <f t="shared" si="23"/>
        <v>4145198040</v>
      </c>
      <c r="G137" s="20" t="s">
        <v>1156</v>
      </c>
      <c r="I137" s="20" t="s">
        <v>2101</v>
      </c>
      <c r="J137" s="50" t="str">
        <f>IF(G137&lt;&gt;"",VLOOKUP(G137,'nhân viên sale'!$A$2:$C$1633,2,0),"")</f>
        <v>SG009</v>
      </c>
      <c r="K137" s="20" t="s">
        <v>39</v>
      </c>
      <c r="L137" s="27" t="str">
        <f t="shared" si="25"/>
        <v>Chân giò heo muối 300g</v>
      </c>
      <c r="M137" s="16"/>
      <c r="N137" s="50" t="str">
        <f t="shared" si="24"/>
        <v>K-HCM</v>
      </c>
      <c r="Q137" s="28" t="str">
        <f t="shared" si="22"/>
        <v>Túi</v>
      </c>
      <c r="R137" s="32">
        <v>10</v>
      </c>
      <c r="T137" s="30">
        <f t="shared" si="26"/>
        <v>73431</v>
      </c>
      <c r="U137" s="30">
        <f t="shared" si="27"/>
        <v>734310</v>
      </c>
      <c r="X137" s="67">
        <f t="shared" si="20"/>
        <v>8</v>
      </c>
      <c r="Y137" s="31"/>
      <c r="Z137" s="30">
        <f t="shared" si="21"/>
        <v>58745</v>
      </c>
    </row>
    <row r="138" spans="1:26" ht="25.5" customHeight="1" x14ac:dyDescent="0.25">
      <c r="A138" s="13">
        <v>44919</v>
      </c>
      <c r="B138" s="82" t="str">
        <f t="shared" si="23"/>
        <v>4145198040</v>
      </c>
      <c r="G138" s="20" t="s">
        <v>1156</v>
      </c>
      <c r="I138" s="20" t="s">
        <v>2101</v>
      </c>
      <c r="J138" s="50" t="str">
        <f>IF(G138&lt;&gt;"",VLOOKUP(G138,'nhân viên sale'!$A$2:$C$1633,2,0),"")</f>
        <v>SG009</v>
      </c>
      <c r="K138" s="20" t="s">
        <v>55</v>
      </c>
      <c r="L138" s="27" t="str">
        <f t="shared" si="25"/>
        <v>Gà muối 500g</v>
      </c>
      <c r="M138" s="16"/>
      <c r="N138" s="50" t="str">
        <f t="shared" si="24"/>
        <v>K-HCM</v>
      </c>
      <c r="Q138" s="28" t="str">
        <f t="shared" si="22"/>
        <v>Túi</v>
      </c>
      <c r="R138" s="32">
        <v>10</v>
      </c>
      <c r="T138" s="30">
        <f t="shared" si="26"/>
        <v>111058</v>
      </c>
      <c r="U138" s="30">
        <f t="shared" si="27"/>
        <v>1110580</v>
      </c>
      <c r="X138" s="67">
        <f t="shared" ref="X138:X201" si="28">IF(K138&lt;&gt;"",8,"")</f>
        <v>8</v>
      </c>
      <c r="Y138" s="31"/>
      <c r="Z138" s="30">
        <f t="shared" ref="Z138:Z201" si="29">IF(K138&lt;&gt;"",ROUND(U138*X138*1%,0),"")</f>
        <v>88846</v>
      </c>
    </row>
    <row r="139" spans="1:26" ht="25.5" customHeight="1" x14ac:dyDescent="0.25">
      <c r="A139" s="13">
        <v>44919</v>
      </c>
      <c r="B139" s="82" t="str">
        <f t="shared" si="23"/>
        <v>4145198040</v>
      </c>
      <c r="G139" s="20" t="s">
        <v>1156</v>
      </c>
      <c r="I139" s="20" t="s">
        <v>2101</v>
      </c>
      <c r="J139" s="50" t="str">
        <f>IF(G139&lt;&gt;"",VLOOKUP(G139,'nhân viên sale'!$A$2:$C$1633,2,0),"")</f>
        <v>SG009</v>
      </c>
      <c r="K139" s="20" t="s">
        <v>67</v>
      </c>
      <c r="L139" s="27" t="str">
        <f t="shared" si="25"/>
        <v>Tai heo muối 200g</v>
      </c>
      <c r="M139" s="16"/>
      <c r="N139" s="50" t="str">
        <f t="shared" si="24"/>
        <v>K-HCM</v>
      </c>
      <c r="Q139" s="28" t="str">
        <f t="shared" si="22"/>
        <v>Túi</v>
      </c>
      <c r="R139" s="32">
        <v>4</v>
      </c>
      <c r="T139" s="30">
        <f t="shared" si="26"/>
        <v>55595</v>
      </c>
      <c r="U139" s="30">
        <f t="shared" si="27"/>
        <v>222380</v>
      </c>
      <c r="X139" s="67">
        <f t="shared" si="28"/>
        <v>8</v>
      </c>
      <c r="Y139" s="31"/>
      <c r="Z139" s="30">
        <f t="shared" si="29"/>
        <v>17790</v>
      </c>
    </row>
    <row r="140" spans="1:26" ht="25.5" customHeight="1" x14ac:dyDescent="0.25">
      <c r="A140" s="13">
        <v>44919</v>
      </c>
      <c r="B140" s="82" t="str">
        <f t="shared" si="23"/>
        <v>4145198040</v>
      </c>
      <c r="G140" s="20" t="s">
        <v>1156</v>
      </c>
      <c r="I140" s="20" t="s">
        <v>2101</v>
      </c>
      <c r="J140" s="50" t="str">
        <f>IF(G140&lt;&gt;"",VLOOKUP(G140,'nhân viên sale'!$A$2:$C$1633,2,0),"")</f>
        <v>SG009</v>
      </c>
      <c r="K140" s="20" t="s">
        <v>49</v>
      </c>
      <c r="L140" s="27" t="str">
        <f t="shared" si="25"/>
        <v>Giò lụa cây 250g</v>
      </c>
      <c r="M140" s="16"/>
      <c r="N140" s="50" t="str">
        <f t="shared" si="24"/>
        <v>K-HCM</v>
      </c>
      <c r="Q140" s="28" t="str">
        <f t="shared" si="22"/>
        <v>Túi</v>
      </c>
      <c r="R140" s="32">
        <v>4</v>
      </c>
      <c r="T140" s="30">
        <f t="shared" si="26"/>
        <v>59400</v>
      </c>
      <c r="U140" s="30">
        <f t="shared" si="27"/>
        <v>237600</v>
      </c>
      <c r="X140" s="67">
        <f t="shared" si="28"/>
        <v>8</v>
      </c>
      <c r="Y140" s="31"/>
      <c r="Z140" s="30">
        <f t="shared" si="29"/>
        <v>19008</v>
      </c>
    </row>
    <row r="141" spans="1:26" ht="25.5" customHeight="1" x14ac:dyDescent="0.25">
      <c r="A141" s="13">
        <v>44919</v>
      </c>
      <c r="B141" s="82" t="str">
        <f t="shared" si="23"/>
        <v>4145198040</v>
      </c>
      <c r="G141" s="20" t="s">
        <v>1156</v>
      </c>
      <c r="I141" s="20" t="s">
        <v>2101</v>
      </c>
      <c r="J141" s="50" t="str">
        <f>IF(G141&lt;&gt;"",VLOOKUP(G141,'nhân viên sale'!$A$2:$C$1633,2,0),"")</f>
        <v>SG009</v>
      </c>
      <c r="K141" s="20" t="s">
        <v>37</v>
      </c>
      <c r="L141" s="27" t="str">
        <f t="shared" si="25"/>
        <v>Chả cốm 300g</v>
      </c>
      <c r="M141" s="16"/>
      <c r="N141" s="50" t="str">
        <f t="shared" si="24"/>
        <v>K-HCM</v>
      </c>
      <c r="Q141" s="28" t="str">
        <f t="shared" si="22"/>
        <v>Túi</v>
      </c>
      <c r="R141" s="32">
        <v>4</v>
      </c>
      <c r="T141" s="30">
        <f t="shared" si="26"/>
        <v>74250</v>
      </c>
      <c r="U141" s="30">
        <f t="shared" si="27"/>
        <v>297000</v>
      </c>
      <c r="X141" s="67">
        <f t="shared" si="28"/>
        <v>8</v>
      </c>
      <c r="Y141" s="31"/>
      <c r="Z141" s="30">
        <f t="shared" si="29"/>
        <v>23760</v>
      </c>
    </row>
    <row r="142" spans="1:26" ht="25.5" customHeight="1" x14ac:dyDescent="0.25">
      <c r="A142" s="13">
        <v>44919</v>
      </c>
      <c r="B142" s="82" t="str">
        <f t="shared" si="23"/>
        <v>4145198040</v>
      </c>
      <c r="G142" s="20" t="s">
        <v>1156</v>
      </c>
      <c r="I142" s="20" t="s">
        <v>2101</v>
      </c>
      <c r="J142" s="50" t="str">
        <f>IF(G142&lt;&gt;"",VLOOKUP(G142,'nhân viên sale'!$A$2:$C$1633,2,0),"")</f>
        <v>SG009</v>
      </c>
      <c r="K142" s="20" t="s">
        <v>59</v>
      </c>
      <c r="L142" s="27" t="str">
        <f t="shared" si="25"/>
        <v>Giò Tai Lưỡi Xào 250g</v>
      </c>
      <c r="M142" s="16"/>
      <c r="N142" s="50" t="str">
        <f t="shared" si="24"/>
        <v>K-HCM</v>
      </c>
      <c r="Q142" s="28" t="str">
        <f t="shared" si="22"/>
        <v>Túi</v>
      </c>
      <c r="R142" s="32">
        <v>4</v>
      </c>
      <c r="T142" s="30">
        <f t="shared" si="26"/>
        <v>50182</v>
      </c>
      <c r="U142" s="30">
        <f t="shared" si="27"/>
        <v>200728</v>
      </c>
      <c r="X142" s="67">
        <f t="shared" si="28"/>
        <v>8</v>
      </c>
      <c r="Y142" s="31"/>
      <c r="Z142" s="30">
        <f t="shared" si="29"/>
        <v>16058</v>
      </c>
    </row>
    <row r="143" spans="1:26" ht="25.5" customHeight="1" x14ac:dyDescent="0.25">
      <c r="A143" s="13">
        <v>44919</v>
      </c>
      <c r="B143" s="82" t="str">
        <f t="shared" si="23"/>
        <v>4145198053</v>
      </c>
      <c r="G143" s="20" t="s">
        <v>1171</v>
      </c>
      <c r="I143" s="20" t="s">
        <v>2102</v>
      </c>
      <c r="J143" s="50" t="str">
        <f>IF(G143&lt;&gt;"",VLOOKUP(G143,'nhân viên sale'!$A$2:$C$1633,2,0),"")</f>
        <v>SG005</v>
      </c>
      <c r="K143" s="20" t="s">
        <v>37</v>
      </c>
      <c r="L143" s="27" t="str">
        <f t="shared" si="25"/>
        <v>Chả cốm 300g</v>
      </c>
      <c r="M143" s="16"/>
      <c r="N143" s="50" t="str">
        <f t="shared" si="24"/>
        <v>K-HCM</v>
      </c>
      <c r="Q143" s="28" t="str">
        <f t="shared" si="22"/>
        <v>Túi</v>
      </c>
      <c r="R143" s="32">
        <v>4</v>
      </c>
      <c r="T143" s="30">
        <f t="shared" si="26"/>
        <v>74250</v>
      </c>
      <c r="U143" s="30">
        <f t="shared" si="27"/>
        <v>297000</v>
      </c>
      <c r="X143" s="67">
        <f t="shared" si="28"/>
        <v>8</v>
      </c>
      <c r="Y143" s="31"/>
      <c r="Z143" s="30">
        <f t="shared" si="29"/>
        <v>23760</v>
      </c>
    </row>
    <row r="144" spans="1:26" ht="25.5" customHeight="1" x14ac:dyDescent="0.25">
      <c r="A144" s="13">
        <v>44919</v>
      </c>
      <c r="B144" s="82" t="str">
        <f t="shared" si="23"/>
        <v>4145198053</v>
      </c>
      <c r="G144" s="20" t="s">
        <v>1171</v>
      </c>
      <c r="I144" s="20" t="s">
        <v>2102</v>
      </c>
      <c r="J144" s="50" t="str">
        <f>IF(G144&lt;&gt;"",VLOOKUP(G144,'nhân viên sale'!$A$2:$C$1633,2,0),"")</f>
        <v>SG005</v>
      </c>
      <c r="K144" s="20" t="s">
        <v>55</v>
      </c>
      <c r="L144" s="27" t="str">
        <f t="shared" si="25"/>
        <v>Gà muối 500g</v>
      </c>
      <c r="M144" s="16"/>
      <c r="N144" s="50" t="str">
        <f t="shared" si="24"/>
        <v>K-HCM</v>
      </c>
      <c r="Q144" s="28" t="str">
        <f t="shared" si="22"/>
        <v>Túi</v>
      </c>
      <c r="R144" s="32">
        <v>5</v>
      </c>
      <c r="T144" s="30">
        <f t="shared" si="26"/>
        <v>111058</v>
      </c>
      <c r="U144" s="30">
        <f t="shared" si="27"/>
        <v>555290</v>
      </c>
      <c r="X144" s="67">
        <f t="shared" si="28"/>
        <v>8</v>
      </c>
      <c r="Y144" s="31"/>
      <c r="Z144" s="30">
        <f t="shared" si="29"/>
        <v>44423</v>
      </c>
    </row>
    <row r="145" spans="1:26" ht="25.5" customHeight="1" x14ac:dyDescent="0.25">
      <c r="A145" s="13">
        <v>44919</v>
      </c>
      <c r="B145" s="82" t="str">
        <f t="shared" si="23"/>
        <v>4145198053</v>
      </c>
      <c r="G145" s="20" t="s">
        <v>1171</v>
      </c>
      <c r="I145" s="20" t="s">
        <v>2102</v>
      </c>
      <c r="J145" s="50" t="str">
        <f>IF(G145&lt;&gt;"",VLOOKUP(G145,'nhân viên sale'!$A$2:$C$1633,2,0),"")</f>
        <v>SG005</v>
      </c>
      <c r="K145" s="20" t="s">
        <v>39</v>
      </c>
      <c r="L145" s="27" t="str">
        <f t="shared" si="25"/>
        <v>Chân giò heo muối 300g</v>
      </c>
      <c r="M145" s="16"/>
      <c r="N145" s="50" t="str">
        <f t="shared" si="24"/>
        <v>K-HCM</v>
      </c>
      <c r="Q145" s="28" t="str">
        <f t="shared" si="22"/>
        <v>Túi</v>
      </c>
      <c r="R145" s="32">
        <v>4</v>
      </c>
      <c r="T145" s="30">
        <f t="shared" si="26"/>
        <v>73431</v>
      </c>
      <c r="U145" s="30">
        <f t="shared" si="27"/>
        <v>293724</v>
      </c>
      <c r="X145" s="67">
        <f t="shared" si="28"/>
        <v>8</v>
      </c>
      <c r="Y145" s="31"/>
      <c r="Z145" s="30">
        <f t="shared" si="29"/>
        <v>23498</v>
      </c>
    </row>
    <row r="146" spans="1:26" ht="25.5" customHeight="1" x14ac:dyDescent="0.25">
      <c r="A146" s="13">
        <v>44919</v>
      </c>
      <c r="B146" s="82" t="str">
        <f t="shared" si="23"/>
        <v>4145198073</v>
      </c>
      <c r="G146" s="20" t="s">
        <v>1204</v>
      </c>
      <c r="I146" s="20" t="s">
        <v>2103</v>
      </c>
      <c r="J146" s="50" t="str">
        <f>IF(G146&lt;&gt;"",VLOOKUP(G146,'nhân viên sale'!$A$2:$C$1633,2,0),"")</f>
        <v>SG011</v>
      </c>
      <c r="K146" s="20" t="s">
        <v>39</v>
      </c>
      <c r="L146" s="27" t="str">
        <f t="shared" si="25"/>
        <v>Chân giò heo muối 300g</v>
      </c>
      <c r="M146" s="16"/>
      <c r="N146" s="50" t="str">
        <f t="shared" si="24"/>
        <v>K-HCM</v>
      </c>
      <c r="Q146" s="28" t="str">
        <f t="shared" si="22"/>
        <v>Túi</v>
      </c>
      <c r="R146" s="32">
        <v>12</v>
      </c>
      <c r="T146" s="30">
        <f t="shared" si="26"/>
        <v>73431</v>
      </c>
      <c r="U146" s="30">
        <f t="shared" si="27"/>
        <v>881172</v>
      </c>
      <c r="X146" s="67">
        <f t="shared" si="28"/>
        <v>8</v>
      </c>
      <c r="Y146" s="31"/>
      <c r="Z146" s="30">
        <f t="shared" si="29"/>
        <v>70494</v>
      </c>
    </row>
    <row r="147" spans="1:26" ht="25.5" customHeight="1" x14ac:dyDescent="0.25">
      <c r="A147" s="13">
        <v>44919</v>
      </c>
      <c r="B147" s="82" t="str">
        <f t="shared" si="23"/>
        <v>4145198073</v>
      </c>
      <c r="G147" s="20" t="s">
        <v>1204</v>
      </c>
      <c r="I147" s="20" t="s">
        <v>2103</v>
      </c>
      <c r="J147" s="50" t="str">
        <f>IF(G147&lt;&gt;"",VLOOKUP(G147,'nhân viên sale'!$A$2:$C$1633,2,0),"")</f>
        <v>SG011</v>
      </c>
      <c r="K147" s="20" t="s">
        <v>55</v>
      </c>
      <c r="L147" s="27" t="str">
        <f t="shared" si="25"/>
        <v>Gà muối 500g</v>
      </c>
      <c r="M147" s="16"/>
      <c r="N147" s="50" t="str">
        <f t="shared" si="24"/>
        <v>K-HCM</v>
      </c>
      <c r="Q147" s="28" t="str">
        <f t="shared" si="22"/>
        <v>Túi</v>
      </c>
      <c r="R147" s="32">
        <v>12</v>
      </c>
      <c r="T147" s="30">
        <f t="shared" si="26"/>
        <v>111058</v>
      </c>
      <c r="U147" s="30">
        <f t="shared" si="27"/>
        <v>1332696</v>
      </c>
      <c r="X147" s="67">
        <f t="shared" si="28"/>
        <v>8</v>
      </c>
      <c r="Y147" s="31"/>
      <c r="Z147" s="30">
        <f t="shared" si="29"/>
        <v>106616</v>
      </c>
    </row>
    <row r="148" spans="1:26" ht="25.5" customHeight="1" x14ac:dyDescent="0.25">
      <c r="A148" s="13">
        <v>44919</v>
      </c>
      <c r="B148" s="82" t="str">
        <f t="shared" si="23"/>
        <v>4145198073</v>
      </c>
      <c r="G148" s="20" t="s">
        <v>1204</v>
      </c>
      <c r="I148" s="20" t="s">
        <v>2103</v>
      </c>
      <c r="J148" s="50" t="str">
        <f>IF(G148&lt;&gt;"",VLOOKUP(G148,'nhân viên sale'!$A$2:$C$1633,2,0),"")</f>
        <v>SG011</v>
      </c>
      <c r="K148" s="20" t="s">
        <v>67</v>
      </c>
      <c r="L148" s="27" t="str">
        <f t="shared" si="25"/>
        <v>Tai heo muối 200g</v>
      </c>
      <c r="M148" s="16"/>
      <c r="N148" s="50" t="str">
        <f t="shared" si="24"/>
        <v>K-HCM</v>
      </c>
      <c r="Q148" s="28" t="str">
        <f t="shared" si="22"/>
        <v>Túi</v>
      </c>
      <c r="R148" s="32">
        <v>4</v>
      </c>
      <c r="T148" s="30">
        <f t="shared" si="26"/>
        <v>55595</v>
      </c>
      <c r="U148" s="30">
        <f t="shared" si="27"/>
        <v>222380</v>
      </c>
      <c r="X148" s="67">
        <f t="shared" si="28"/>
        <v>8</v>
      </c>
      <c r="Y148" s="31"/>
      <c r="Z148" s="30">
        <f t="shared" si="29"/>
        <v>17790</v>
      </c>
    </row>
    <row r="149" spans="1:26" ht="25.5" customHeight="1" x14ac:dyDescent="0.25">
      <c r="A149" s="13">
        <v>44919</v>
      </c>
      <c r="B149" s="82" t="str">
        <f t="shared" si="23"/>
        <v>4145198073</v>
      </c>
      <c r="G149" s="20" t="s">
        <v>1204</v>
      </c>
      <c r="I149" s="20" t="s">
        <v>2103</v>
      </c>
      <c r="J149" s="50" t="str">
        <f>IF(G149&lt;&gt;"",VLOOKUP(G149,'nhân viên sale'!$A$2:$C$1633,2,0),"")</f>
        <v>SG011</v>
      </c>
      <c r="K149" s="20" t="s">
        <v>59</v>
      </c>
      <c r="L149" s="27" t="str">
        <f t="shared" si="25"/>
        <v>Giò Tai Lưỡi Xào 250g</v>
      </c>
      <c r="M149" s="16"/>
      <c r="N149" s="50" t="str">
        <f t="shared" si="24"/>
        <v>K-HCM</v>
      </c>
      <c r="Q149" s="28" t="str">
        <f t="shared" si="22"/>
        <v>Túi</v>
      </c>
      <c r="R149" s="32">
        <v>4</v>
      </c>
      <c r="T149" s="30">
        <f t="shared" si="26"/>
        <v>50182</v>
      </c>
      <c r="U149" s="30">
        <f t="shared" si="27"/>
        <v>200728</v>
      </c>
      <c r="X149" s="67">
        <f t="shared" si="28"/>
        <v>8</v>
      </c>
      <c r="Y149" s="31"/>
      <c r="Z149" s="30">
        <f t="shared" si="29"/>
        <v>16058</v>
      </c>
    </row>
    <row r="150" spans="1:26" ht="25.5" customHeight="1" x14ac:dyDescent="0.25">
      <c r="A150" s="13">
        <v>44919</v>
      </c>
      <c r="B150" s="82" t="str">
        <f t="shared" si="23"/>
        <v>4145198075</v>
      </c>
      <c r="G150" s="20" t="s">
        <v>1206</v>
      </c>
      <c r="I150" s="20" t="s">
        <v>2104</v>
      </c>
      <c r="J150" s="50" t="str">
        <f>IF(G150&lt;&gt;"",VLOOKUP(G150,'nhân viên sale'!$A$2:$C$1633,2,0),"")</f>
        <v>SG005</v>
      </c>
      <c r="K150" s="20" t="s">
        <v>39</v>
      </c>
      <c r="L150" s="27" t="str">
        <f t="shared" si="25"/>
        <v>Chân giò heo muối 300g</v>
      </c>
      <c r="M150" s="16"/>
      <c r="N150" s="50" t="str">
        <f t="shared" si="24"/>
        <v>K-HCM</v>
      </c>
      <c r="Q150" s="28" t="str">
        <f t="shared" si="22"/>
        <v>Túi</v>
      </c>
      <c r="R150" s="32">
        <v>4</v>
      </c>
      <c r="T150" s="30">
        <f t="shared" si="26"/>
        <v>73431</v>
      </c>
      <c r="U150" s="30">
        <f t="shared" si="27"/>
        <v>293724</v>
      </c>
      <c r="X150" s="67">
        <f t="shared" si="28"/>
        <v>8</v>
      </c>
      <c r="Y150" s="31"/>
      <c r="Z150" s="30">
        <f t="shared" si="29"/>
        <v>23498</v>
      </c>
    </row>
    <row r="151" spans="1:26" ht="25.5" customHeight="1" x14ac:dyDescent="0.25">
      <c r="A151" s="13">
        <v>44919</v>
      </c>
      <c r="B151" s="82" t="str">
        <f t="shared" si="23"/>
        <v>4145198075</v>
      </c>
      <c r="G151" s="20" t="s">
        <v>1206</v>
      </c>
      <c r="I151" s="20" t="s">
        <v>2104</v>
      </c>
      <c r="J151" s="50" t="str">
        <f>IF(G151&lt;&gt;"",VLOOKUP(G151,'nhân viên sale'!$A$2:$C$1633,2,0),"")</f>
        <v>SG005</v>
      </c>
      <c r="K151" s="20" t="s">
        <v>55</v>
      </c>
      <c r="L151" s="27" t="str">
        <f t="shared" si="25"/>
        <v>Gà muối 500g</v>
      </c>
      <c r="M151" s="16"/>
      <c r="N151" s="50" t="str">
        <f t="shared" si="24"/>
        <v>K-HCM</v>
      </c>
      <c r="Q151" s="28" t="str">
        <f t="shared" si="22"/>
        <v>Túi</v>
      </c>
      <c r="R151" s="32">
        <v>4</v>
      </c>
      <c r="T151" s="30">
        <f t="shared" si="26"/>
        <v>111058</v>
      </c>
      <c r="U151" s="30">
        <f t="shared" si="27"/>
        <v>444232</v>
      </c>
      <c r="X151" s="67">
        <f t="shared" si="28"/>
        <v>8</v>
      </c>
      <c r="Y151" s="31"/>
      <c r="Z151" s="30">
        <f t="shared" si="29"/>
        <v>35539</v>
      </c>
    </row>
    <row r="152" spans="1:26" ht="25.5" customHeight="1" x14ac:dyDescent="0.25">
      <c r="A152" s="13">
        <v>44919</v>
      </c>
      <c r="B152" s="82" t="str">
        <f t="shared" si="23"/>
        <v>4145198103</v>
      </c>
      <c r="G152" s="20" t="s">
        <v>1240</v>
      </c>
      <c r="I152" s="20" t="s">
        <v>2105</v>
      </c>
      <c r="J152" s="50" t="str">
        <f>IF(G152&lt;&gt;"",VLOOKUP(G152,'nhân viên sale'!$A$2:$C$1633,2,0),"")</f>
        <v>SG011</v>
      </c>
      <c r="K152" s="20" t="s">
        <v>39</v>
      </c>
      <c r="L152" s="27" t="str">
        <f t="shared" si="25"/>
        <v>Chân giò heo muối 300g</v>
      </c>
      <c r="M152" s="16"/>
      <c r="N152" s="50" t="str">
        <f t="shared" si="24"/>
        <v>K-HCM</v>
      </c>
      <c r="Q152" s="28" t="str">
        <f t="shared" si="22"/>
        <v>Túi</v>
      </c>
      <c r="R152" s="32">
        <v>6</v>
      </c>
      <c r="T152" s="30">
        <f t="shared" si="26"/>
        <v>73431</v>
      </c>
      <c r="U152" s="30">
        <f t="shared" si="27"/>
        <v>440586</v>
      </c>
      <c r="X152" s="67">
        <f t="shared" si="28"/>
        <v>8</v>
      </c>
      <c r="Y152" s="31"/>
      <c r="Z152" s="30">
        <f t="shared" si="29"/>
        <v>35247</v>
      </c>
    </row>
    <row r="153" spans="1:26" ht="25.5" customHeight="1" x14ac:dyDescent="0.25">
      <c r="A153" s="13">
        <v>44919</v>
      </c>
      <c r="B153" s="82" t="str">
        <f t="shared" si="23"/>
        <v>4145198103</v>
      </c>
      <c r="G153" s="20" t="s">
        <v>1240</v>
      </c>
      <c r="I153" s="20" t="s">
        <v>2105</v>
      </c>
      <c r="J153" s="50" t="str">
        <f>IF(G153&lt;&gt;"",VLOOKUP(G153,'nhân viên sale'!$A$2:$C$1633,2,0),"")</f>
        <v>SG011</v>
      </c>
      <c r="K153" s="20" t="s">
        <v>55</v>
      </c>
      <c r="L153" s="27" t="str">
        <f t="shared" si="25"/>
        <v>Gà muối 500g</v>
      </c>
      <c r="M153" s="16"/>
      <c r="N153" s="50" t="str">
        <f t="shared" si="24"/>
        <v>K-HCM</v>
      </c>
      <c r="Q153" s="28" t="str">
        <f t="shared" si="22"/>
        <v>Túi</v>
      </c>
      <c r="R153" s="32">
        <v>6</v>
      </c>
      <c r="T153" s="30">
        <f t="shared" si="26"/>
        <v>111058</v>
      </c>
      <c r="U153" s="30">
        <f t="shared" si="27"/>
        <v>666348</v>
      </c>
      <c r="X153" s="67">
        <f t="shared" si="28"/>
        <v>8</v>
      </c>
      <c r="Y153" s="31"/>
      <c r="Z153" s="30">
        <f t="shared" si="29"/>
        <v>53308</v>
      </c>
    </row>
    <row r="154" spans="1:26" ht="25.5" customHeight="1" x14ac:dyDescent="0.25">
      <c r="A154" s="13">
        <v>44919</v>
      </c>
      <c r="B154" s="82" t="str">
        <f t="shared" si="23"/>
        <v>4145198103</v>
      </c>
      <c r="G154" s="20" t="s">
        <v>1240</v>
      </c>
      <c r="I154" s="20" t="s">
        <v>2105</v>
      </c>
      <c r="J154" s="50" t="str">
        <f>IF(G154&lt;&gt;"",VLOOKUP(G154,'nhân viên sale'!$A$2:$C$1633,2,0),"")</f>
        <v>SG011</v>
      </c>
      <c r="K154" s="20" t="s">
        <v>67</v>
      </c>
      <c r="L154" s="27" t="str">
        <f t="shared" si="25"/>
        <v>Tai heo muối 200g</v>
      </c>
      <c r="M154" s="16"/>
      <c r="N154" s="50" t="str">
        <f t="shared" si="24"/>
        <v>K-HCM</v>
      </c>
      <c r="Q154" s="28" t="str">
        <f t="shared" si="22"/>
        <v>Túi</v>
      </c>
      <c r="R154" s="32">
        <v>4</v>
      </c>
      <c r="T154" s="30">
        <f t="shared" si="26"/>
        <v>55595</v>
      </c>
      <c r="U154" s="30">
        <f t="shared" si="27"/>
        <v>222380</v>
      </c>
      <c r="X154" s="67">
        <f t="shared" si="28"/>
        <v>8</v>
      </c>
      <c r="Y154" s="31"/>
      <c r="Z154" s="30">
        <f t="shared" si="29"/>
        <v>17790</v>
      </c>
    </row>
    <row r="155" spans="1:26" ht="25.5" customHeight="1" x14ac:dyDescent="0.25">
      <c r="A155" s="13">
        <v>44919</v>
      </c>
      <c r="B155" s="82" t="str">
        <f t="shared" si="23"/>
        <v>4145198103</v>
      </c>
      <c r="G155" s="20" t="s">
        <v>1240</v>
      </c>
      <c r="I155" s="20" t="s">
        <v>2105</v>
      </c>
      <c r="J155" s="50" t="str">
        <f>IF(G155&lt;&gt;"",VLOOKUP(G155,'nhân viên sale'!$A$2:$C$1633,2,0),"")</f>
        <v>SG011</v>
      </c>
      <c r="K155" s="20" t="s">
        <v>37</v>
      </c>
      <c r="L155" s="27" t="str">
        <f t="shared" si="25"/>
        <v>Chả cốm 300g</v>
      </c>
      <c r="M155" s="16"/>
      <c r="N155" s="50" t="str">
        <f t="shared" si="24"/>
        <v>K-HCM</v>
      </c>
      <c r="Q155" s="28" t="str">
        <f t="shared" si="22"/>
        <v>Túi</v>
      </c>
      <c r="R155" s="32">
        <v>4</v>
      </c>
      <c r="T155" s="30">
        <f t="shared" si="26"/>
        <v>74250</v>
      </c>
      <c r="U155" s="30">
        <f t="shared" si="27"/>
        <v>297000</v>
      </c>
      <c r="X155" s="67">
        <f t="shared" si="28"/>
        <v>8</v>
      </c>
      <c r="Y155" s="31"/>
      <c r="Z155" s="30">
        <f t="shared" si="29"/>
        <v>23760</v>
      </c>
    </row>
    <row r="156" spans="1:26" ht="25.5" customHeight="1" x14ac:dyDescent="0.25">
      <c r="A156" s="13">
        <v>44919</v>
      </c>
      <c r="B156" s="82" t="str">
        <f t="shared" si="23"/>
        <v>4145198103</v>
      </c>
      <c r="G156" s="20" t="s">
        <v>1240</v>
      </c>
      <c r="I156" s="20" t="s">
        <v>2105</v>
      </c>
      <c r="J156" s="50" t="str">
        <f>IF(G156&lt;&gt;"",VLOOKUP(G156,'nhân viên sale'!$A$2:$C$1633,2,0),"")</f>
        <v>SG011</v>
      </c>
      <c r="K156" s="20" t="s">
        <v>59</v>
      </c>
      <c r="L156" s="27" t="str">
        <f t="shared" si="25"/>
        <v>Giò Tai Lưỡi Xào 250g</v>
      </c>
      <c r="M156" s="16"/>
      <c r="N156" s="50" t="str">
        <f t="shared" si="24"/>
        <v>K-HCM</v>
      </c>
      <c r="Q156" s="28" t="str">
        <f t="shared" si="22"/>
        <v>Túi</v>
      </c>
      <c r="R156" s="32">
        <v>4</v>
      </c>
      <c r="T156" s="30">
        <f t="shared" si="26"/>
        <v>50182</v>
      </c>
      <c r="U156" s="30">
        <f t="shared" si="27"/>
        <v>200728</v>
      </c>
      <c r="X156" s="67">
        <f t="shared" si="28"/>
        <v>8</v>
      </c>
      <c r="Y156" s="31"/>
      <c r="Z156" s="30">
        <f t="shared" si="29"/>
        <v>16058</v>
      </c>
    </row>
    <row r="157" spans="1:26" ht="25.5" customHeight="1" x14ac:dyDescent="0.25">
      <c r="A157" s="13">
        <v>44919</v>
      </c>
      <c r="B157" s="82" t="str">
        <f t="shared" si="23"/>
        <v>4145198110</v>
      </c>
      <c r="G157" s="20" t="s">
        <v>1247</v>
      </c>
      <c r="I157" s="20" t="s">
        <v>2106</v>
      </c>
      <c r="J157" s="50" t="str">
        <f>IF(G157&lt;&gt;"",VLOOKUP(G157,'nhân viên sale'!$A$2:$C$1633,2,0),"")</f>
        <v>SG005</v>
      </c>
      <c r="K157" s="20" t="s">
        <v>59</v>
      </c>
      <c r="L157" s="27" t="str">
        <f t="shared" si="25"/>
        <v>Giò Tai Lưỡi Xào 250g</v>
      </c>
      <c r="M157" s="16"/>
      <c r="N157" s="50" t="str">
        <f t="shared" si="24"/>
        <v>K-HCM</v>
      </c>
      <c r="Q157" s="28" t="str">
        <f t="shared" si="22"/>
        <v>Túi</v>
      </c>
      <c r="R157" s="32">
        <v>4</v>
      </c>
      <c r="T157" s="30">
        <f t="shared" si="26"/>
        <v>50182</v>
      </c>
      <c r="U157" s="30">
        <f t="shared" si="27"/>
        <v>200728</v>
      </c>
      <c r="X157" s="67">
        <f t="shared" si="28"/>
        <v>8</v>
      </c>
      <c r="Y157" s="31"/>
      <c r="Z157" s="30">
        <f t="shared" si="29"/>
        <v>16058</v>
      </c>
    </row>
    <row r="158" spans="1:26" ht="25.5" customHeight="1" x14ac:dyDescent="0.25">
      <c r="A158" s="13">
        <v>44919</v>
      </c>
      <c r="B158" s="82" t="str">
        <f t="shared" si="23"/>
        <v>4145198110</v>
      </c>
      <c r="G158" s="20" t="s">
        <v>1247</v>
      </c>
      <c r="I158" s="20" t="s">
        <v>2106</v>
      </c>
      <c r="J158" s="50" t="str">
        <f>IF(G158&lt;&gt;"",VLOOKUP(G158,'nhân viên sale'!$A$2:$C$1633,2,0),"")</f>
        <v>SG005</v>
      </c>
      <c r="K158" s="20" t="s">
        <v>37</v>
      </c>
      <c r="L158" s="27" t="str">
        <f t="shared" si="25"/>
        <v>Chả cốm 300g</v>
      </c>
      <c r="M158" s="16"/>
      <c r="N158" s="50" t="str">
        <f t="shared" si="24"/>
        <v>K-HCM</v>
      </c>
      <c r="Q158" s="28" t="str">
        <f t="shared" si="22"/>
        <v>Túi</v>
      </c>
      <c r="R158" s="32">
        <v>4</v>
      </c>
      <c r="T158" s="30">
        <f t="shared" si="26"/>
        <v>74250</v>
      </c>
      <c r="U158" s="30">
        <f t="shared" si="27"/>
        <v>297000</v>
      </c>
      <c r="X158" s="67">
        <f t="shared" si="28"/>
        <v>8</v>
      </c>
      <c r="Y158" s="31"/>
      <c r="Z158" s="30">
        <f t="shared" si="29"/>
        <v>23760</v>
      </c>
    </row>
    <row r="159" spans="1:26" ht="25.5" customHeight="1" x14ac:dyDescent="0.25">
      <c r="A159" s="13">
        <v>44919</v>
      </c>
      <c r="B159" s="82" t="str">
        <f t="shared" si="23"/>
        <v>4145198110</v>
      </c>
      <c r="G159" s="20" t="s">
        <v>1247</v>
      </c>
      <c r="I159" s="20" t="s">
        <v>2106</v>
      </c>
      <c r="J159" s="50" t="str">
        <f>IF(G159&lt;&gt;"",VLOOKUP(G159,'nhân viên sale'!$A$2:$C$1633,2,0),"")</f>
        <v>SG005</v>
      </c>
      <c r="K159" s="20" t="s">
        <v>55</v>
      </c>
      <c r="L159" s="27" t="str">
        <f t="shared" si="25"/>
        <v>Gà muối 500g</v>
      </c>
      <c r="M159" s="16"/>
      <c r="N159" s="50" t="str">
        <f t="shared" si="24"/>
        <v>K-HCM</v>
      </c>
      <c r="Q159" s="28" t="str">
        <f t="shared" si="22"/>
        <v>Túi</v>
      </c>
      <c r="R159" s="32">
        <v>4</v>
      </c>
      <c r="T159" s="30">
        <f t="shared" si="26"/>
        <v>111058</v>
      </c>
      <c r="U159" s="30">
        <f t="shared" si="27"/>
        <v>444232</v>
      </c>
      <c r="X159" s="67">
        <f t="shared" si="28"/>
        <v>8</v>
      </c>
      <c r="Y159" s="31"/>
      <c r="Z159" s="30">
        <f t="shared" si="29"/>
        <v>35539</v>
      </c>
    </row>
    <row r="160" spans="1:26" ht="25.5" customHeight="1" x14ac:dyDescent="0.25">
      <c r="A160" s="13">
        <v>44919</v>
      </c>
      <c r="B160" s="82" t="str">
        <f t="shared" si="23"/>
        <v>4145198110</v>
      </c>
      <c r="G160" s="20" t="s">
        <v>1247</v>
      </c>
      <c r="I160" s="20" t="s">
        <v>2106</v>
      </c>
      <c r="J160" s="50" t="str">
        <f>IF(G160&lt;&gt;"",VLOOKUP(G160,'nhân viên sale'!$A$2:$C$1633,2,0),"")</f>
        <v>SG005</v>
      </c>
      <c r="K160" s="20" t="s">
        <v>39</v>
      </c>
      <c r="L160" s="27" t="str">
        <f t="shared" si="25"/>
        <v>Chân giò heo muối 300g</v>
      </c>
      <c r="M160" s="16"/>
      <c r="N160" s="50" t="str">
        <f t="shared" si="24"/>
        <v>K-HCM</v>
      </c>
      <c r="Q160" s="28" t="str">
        <f t="shared" si="22"/>
        <v>Túi</v>
      </c>
      <c r="R160" s="32">
        <v>4</v>
      </c>
      <c r="T160" s="30">
        <f t="shared" si="26"/>
        <v>73431</v>
      </c>
      <c r="U160" s="30">
        <f t="shared" si="27"/>
        <v>293724</v>
      </c>
      <c r="X160" s="67">
        <f t="shared" si="28"/>
        <v>8</v>
      </c>
      <c r="Y160" s="31"/>
      <c r="Z160" s="30">
        <f t="shared" si="29"/>
        <v>23498</v>
      </c>
    </row>
    <row r="161" spans="1:26" ht="25.5" customHeight="1" x14ac:dyDescent="0.25">
      <c r="A161" s="13">
        <v>44919</v>
      </c>
      <c r="B161" s="82" t="str">
        <f t="shared" si="23"/>
        <v>4145198118</v>
      </c>
      <c r="G161" s="20" t="s">
        <v>1258</v>
      </c>
      <c r="I161" s="20" t="s">
        <v>2107</v>
      </c>
      <c r="J161" s="50" t="str">
        <f>IF(G161&lt;&gt;"",VLOOKUP(G161,'nhân viên sale'!$A$2:$C$1633,2,0),"")</f>
        <v>SG011</v>
      </c>
      <c r="K161" s="20" t="s">
        <v>39</v>
      </c>
      <c r="L161" s="27" t="str">
        <f t="shared" si="25"/>
        <v>Chân giò heo muối 300g</v>
      </c>
      <c r="M161" s="16"/>
      <c r="N161" s="50" t="str">
        <f t="shared" si="24"/>
        <v>K-HCM</v>
      </c>
      <c r="Q161" s="28" t="str">
        <f t="shared" si="22"/>
        <v>Túi</v>
      </c>
      <c r="R161" s="32">
        <v>8</v>
      </c>
      <c r="T161" s="30">
        <f t="shared" si="26"/>
        <v>73431</v>
      </c>
      <c r="U161" s="30">
        <f t="shared" si="27"/>
        <v>587448</v>
      </c>
      <c r="X161" s="67">
        <f t="shared" si="28"/>
        <v>8</v>
      </c>
      <c r="Y161" s="31"/>
      <c r="Z161" s="30">
        <f t="shared" si="29"/>
        <v>46996</v>
      </c>
    </row>
    <row r="162" spans="1:26" ht="25.5" customHeight="1" x14ac:dyDescent="0.25">
      <c r="A162" s="13">
        <v>44919</v>
      </c>
      <c r="B162" s="82" t="str">
        <f t="shared" si="23"/>
        <v>4145198118</v>
      </c>
      <c r="G162" s="20" t="s">
        <v>1258</v>
      </c>
      <c r="I162" s="20" t="s">
        <v>2107</v>
      </c>
      <c r="J162" s="50" t="str">
        <f>IF(G162&lt;&gt;"",VLOOKUP(G162,'nhân viên sale'!$A$2:$C$1633,2,0),"")</f>
        <v>SG011</v>
      </c>
      <c r="K162" s="20" t="s">
        <v>55</v>
      </c>
      <c r="L162" s="27" t="str">
        <f t="shared" si="25"/>
        <v>Gà muối 500g</v>
      </c>
      <c r="M162" s="16"/>
      <c r="N162" s="50" t="str">
        <f t="shared" si="24"/>
        <v>K-HCM</v>
      </c>
      <c r="Q162" s="28" t="str">
        <f t="shared" si="22"/>
        <v>Túi</v>
      </c>
      <c r="R162" s="32">
        <v>8</v>
      </c>
      <c r="T162" s="30">
        <f t="shared" si="26"/>
        <v>111058</v>
      </c>
      <c r="U162" s="30">
        <f t="shared" si="27"/>
        <v>888464</v>
      </c>
      <c r="X162" s="67">
        <f t="shared" si="28"/>
        <v>8</v>
      </c>
      <c r="Y162" s="31"/>
      <c r="Z162" s="30">
        <f t="shared" si="29"/>
        <v>71077</v>
      </c>
    </row>
    <row r="163" spans="1:26" ht="25.5" customHeight="1" x14ac:dyDescent="0.25">
      <c r="A163" s="13">
        <v>44919</v>
      </c>
      <c r="B163" s="82" t="str">
        <f t="shared" si="23"/>
        <v>4145198118</v>
      </c>
      <c r="G163" s="20" t="s">
        <v>1258</v>
      </c>
      <c r="I163" s="20" t="s">
        <v>2107</v>
      </c>
      <c r="J163" s="50" t="str">
        <f>IF(G163&lt;&gt;"",VLOOKUP(G163,'nhân viên sale'!$A$2:$C$1633,2,0),"")</f>
        <v>SG011</v>
      </c>
      <c r="K163" s="20" t="s">
        <v>67</v>
      </c>
      <c r="L163" s="27" t="str">
        <f t="shared" si="25"/>
        <v>Tai heo muối 200g</v>
      </c>
      <c r="M163" s="16"/>
      <c r="N163" s="50" t="str">
        <f t="shared" si="24"/>
        <v>K-HCM</v>
      </c>
      <c r="Q163" s="28" t="str">
        <f t="shared" si="22"/>
        <v>Túi</v>
      </c>
      <c r="R163" s="32">
        <v>4</v>
      </c>
      <c r="T163" s="30">
        <f t="shared" si="26"/>
        <v>55595</v>
      </c>
      <c r="U163" s="30">
        <f t="shared" si="27"/>
        <v>222380</v>
      </c>
      <c r="X163" s="67">
        <f t="shared" si="28"/>
        <v>8</v>
      </c>
      <c r="Y163" s="31"/>
      <c r="Z163" s="30">
        <f t="shared" si="29"/>
        <v>17790</v>
      </c>
    </row>
    <row r="164" spans="1:26" ht="25.5" customHeight="1" x14ac:dyDescent="0.25">
      <c r="A164" s="13">
        <v>44919</v>
      </c>
      <c r="B164" s="82" t="str">
        <f t="shared" si="23"/>
        <v>4145198118</v>
      </c>
      <c r="G164" s="20" t="s">
        <v>1258</v>
      </c>
      <c r="I164" s="20" t="s">
        <v>2107</v>
      </c>
      <c r="J164" s="50" t="str">
        <f>IF(G164&lt;&gt;"",VLOOKUP(G164,'nhân viên sale'!$A$2:$C$1633,2,0),"")</f>
        <v>SG011</v>
      </c>
      <c r="K164" s="20" t="s">
        <v>37</v>
      </c>
      <c r="L164" s="27" t="str">
        <f t="shared" si="25"/>
        <v>Chả cốm 300g</v>
      </c>
      <c r="M164" s="16"/>
      <c r="N164" s="50" t="str">
        <f t="shared" si="24"/>
        <v>K-HCM</v>
      </c>
      <c r="Q164" s="28" t="str">
        <f t="shared" si="22"/>
        <v>Túi</v>
      </c>
      <c r="R164" s="32">
        <v>4</v>
      </c>
      <c r="T164" s="30">
        <f t="shared" si="26"/>
        <v>74250</v>
      </c>
      <c r="U164" s="30">
        <f t="shared" si="27"/>
        <v>297000</v>
      </c>
      <c r="X164" s="67">
        <f t="shared" si="28"/>
        <v>8</v>
      </c>
      <c r="Y164" s="31"/>
      <c r="Z164" s="30">
        <f t="shared" si="29"/>
        <v>23760</v>
      </c>
    </row>
    <row r="165" spans="1:26" ht="25.5" customHeight="1" x14ac:dyDescent="0.25">
      <c r="A165" s="13">
        <v>44919</v>
      </c>
      <c r="B165" s="82" t="str">
        <f t="shared" si="23"/>
        <v>4145198118</v>
      </c>
      <c r="G165" s="20" t="s">
        <v>1258</v>
      </c>
      <c r="I165" s="20" t="s">
        <v>2107</v>
      </c>
      <c r="J165" s="50" t="str">
        <f>IF(G165&lt;&gt;"",VLOOKUP(G165,'nhân viên sale'!$A$2:$C$1633,2,0),"")</f>
        <v>SG011</v>
      </c>
      <c r="K165" s="20" t="s">
        <v>59</v>
      </c>
      <c r="L165" s="27" t="str">
        <f t="shared" si="25"/>
        <v>Giò Tai Lưỡi Xào 250g</v>
      </c>
      <c r="M165" s="16"/>
      <c r="N165" s="50" t="str">
        <f t="shared" si="24"/>
        <v>K-HCM</v>
      </c>
      <c r="Q165" s="28" t="str">
        <f t="shared" si="22"/>
        <v>Túi</v>
      </c>
      <c r="R165" s="32">
        <v>4</v>
      </c>
      <c r="T165" s="30">
        <f t="shared" si="26"/>
        <v>50182</v>
      </c>
      <c r="U165" s="30">
        <f t="shared" si="27"/>
        <v>200728</v>
      </c>
      <c r="X165" s="67">
        <f t="shared" si="28"/>
        <v>8</v>
      </c>
      <c r="Y165" s="31"/>
      <c r="Z165" s="30">
        <f t="shared" si="29"/>
        <v>16058</v>
      </c>
    </row>
    <row r="166" spans="1:26" ht="25.5" customHeight="1" x14ac:dyDescent="0.25">
      <c r="A166" s="13">
        <v>44919</v>
      </c>
      <c r="B166" s="82" t="str">
        <f t="shared" si="23"/>
        <v>4145198127</v>
      </c>
      <c r="G166" s="20" t="s">
        <v>1267</v>
      </c>
      <c r="I166" s="20" t="s">
        <v>2108</v>
      </c>
      <c r="J166" s="50" t="str">
        <f>IF(G166&lt;&gt;"",VLOOKUP(G166,'nhân viên sale'!$A$2:$C$1633,2,0),"")</f>
        <v>SG011</v>
      </c>
      <c r="K166" s="20" t="s">
        <v>39</v>
      </c>
      <c r="L166" s="27" t="str">
        <f t="shared" si="25"/>
        <v>Chân giò heo muối 300g</v>
      </c>
      <c r="M166" s="16"/>
      <c r="N166" s="50" t="str">
        <f t="shared" si="24"/>
        <v>K-HCM</v>
      </c>
      <c r="Q166" s="28" t="str">
        <f t="shared" si="22"/>
        <v>Túi</v>
      </c>
      <c r="R166" s="32">
        <v>12</v>
      </c>
      <c r="T166" s="30">
        <f t="shared" si="26"/>
        <v>73431</v>
      </c>
      <c r="U166" s="30">
        <f t="shared" si="27"/>
        <v>881172</v>
      </c>
      <c r="X166" s="67">
        <f t="shared" si="28"/>
        <v>8</v>
      </c>
      <c r="Y166" s="31"/>
      <c r="Z166" s="30">
        <f t="shared" si="29"/>
        <v>70494</v>
      </c>
    </row>
    <row r="167" spans="1:26" ht="25.5" customHeight="1" x14ac:dyDescent="0.25">
      <c r="A167" s="13">
        <v>44919</v>
      </c>
      <c r="B167" s="82" t="str">
        <f t="shared" si="23"/>
        <v>4145198127</v>
      </c>
      <c r="G167" s="20" t="s">
        <v>1267</v>
      </c>
      <c r="I167" s="20" t="s">
        <v>2108</v>
      </c>
      <c r="J167" s="50" t="str">
        <f>IF(G167&lt;&gt;"",VLOOKUP(G167,'nhân viên sale'!$A$2:$C$1633,2,0),"")</f>
        <v>SG011</v>
      </c>
      <c r="K167" s="20" t="s">
        <v>55</v>
      </c>
      <c r="L167" s="27" t="str">
        <f t="shared" si="25"/>
        <v>Gà muối 500g</v>
      </c>
      <c r="M167" s="16"/>
      <c r="N167" s="50" t="str">
        <f t="shared" si="24"/>
        <v>K-HCM</v>
      </c>
      <c r="Q167" s="28" t="str">
        <f t="shared" si="22"/>
        <v>Túi</v>
      </c>
      <c r="R167" s="32">
        <v>12</v>
      </c>
      <c r="T167" s="30">
        <f t="shared" si="26"/>
        <v>111058</v>
      </c>
      <c r="U167" s="30">
        <f t="shared" si="27"/>
        <v>1332696</v>
      </c>
      <c r="X167" s="67">
        <f t="shared" si="28"/>
        <v>8</v>
      </c>
      <c r="Y167" s="31"/>
      <c r="Z167" s="30">
        <f t="shared" si="29"/>
        <v>106616</v>
      </c>
    </row>
    <row r="168" spans="1:26" ht="25.5" customHeight="1" x14ac:dyDescent="0.25">
      <c r="A168" s="13">
        <v>44919</v>
      </c>
      <c r="B168" s="82" t="str">
        <f t="shared" si="23"/>
        <v>4145198127</v>
      </c>
      <c r="G168" s="20" t="s">
        <v>1267</v>
      </c>
      <c r="I168" s="20" t="s">
        <v>2108</v>
      </c>
      <c r="J168" s="50" t="str">
        <f>IF(G168&lt;&gt;"",VLOOKUP(G168,'nhân viên sale'!$A$2:$C$1633,2,0),"")</f>
        <v>SG011</v>
      </c>
      <c r="K168" s="20" t="s">
        <v>67</v>
      </c>
      <c r="L168" s="27" t="str">
        <f t="shared" si="25"/>
        <v>Tai heo muối 200g</v>
      </c>
      <c r="M168" s="16"/>
      <c r="N168" s="50" t="str">
        <f t="shared" si="24"/>
        <v>K-HCM</v>
      </c>
      <c r="Q168" s="28" t="str">
        <f t="shared" si="22"/>
        <v>Túi</v>
      </c>
      <c r="R168" s="32">
        <v>4</v>
      </c>
      <c r="T168" s="30">
        <f t="shared" si="26"/>
        <v>55595</v>
      </c>
      <c r="U168" s="30">
        <f t="shared" si="27"/>
        <v>222380</v>
      </c>
      <c r="X168" s="67">
        <f t="shared" si="28"/>
        <v>8</v>
      </c>
      <c r="Y168" s="31"/>
      <c r="Z168" s="30">
        <f t="shared" si="29"/>
        <v>17790</v>
      </c>
    </row>
    <row r="169" spans="1:26" ht="25.5" customHeight="1" x14ac:dyDescent="0.25">
      <c r="A169" s="13">
        <v>44919</v>
      </c>
      <c r="B169" s="82" t="str">
        <f t="shared" si="23"/>
        <v>4145198127</v>
      </c>
      <c r="G169" s="20" t="s">
        <v>1267</v>
      </c>
      <c r="I169" s="20" t="s">
        <v>2108</v>
      </c>
      <c r="J169" s="50" t="str">
        <f>IF(G169&lt;&gt;"",VLOOKUP(G169,'nhân viên sale'!$A$2:$C$1633,2,0),"")</f>
        <v>SG011</v>
      </c>
      <c r="K169" s="20" t="s">
        <v>59</v>
      </c>
      <c r="L169" s="27" t="str">
        <f t="shared" si="25"/>
        <v>Giò Tai Lưỡi Xào 250g</v>
      </c>
      <c r="M169" s="16"/>
      <c r="N169" s="50" t="str">
        <f t="shared" si="24"/>
        <v>K-HCM</v>
      </c>
      <c r="Q169" s="28" t="str">
        <f t="shared" si="22"/>
        <v>Túi</v>
      </c>
      <c r="R169" s="32">
        <v>4</v>
      </c>
      <c r="T169" s="30">
        <f t="shared" si="26"/>
        <v>50182</v>
      </c>
      <c r="U169" s="30">
        <f t="shared" si="27"/>
        <v>200728</v>
      </c>
      <c r="X169" s="67">
        <f t="shared" si="28"/>
        <v>8</v>
      </c>
      <c r="Y169" s="31"/>
      <c r="Z169" s="30">
        <f t="shared" si="29"/>
        <v>16058</v>
      </c>
    </row>
    <row r="170" spans="1:26" ht="25.5" customHeight="1" x14ac:dyDescent="0.25">
      <c r="A170" s="13">
        <v>44919</v>
      </c>
      <c r="B170" s="82" t="str">
        <f t="shared" si="23"/>
        <v>4145198130</v>
      </c>
      <c r="G170" s="20" t="s">
        <v>1270</v>
      </c>
      <c r="I170" s="20" t="s">
        <v>2109</v>
      </c>
      <c r="J170" s="50" t="str">
        <f>IF(G170&lt;&gt;"",VLOOKUP(G170,'nhân viên sale'!$A$2:$C$1633,2,0),"")</f>
        <v>SG011</v>
      </c>
      <c r="K170" s="20" t="s">
        <v>39</v>
      </c>
      <c r="L170" s="27" t="str">
        <f t="shared" si="25"/>
        <v>Chân giò heo muối 300g</v>
      </c>
      <c r="M170" s="16"/>
      <c r="N170" s="50" t="str">
        <f t="shared" si="24"/>
        <v>K-HCM</v>
      </c>
      <c r="Q170" s="28" t="str">
        <f t="shared" si="22"/>
        <v>Túi</v>
      </c>
      <c r="R170" s="32">
        <v>6</v>
      </c>
      <c r="T170" s="30">
        <f t="shared" si="26"/>
        <v>73431</v>
      </c>
      <c r="U170" s="30">
        <f t="shared" si="27"/>
        <v>440586</v>
      </c>
      <c r="X170" s="67">
        <f t="shared" si="28"/>
        <v>8</v>
      </c>
      <c r="Y170" s="31"/>
      <c r="Z170" s="30">
        <f t="shared" si="29"/>
        <v>35247</v>
      </c>
    </row>
    <row r="171" spans="1:26" ht="25.5" customHeight="1" x14ac:dyDescent="0.25">
      <c r="A171" s="13">
        <v>44919</v>
      </c>
      <c r="B171" s="82" t="str">
        <f t="shared" si="23"/>
        <v>4145198130</v>
      </c>
      <c r="G171" s="20" t="s">
        <v>1270</v>
      </c>
      <c r="I171" s="20" t="s">
        <v>2109</v>
      </c>
      <c r="J171" s="50" t="str">
        <f>IF(G171&lt;&gt;"",VLOOKUP(G171,'nhân viên sale'!$A$2:$C$1633,2,0),"")</f>
        <v>SG011</v>
      </c>
      <c r="K171" s="20" t="s">
        <v>55</v>
      </c>
      <c r="L171" s="27" t="str">
        <f t="shared" si="25"/>
        <v>Gà muối 500g</v>
      </c>
      <c r="M171" s="16"/>
      <c r="N171" s="50" t="str">
        <f t="shared" si="24"/>
        <v>K-HCM</v>
      </c>
      <c r="Q171" s="28" t="str">
        <f t="shared" si="22"/>
        <v>Túi</v>
      </c>
      <c r="R171" s="32">
        <v>6</v>
      </c>
      <c r="T171" s="30">
        <f t="shared" si="26"/>
        <v>111058</v>
      </c>
      <c r="U171" s="30">
        <f t="shared" si="27"/>
        <v>666348</v>
      </c>
      <c r="X171" s="67">
        <f t="shared" si="28"/>
        <v>8</v>
      </c>
      <c r="Y171" s="31"/>
      <c r="Z171" s="30">
        <f t="shared" si="29"/>
        <v>53308</v>
      </c>
    </row>
    <row r="172" spans="1:26" ht="25.5" customHeight="1" x14ac:dyDescent="0.25">
      <c r="A172" s="13">
        <v>44919</v>
      </c>
      <c r="B172" s="82" t="str">
        <f t="shared" si="23"/>
        <v>4145198130</v>
      </c>
      <c r="G172" s="20" t="s">
        <v>1270</v>
      </c>
      <c r="I172" s="20" t="s">
        <v>2109</v>
      </c>
      <c r="J172" s="50" t="str">
        <f>IF(G172&lt;&gt;"",VLOOKUP(G172,'nhân viên sale'!$A$2:$C$1633,2,0),"")</f>
        <v>SG011</v>
      </c>
      <c r="K172" s="20" t="s">
        <v>67</v>
      </c>
      <c r="L172" s="27" t="str">
        <f t="shared" si="25"/>
        <v>Tai heo muối 200g</v>
      </c>
      <c r="M172" s="16"/>
      <c r="N172" s="50" t="str">
        <f t="shared" si="24"/>
        <v>K-HCM</v>
      </c>
      <c r="Q172" s="28" t="str">
        <f t="shared" si="22"/>
        <v>Túi</v>
      </c>
      <c r="R172" s="32">
        <v>4</v>
      </c>
      <c r="T172" s="30">
        <f t="shared" si="26"/>
        <v>55595</v>
      </c>
      <c r="U172" s="30">
        <f t="shared" si="27"/>
        <v>222380</v>
      </c>
      <c r="X172" s="67">
        <f t="shared" si="28"/>
        <v>8</v>
      </c>
      <c r="Y172" s="31"/>
      <c r="Z172" s="30">
        <f t="shared" si="29"/>
        <v>17790</v>
      </c>
    </row>
    <row r="173" spans="1:26" ht="25.5" customHeight="1" x14ac:dyDescent="0.25">
      <c r="A173" s="13">
        <v>44919</v>
      </c>
      <c r="B173" s="82" t="str">
        <f t="shared" si="23"/>
        <v>4145198130</v>
      </c>
      <c r="G173" s="20" t="s">
        <v>1270</v>
      </c>
      <c r="I173" s="20" t="s">
        <v>2109</v>
      </c>
      <c r="J173" s="50" t="str">
        <f>IF(G173&lt;&gt;"",VLOOKUP(G173,'nhân viên sale'!$A$2:$C$1633,2,0),"")</f>
        <v>SG011</v>
      </c>
      <c r="K173" s="20" t="s">
        <v>37</v>
      </c>
      <c r="L173" s="27" t="str">
        <f t="shared" si="25"/>
        <v>Chả cốm 300g</v>
      </c>
      <c r="M173" s="16"/>
      <c r="N173" s="50" t="str">
        <f t="shared" si="24"/>
        <v>K-HCM</v>
      </c>
      <c r="Q173" s="28" t="str">
        <f t="shared" si="22"/>
        <v>Túi</v>
      </c>
      <c r="R173" s="32">
        <v>4</v>
      </c>
      <c r="T173" s="30">
        <f t="shared" si="26"/>
        <v>74250</v>
      </c>
      <c r="U173" s="30">
        <f t="shared" si="27"/>
        <v>297000</v>
      </c>
      <c r="X173" s="67">
        <f t="shared" si="28"/>
        <v>8</v>
      </c>
      <c r="Y173" s="31"/>
      <c r="Z173" s="30">
        <f t="shared" si="29"/>
        <v>23760</v>
      </c>
    </row>
    <row r="174" spans="1:26" ht="25.5" customHeight="1" x14ac:dyDescent="0.25">
      <c r="A174" s="13">
        <v>44919</v>
      </c>
      <c r="B174" s="82" t="str">
        <f t="shared" si="23"/>
        <v>4145198130</v>
      </c>
      <c r="G174" s="20" t="s">
        <v>1270</v>
      </c>
      <c r="I174" s="20" t="s">
        <v>2109</v>
      </c>
      <c r="J174" s="50" t="str">
        <f>IF(G174&lt;&gt;"",VLOOKUP(G174,'nhân viên sale'!$A$2:$C$1633,2,0),"")</f>
        <v>SG011</v>
      </c>
      <c r="K174" s="20" t="s">
        <v>59</v>
      </c>
      <c r="L174" s="27" t="str">
        <f t="shared" si="25"/>
        <v>Giò Tai Lưỡi Xào 250g</v>
      </c>
      <c r="M174" s="16"/>
      <c r="N174" s="50" t="str">
        <f t="shared" si="24"/>
        <v>K-HCM</v>
      </c>
      <c r="Q174" s="28" t="str">
        <f t="shared" si="22"/>
        <v>Túi</v>
      </c>
      <c r="R174" s="32">
        <v>4</v>
      </c>
      <c r="T174" s="30">
        <f t="shared" si="26"/>
        <v>50182</v>
      </c>
      <c r="U174" s="30">
        <f t="shared" si="27"/>
        <v>200728</v>
      </c>
      <c r="X174" s="67">
        <f t="shared" si="28"/>
        <v>8</v>
      </c>
      <c r="Y174" s="31"/>
      <c r="Z174" s="30">
        <f t="shared" si="29"/>
        <v>16058</v>
      </c>
    </row>
    <row r="175" spans="1:26" ht="25.5" customHeight="1" x14ac:dyDescent="0.25">
      <c r="A175" s="13">
        <v>44919</v>
      </c>
      <c r="B175" s="82" t="str">
        <f t="shared" si="23"/>
        <v>4145198139</v>
      </c>
      <c r="G175" s="20" t="s">
        <v>1292</v>
      </c>
      <c r="I175" s="20" t="s">
        <v>2110</v>
      </c>
      <c r="J175" s="50" t="str">
        <f>IF(G175&lt;&gt;"",VLOOKUP(G175,'nhân viên sale'!$A$2:$C$1633,2,0),"")</f>
        <v>SG011</v>
      </c>
      <c r="K175" s="20" t="s">
        <v>30</v>
      </c>
      <c r="L175" s="27" t="str">
        <f t="shared" si="25"/>
        <v>Bắp bò muối 200g</v>
      </c>
      <c r="M175" s="16"/>
      <c r="N175" s="50" t="str">
        <f t="shared" si="24"/>
        <v>K-HCM</v>
      </c>
      <c r="Q175" s="28" t="str">
        <f t="shared" si="22"/>
        <v>Túi</v>
      </c>
      <c r="R175" s="32">
        <v>4</v>
      </c>
      <c r="T175" s="30">
        <f t="shared" si="26"/>
        <v>87787</v>
      </c>
      <c r="U175" s="30">
        <f t="shared" si="27"/>
        <v>351148</v>
      </c>
      <c r="X175" s="67">
        <f t="shared" si="28"/>
        <v>8</v>
      </c>
      <c r="Y175" s="31"/>
      <c r="Z175" s="30">
        <f t="shared" si="29"/>
        <v>28092</v>
      </c>
    </row>
    <row r="176" spans="1:26" ht="25.5" customHeight="1" x14ac:dyDescent="0.25">
      <c r="A176" s="13">
        <v>44919</v>
      </c>
      <c r="B176" s="82" t="str">
        <f t="shared" si="23"/>
        <v>4145198139</v>
      </c>
      <c r="G176" s="20" t="s">
        <v>1292</v>
      </c>
      <c r="I176" s="20" t="s">
        <v>2110</v>
      </c>
      <c r="J176" s="50" t="str">
        <f>IF(G176&lt;&gt;"",VLOOKUP(G176,'nhân viên sale'!$A$2:$C$1633,2,0),"")</f>
        <v>SG011</v>
      </c>
      <c r="K176" s="20" t="s">
        <v>39</v>
      </c>
      <c r="L176" s="27" t="str">
        <f t="shared" si="25"/>
        <v>Chân giò heo muối 300g</v>
      </c>
      <c r="M176" s="16"/>
      <c r="N176" s="50" t="str">
        <f t="shared" si="24"/>
        <v>K-HCM</v>
      </c>
      <c r="Q176" s="28" t="str">
        <f t="shared" si="22"/>
        <v>Túi</v>
      </c>
      <c r="R176" s="32">
        <v>8</v>
      </c>
      <c r="T176" s="30">
        <f t="shared" si="26"/>
        <v>73431</v>
      </c>
      <c r="U176" s="30">
        <f t="shared" si="27"/>
        <v>587448</v>
      </c>
      <c r="X176" s="67">
        <f t="shared" si="28"/>
        <v>8</v>
      </c>
      <c r="Y176" s="31"/>
      <c r="Z176" s="30">
        <f t="shared" si="29"/>
        <v>46996</v>
      </c>
    </row>
    <row r="177" spans="1:26" ht="25.5" customHeight="1" x14ac:dyDescent="0.25">
      <c r="A177" s="13">
        <v>44919</v>
      </c>
      <c r="B177" s="82" t="str">
        <f t="shared" si="23"/>
        <v>4145198139</v>
      </c>
      <c r="G177" s="20" t="s">
        <v>1292</v>
      </c>
      <c r="I177" s="20" t="s">
        <v>2110</v>
      </c>
      <c r="J177" s="50" t="str">
        <f>IF(G177&lt;&gt;"",VLOOKUP(G177,'nhân viên sale'!$A$2:$C$1633,2,0),"")</f>
        <v>SG011</v>
      </c>
      <c r="K177" s="20" t="s">
        <v>55</v>
      </c>
      <c r="L177" s="27" t="str">
        <f t="shared" si="25"/>
        <v>Gà muối 500g</v>
      </c>
      <c r="M177" s="16"/>
      <c r="N177" s="50" t="str">
        <f t="shared" si="24"/>
        <v>K-HCM</v>
      </c>
      <c r="Q177" s="28" t="str">
        <f t="shared" si="22"/>
        <v>Túi</v>
      </c>
      <c r="R177" s="32">
        <v>8</v>
      </c>
      <c r="T177" s="30">
        <f t="shared" si="26"/>
        <v>111058</v>
      </c>
      <c r="U177" s="30">
        <f t="shared" si="27"/>
        <v>888464</v>
      </c>
      <c r="X177" s="67">
        <f t="shared" si="28"/>
        <v>8</v>
      </c>
      <c r="Y177" s="31"/>
      <c r="Z177" s="30">
        <f t="shared" si="29"/>
        <v>71077</v>
      </c>
    </row>
    <row r="178" spans="1:26" ht="25.5" customHeight="1" x14ac:dyDescent="0.25">
      <c r="A178" s="13">
        <v>44919</v>
      </c>
      <c r="B178" s="82" t="str">
        <f t="shared" si="23"/>
        <v>4145198139</v>
      </c>
      <c r="G178" s="20" t="s">
        <v>1292</v>
      </c>
      <c r="I178" s="20" t="s">
        <v>2110</v>
      </c>
      <c r="J178" s="50" t="str">
        <f>IF(G178&lt;&gt;"",VLOOKUP(G178,'nhân viên sale'!$A$2:$C$1633,2,0),"")</f>
        <v>SG011</v>
      </c>
      <c r="K178" s="20" t="s">
        <v>67</v>
      </c>
      <c r="L178" s="27" t="str">
        <f t="shared" si="25"/>
        <v>Tai heo muối 200g</v>
      </c>
      <c r="M178" s="16"/>
      <c r="N178" s="50" t="str">
        <f t="shared" si="24"/>
        <v>K-HCM</v>
      </c>
      <c r="Q178" s="28" t="str">
        <f t="shared" si="22"/>
        <v>Túi</v>
      </c>
      <c r="R178" s="32">
        <v>4</v>
      </c>
      <c r="T178" s="30">
        <f t="shared" si="26"/>
        <v>55595</v>
      </c>
      <c r="U178" s="30">
        <f t="shared" si="27"/>
        <v>222380</v>
      </c>
      <c r="X178" s="67">
        <f t="shared" si="28"/>
        <v>8</v>
      </c>
      <c r="Y178" s="31"/>
      <c r="Z178" s="30">
        <f t="shared" si="29"/>
        <v>17790</v>
      </c>
    </row>
    <row r="179" spans="1:26" ht="25.5" customHeight="1" x14ac:dyDescent="0.25">
      <c r="A179" s="13">
        <v>44919</v>
      </c>
      <c r="B179" s="82" t="str">
        <f t="shared" si="23"/>
        <v>4145198139</v>
      </c>
      <c r="G179" s="20" t="s">
        <v>1292</v>
      </c>
      <c r="I179" s="20" t="s">
        <v>2110</v>
      </c>
      <c r="J179" s="50" t="str">
        <f>IF(G179&lt;&gt;"",VLOOKUP(G179,'nhân viên sale'!$A$2:$C$1633,2,0),"")</f>
        <v>SG011</v>
      </c>
      <c r="K179" s="20" t="s">
        <v>49</v>
      </c>
      <c r="L179" s="27" t="str">
        <f t="shared" si="25"/>
        <v>Giò lụa cây 250g</v>
      </c>
      <c r="M179" s="16"/>
      <c r="N179" s="50" t="str">
        <f t="shared" si="24"/>
        <v>K-HCM</v>
      </c>
      <c r="Q179" s="28" t="str">
        <f t="shared" si="22"/>
        <v>Túi</v>
      </c>
      <c r="R179" s="32">
        <v>4</v>
      </c>
      <c r="T179" s="30">
        <f t="shared" si="26"/>
        <v>59400</v>
      </c>
      <c r="U179" s="30">
        <f t="shared" si="27"/>
        <v>237600</v>
      </c>
      <c r="X179" s="67">
        <f t="shared" si="28"/>
        <v>8</v>
      </c>
      <c r="Y179" s="31"/>
      <c r="Z179" s="30">
        <f t="shared" si="29"/>
        <v>19008</v>
      </c>
    </row>
    <row r="180" spans="1:26" ht="25.5" customHeight="1" x14ac:dyDescent="0.25">
      <c r="A180" s="13">
        <v>44919</v>
      </c>
      <c r="B180" s="82" t="str">
        <f t="shared" si="23"/>
        <v>4145198139</v>
      </c>
      <c r="G180" s="20" t="s">
        <v>1292</v>
      </c>
      <c r="I180" s="20" t="s">
        <v>2110</v>
      </c>
      <c r="J180" s="50" t="str">
        <f>IF(G180&lt;&gt;"",VLOOKUP(G180,'nhân viên sale'!$A$2:$C$1633,2,0),"")</f>
        <v>SG011</v>
      </c>
      <c r="K180" s="20" t="s">
        <v>37</v>
      </c>
      <c r="L180" s="27" t="str">
        <f t="shared" si="25"/>
        <v>Chả cốm 300g</v>
      </c>
      <c r="M180" s="16"/>
      <c r="N180" s="50" t="str">
        <f t="shared" si="24"/>
        <v>K-HCM</v>
      </c>
      <c r="Q180" s="28" t="str">
        <f t="shared" si="22"/>
        <v>Túi</v>
      </c>
      <c r="R180" s="32">
        <v>4</v>
      </c>
      <c r="T180" s="30">
        <f t="shared" si="26"/>
        <v>74250</v>
      </c>
      <c r="U180" s="30">
        <f t="shared" si="27"/>
        <v>297000</v>
      </c>
      <c r="X180" s="67">
        <f t="shared" si="28"/>
        <v>8</v>
      </c>
      <c r="Y180" s="31"/>
      <c r="Z180" s="30">
        <f t="shared" si="29"/>
        <v>23760</v>
      </c>
    </row>
    <row r="181" spans="1:26" ht="25.5" customHeight="1" x14ac:dyDescent="0.25">
      <c r="A181" s="13">
        <v>44919</v>
      </c>
      <c r="B181" s="82" t="str">
        <f t="shared" si="23"/>
        <v>4145198139</v>
      </c>
      <c r="G181" s="20" t="s">
        <v>1292</v>
      </c>
      <c r="I181" s="20" t="s">
        <v>2110</v>
      </c>
      <c r="J181" s="50" t="str">
        <f>IF(G181&lt;&gt;"",VLOOKUP(G181,'nhân viên sale'!$A$2:$C$1633,2,0),"")</f>
        <v>SG011</v>
      </c>
      <c r="K181" s="20" t="s">
        <v>59</v>
      </c>
      <c r="L181" s="27" t="str">
        <f t="shared" si="25"/>
        <v>Giò Tai Lưỡi Xào 250g</v>
      </c>
      <c r="M181" s="16"/>
      <c r="N181" s="50" t="str">
        <f t="shared" si="24"/>
        <v>K-HCM</v>
      </c>
      <c r="Q181" s="28" t="str">
        <f t="shared" si="22"/>
        <v>Túi</v>
      </c>
      <c r="R181" s="32">
        <v>4</v>
      </c>
      <c r="T181" s="30">
        <f t="shared" si="26"/>
        <v>50182</v>
      </c>
      <c r="U181" s="30">
        <f t="shared" si="27"/>
        <v>200728</v>
      </c>
      <c r="X181" s="67">
        <f t="shared" si="28"/>
        <v>8</v>
      </c>
      <c r="Y181" s="31"/>
      <c r="Z181" s="30">
        <f t="shared" si="29"/>
        <v>16058</v>
      </c>
    </row>
    <row r="182" spans="1:26" ht="25.5" customHeight="1" x14ac:dyDescent="0.25">
      <c r="A182" s="13">
        <v>44919</v>
      </c>
      <c r="B182" s="82" t="str">
        <f t="shared" si="23"/>
        <v>4145198143</v>
      </c>
      <c r="G182" s="20" t="s">
        <v>1302</v>
      </c>
      <c r="I182" s="20" t="s">
        <v>2111</v>
      </c>
      <c r="J182" s="50" t="str">
        <f>IF(G182&lt;&gt;"",VLOOKUP(G182,'nhân viên sale'!$A$2:$C$1633,2,0),"")</f>
        <v>SG005</v>
      </c>
      <c r="K182" s="20" t="s">
        <v>39</v>
      </c>
      <c r="L182" s="27" t="str">
        <f t="shared" si="25"/>
        <v>Chân giò heo muối 300g</v>
      </c>
      <c r="M182" s="16"/>
      <c r="N182" s="50" t="str">
        <f t="shared" si="24"/>
        <v>K-HCM</v>
      </c>
      <c r="Q182" s="28" t="str">
        <f t="shared" si="22"/>
        <v>Túi</v>
      </c>
      <c r="R182" s="32">
        <v>4</v>
      </c>
      <c r="T182" s="30">
        <f t="shared" si="26"/>
        <v>73431</v>
      </c>
      <c r="U182" s="30">
        <f t="shared" si="27"/>
        <v>293724</v>
      </c>
      <c r="X182" s="67">
        <f t="shared" si="28"/>
        <v>8</v>
      </c>
      <c r="Y182" s="31"/>
      <c r="Z182" s="30">
        <f t="shared" si="29"/>
        <v>23498</v>
      </c>
    </row>
    <row r="183" spans="1:26" ht="25.5" customHeight="1" x14ac:dyDescent="0.25">
      <c r="A183" s="13">
        <v>44919</v>
      </c>
      <c r="B183" s="82" t="str">
        <f t="shared" si="23"/>
        <v>4145198143</v>
      </c>
      <c r="G183" s="20" t="s">
        <v>1302</v>
      </c>
      <c r="I183" s="20" t="s">
        <v>2111</v>
      </c>
      <c r="J183" s="50" t="str">
        <f>IF(G183&lt;&gt;"",VLOOKUP(G183,'nhân viên sale'!$A$2:$C$1633,2,0),"")</f>
        <v>SG005</v>
      </c>
      <c r="K183" s="20" t="s">
        <v>55</v>
      </c>
      <c r="L183" s="27" t="str">
        <f t="shared" si="25"/>
        <v>Gà muối 500g</v>
      </c>
      <c r="M183" s="16"/>
      <c r="N183" s="50" t="str">
        <f t="shared" si="24"/>
        <v>K-HCM</v>
      </c>
      <c r="Q183" s="28" t="str">
        <f t="shared" si="22"/>
        <v>Túi</v>
      </c>
      <c r="R183" s="32">
        <v>4</v>
      </c>
      <c r="T183" s="30">
        <f t="shared" si="26"/>
        <v>111058</v>
      </c>
      <c r="U183" s="30">
        <f t="shared" si="27"/>
        <v>444232</v>
      </c>
      <c r="X183" s="67">
        <f t="shared" si="28"/>
        <v>8</v>
      </c>
      <c r="Y183" s="31"/>
      <c r="Z183" s="30">
        <f t="shared" si="29"/>
        <v>35539</v>
      </c>
    </row>
    <row r="184" spans="1:26" ht="25.5" customHeight="1" x14ac:dyDescent="0.25">
      <c r="A184" s="13">
        <v>44919</v>
      </c>
      <c r="B184" s="82" t="str">
        <f t="shared" si="23"/>
        <v>4145198143</v>
      </c>
      <c r="G184" s="20" t="s">
        <v>1302</v>
      </c>
      <c r="I184" s="20" t="s">
        <v>2111</v>
      </c>
      <c r="J184" s="50" t="str">
        <f>IF(G184&lt;&gt;"",VLOOKUP(G184,'nhân viên sale'!$A$2:$C$1633,2,0),"")</f>
        <v>SG005</v>
      </c>
      <c r="K184" s="20" t="s">
        <v>59</v>
      </c>
      <c r="L184" s="27" t="str">
        <f t="shared" si="25"/>
        <v>Giò Tai Lưỡi Xào 250g</v>
      </c>
      <c r="M184" s="16"/>
      <c r="N184" s="50" t="str">
        <f t="shared" si="24"/>
        <v>K-HCM</v>
      </c>
      <c r="Q184" s="28" t="str">
        <f t="shared" si="22"/>
        <v>Túi</v>
      </c>
      <c r="R184" s="32">
        <v>4</v>
      </c>
      <c r="T184" s="30">
        <f t="shared" si="26"/>
        <v>50182</v>
      </c>
      <c r="U184" s="30">
        <f t="shared" si="27"/>
        <v>200728</v>
      </c>
      <c r="X184" s="67">
        <f t="shared" si="28"/>
        <v>8</v>
      </c>
      <c r="Y184" s="31"/>
      <c r="Z184" s="30">
        <f t="shared" si="29"/>
        <v>16058</v>
      </c>
    </row>
    <row r="185" spans="1:26" ht="25.5" customHeight="1" x14ac:dyDescent="0.25">
      <c r="A185" s="13">
        <v>44919</v>
      </c>
      <c r="B185" s="82" t="str">
        <f t="shared" si="23"/>
        <v>4145198158</v>
      </c>
      <c r="G185" s="20" t="s">
        <v>1330</v>
      </c>
      <c r="I185" s="20" t="s">
        <v>2112</v>
      </c>
      <c r="J185" s="50" t="str">
        <f>IF(G185&lt;&gt;"",VLOOKUP(G185,'nhân viên sale'!$A$2:$C$1633,2,0),"")</f>
        <v>SG005</v>
      </c>
      <c r="K185" s="20" t="s">
        <v>39</v>
      </c>
      <c r="L185" s="27" t="str">
        <f t="shared" si="25"/>
        <v>Chân giò heo muối 300g</v>
      </c>
      <c r="M185" s="16"/>
      <c r="N185" s="50" t="str">
        <f t="shared" si="24"/>
        <v>K-HCM</v>
      </c>
      <c r="Q185" s="28" t="str">
        <f t="shared" si="22"/>
        <v>Túi</v>
      </c>
      <c r="R185" s="32">
        <v>4</v>
      </c>
      <c r="T185" s="30">
        <f t="shared" si="26"/>
        <v>73431</v>
      </c>
      <c r="U185" s="30">
        <f t="shared" si="27"/>
        <v>293724</v>
      </c>
      <c r="X185" s="67">
        <f t="shared" si="28"/>
        <v>8</v>
      </c>
      <c r="Y185" s="31"/>
      <c r="Z185" s="30">
        <f t="shared" si="29"/>
        <v>23498</v>
      </c>
    </row>
    <row r="186" spans="1:26" ht="25.5" customHeight="1" x14ac:dyDescent="0.25">
      <c r="A186" s="13">
        <v>44919</v>
      </c>
      <c r="B186" s="82" t="str">
        <f t="shared" si="23"/>
        <v>4145198158</v>
      </c>
      <c r="G186" s="20" t="s">
        <v>1330</v>
      </c>
      <c r="I186" s="20" t="s">
        <v>2112</v>
      </c>
      <c r="J186" s="50" t="str">
        <f>IF(G186&lt;&gt;"",VLOOKUP(G186,'nhân viên sale'!$A$2:$C$1633,2,0),"")</f>
        <v>SG005</v>
      </c>
      <c r="K186" s="20" t="s">
        <v>55</v>
      </c>
      <c r="L186" s="27" t="str">
        <f t="shared" si="25"/>
        <v>Gà muối 500g</v>
      </c>
      <c r="M186" s="16"/>
      <c r="N186" s="50" t="str">
        <f t="shared" si="24"/>
        <v>K-HCM</v>
      </c>
      <c r="Q186" s="28" t="str">
        <f t="shared" si="22"/>
        <v>Túi</v>
      </c>
      <c r="R186" s="32">
        <v>5</v>
      </c>
      <c r="T186" s="30">
        <f t="shared" si="26"/>
        <v>111058</v>
      </c>
      <c r="U186" s="30">
        <f t="shared" si="27"/>
        <v>555290</v>
      </c>
      <c r="X186" s="67">
        <f t="shared" si="28"/>
        <v>8</v>
      </c>
      <c r="Y186" s="31"/>
      <c r="Z186" s="30">
        <f t="shared" si="29"/>
        <v>44423</v>
      </c>
    </row>
    <row r="187" spans="1:26" ht="25.5" customHeight="1" x14ac:dyDescent="0.25">
      <c r="A187" s="13">
        <v>44919</v>
      </c>
      <c r="B187" s="82" t="str">
        <f t="shared" si="23"/>
        <v>4145198175</v>
      </c>
      <c r="G187" s="20" t="s">
        <v>1362</v>
      </c>
      <c r="I187" s="20" t="s">
        <v>2113</v>
      </c>
      <c r="J187" s="50" t="str">
        <f>IF(G187&lt;&gt;"",VLOOKUP(G187,'nhân viên sale'!$A$2:$C$1633,2,0),"")</f>
        <v>SG005</v>
      </c>
      <c r="K187" s="20" t="s">
        <v>59</v>
      </c>
      <c r="L187" s="27" t="str">
        <f t="shared" si="25"/>
        <v>Giò Tai Lưỡi Xào 250g</v>
      </c>
      <c r="M187" s="16"/>
      <c r="N187" s="50" t="str">
        <f t="shared" si="24"/>
        <v>K-HCM</v>
      </c>
      <c r="Q187" s="28" t="str">
        <f t="shared" si="22"/>
        <v>Túi</v>
      </c>
      <c r="R187" s="32">
        <v>4</v>
      </c>
      <c r="T187" s="30">
        <f t="shared" si="26"/>
        <v>50182</v>
      </c>
      <c r="U187" s="30">
        <f t="shared" si="27"/>
        <v>200728</v>
      </c>
      <c r="X187" s="67">
        <f t="shared" si="28"/>
        <v>8</v>
      </c>
      <c r="Y187" s="31"/>
      <c r="Z187" s="30">
        <f t="shared" si="29"/>
        <v>16058</v>
      </c>
    </row>
    <row r="188" spans="1:26" ht="25.5" customHeight="1" x14ac:dyDescent="0.25">
      <c r="A188" s="13">
        <v>44919</v>
      </c>
      <c r="B188" s="82" t="str">
        <f t="shared" si="23"/>
        <v>4145198175</v>
      </c>
      <c r="G188" s="20" t="s">
        <v>1362</v>
      </c>
      <c r="I188" s="20" t="s">
        <v>2113</v>
      </c>
      <c r="J188" s="50" t="str">
        <f>IF(G188&lt;&gt;"",VLOOKUP(G188,'nhân viên sale'!$A$2:$C$1633,2,0),"")</f>
        <v>SG005</v>
      </c>
      <c r="K188" s="20" t="s">
        <v>37</v>
      </c>
      <c r="L188" s="27" t="str">
        <f t="shared" si="25"/>
        <v>Chả cốm 300g</v>
      </c>
      <c r="M188" s="16"/>
      <c r="N188" s="50" t="str">
        <f t="shared" si="24"/>
        <v>K-HCM</v>
      </c>
      <c r="Q188" s="28" t="str">
        <f t="shared" si="22"/>
        <v>Túi</v>
      </c>
      <c r="R188" s="32">
        <v>4</v>
      </c>
      <c r="T188" s="30">
        <f t="shared" si="26"/>
        <v>74250</v>
      </c>
      <c r="U188" s="30">
        <f t="shared" si="27"/>
        <v>297000</v>
      </c>
      <c r="X188" s="67">
        <f t="shared" si="28"/>
        <v>8</v>
      </c>
      <c r="Y188" s="31"/>
      <c r="Z188" s="30">
        <f t="shared" si="29"/>
        <v>23760</v>
      </c>
    </row>
    <row r="189" spans="1:26" ht="25.5" customHeight="1" x14ac:dyDescent="0.25">
      <c r="A189" s="13">
        <v>44919</v>
      </c>
      <c r="B189" s="82" t="str">
        <f t="shared" si="23"/>
        <v>4145198175</v>
      </c>
      <c r="G189" s="20" t="s">
        <v>1362</v>
      </c>
      <c r="I189" s="20" t="s">
        <v>2113</v>
      </c>
      <c r="J189" s="50" t="str">
        <f>IF(G189&lt;&gt;"",VLOOKUP(G189,'nhân viên sale'!$A$2:$C$1633,2,0),"")</f>
        <v>SG005</v>
      </c>
      <c r="K189" s="20" t="s">
        <v>49</v>
      </c>
      <c r="L189" s="27" t="str">
        <f t="shared" si="25"/>
        <v>Giò lụa cây 250g</v>
      </c>
      <c r="M189" s="16"/>
      <c r="N189" s="50" t="str">
        <f t="shared" si="24"/>
        <v>K-HCM</v>
      </c>
      <c r="Q189" s="28" t="str">
        <f t="shared" si="22"/>
        <v>Túi</v>
      </c>
      <c r="R189" s="32">
        <v>4</v>
      </c>
      <c r="T189" s="30">
        <f t="shared" si="26"/>
        <v>59400</v>
      </c>
      <c r="U189" s="30">
        <f t="shared" si="27"/>
        <v>237600</v>
      </c>
      <c r="X189" s="67">
        <f t="shared" si="28"/>
        <v>8</v>
      </c>
      <c r="Y189" s="31"/>
      <c r="Z189" s="30">
        <f t="shared" si="29"/>
        <v>19008</v>
      </c>
    </row>
    <row r="190" spans="1:26" ht="25.5" customHeight="1" x14ac:dyDescent="0.25">
      <c r="A190" s="13">
        <v>44919</v>
      </c>
      <c r="B190" s="82" t="str">
        <f t="shared" si="23"/>
        <v>4145198175</v>
      </c>
      <c r="G190" s="20" t="s">
        <v>1362</v>
      </c>
      <c r="I190" s="20" t="s">
        <v>2113</v>
      </c>
      <c r="J190" s="50" t="str">
        <f>IF(G190&lt;&gt;"",VLOOKUP(G190,'nhân viên sale'!$A$2:$C$1633,2,0),"")</f>
        <v>SG005</v>
      </c>
      <c r="K190" s="20" t="s">
        <v>55</v>
      </c>
      <c r="L190" s="27" t="str">
        <f t="shared" si="25"/>
        <v>Gà muối 500g</v>
      </c>
      <c r="M190" s="16"/>
      <c r="N190" s="50" t="str">
        <f t="shared" si="24"/>
        <v>K-HCM</v>
      </c>
      <c r="Q190" s="28" t="str">
        <f t="shared" si="22"/>
        <v>Túi</v>
      </c>
      <c r="R190" s="32">
        <v>5</v>
      </c>
      <c r="T190" s="30">
        <f t="shared" si="26"/>
        <v>111058</v>
      </c>
      <c r="U190" s="30">
        <f t="shared" si="27"/>
        <v>555290</v>
      </c>
      <c r="X190" s="67">
        <f t="shared" si="28"/>
        <v>8</v>
      </c>
      <c r="Y190" s="31"/>
      <c r="Z190" s="30">
        <f t="shared" si="29"/>
        <v>44423</v>
      </c>
    </row>
    <row r="191" spans="1:26" ht="25.5" customHeight="1" x14ac:dyDescent="0.25">
      <c r="A191" s="13">
        <v>44919</v>
      </c>
      <c r="B191" s="82" t="str">
        <f t="shared" si="23"/>
        <v>4145198175</v>
      </c>
      <c r="G191" s="20" t="s">
        <v>1362</v>
      </c>
      <c r="I191" s="20" t="s">
        <v>2113</v>
      </c>
      <c r="J191" s="50" t="str">
        <f>IF(G191&lt;&gt;"",VLOOKUP(G191,'nhân viên sale'!$A$2:$C$1633,2,0),"")</f>
        <v>SG005</v>
      </c>
      <c r="K191" s="20" t="s">
        <v>39</v>
      </c>
      <c r="L191" s="27" t="str">
        <f t="shared" si="25"/>
        <v>Chân giò heo muối 300g</v>
      </c>
      <c r="M191" s="16"/>
      <c r="N191" s="50" t="str">
        <f t="shared" si="24"/>
        <v>K-HCM</v>
      </c>
      <c r="Q191" s="28" t="str">
        <f t="shared" si="22"/>
        <v>Túi</v>
      </c>
      <c r="R191" s="32">
        <v>4</v>
      </c>
      <c r="T191" s="30">
        <f t="shared" si="26"/>
        <v>73431</v>
      </c>
      <c r="U191" s="30">
        <f t="shared" si="27"/>
        <v>293724</v>
      </c>
      <c r="X191" s="67">
        <f t="shared" si="28"/>
        <v>8</v>
      </c>
      <c r="Y191" s="31"/>
      <c r="Z191" s="30">
        <f t="shared" si="29"/>
        <v>23498</v>
      </c>
    </row>
    <row r="192" spans="1:26" ht="25.5" customHeight="1" x14ac:dyDescent="0.25">
      <c r="A192" s="13">
        <v>44919</v>
      </c>
      <c r="B192" s="82" t="str">
        <f t="shared" si="23"/>
        <v>4145198184</v>
      </c>
      <c r="G192" s="20" t="s">
        <v>1377</v>
      </c>
      <c r="I192" s="20" t="s">
        <v>2114</v>
      </c>
      <c r="J192" s="50" t="str">
        <f>IF(G192&lt;&gt;"",VLOOKUP(G192,'nhân viên sale'!$A$2:$C$1633,2,0),"")</f>
        <v>SG005</v>
      </c>
      <c r="K192" s="20" t="s">
        <v>39</v>
      </c>
      <c r="L192" s="27" t="str">
        <f t="shared" si="25"/>
        <v>Chân giò heo muối 300g</v>
      </c>
      <c r="M192" s="16"/>
      <c r="N192" s="50" t="str">
        <f t="shared" si="24"/>
        <v>K-HCM</v>
      </c>
      <c r="Q192" s="28" t="str">
        <f t="shared" si="22"/>
        <v>Túi</v>
      </c>
      <c r="R192" s="32">
        <v>4</v>
      </c>
      <c r="T192" s="30">
        <f t="shared" si="26"/>
        <v>73431</v>
      </c>
      <c r="U192" s="30">
        <f t="shared" si="27"/>
        <v>293724</v>
      </c>
      <c r="X192" s="67">
        <f t="shared" si="28"/>
        <v>8</v>
      </c>
      <c r="Y192" s="31"/>
      <c r="Z192" s="30">
        <f t="shared" si="29"/>
        <v>23498</v>
      </c>
    </row>
    <row r="193" spans="1:26" ht="25.5" customHeight="1" x14ac:dyDescent="0.25">
      <c r="A193" s="13">
        <v>44919</v>
      </c>
      <c r="B193" s="82" t="str">
        <f t="shared" si="23"/>
        <v>4145198184</v>
      </c>
      <c r="G193" s="20" t="s">
        <v>1377</v>
      </c>
      <c r="I193" s="20" t="s">
        <v>2114</v>
      </c>
      <c r="J193" s="50" t="str">
        <f>IF(G193&lt;&gt;"",VLOOKUP(G193,'nhân viên sale'!$A$2:$C$1633,2,0),"")</f>
        <v>SG005</v>
      </c>
      <c r="K193" s="20" t="s">
        <v>55</v>
      </c>
      <c r="L193" s="27" t="str">
        <f t="shared" si="25"/>
        <v>Gà muối 500g</v>
      </c>
      <c r="M193" s="16"/>
      <c r="N193" s="50" t="str">
        <f t="shared" si="24"/>
        <v>K-HCM</v>
      </c>
      <c r="Q193" s="28" t="str">
        <f t="shared" si="22"/>
        <v>Túi</v>
      </c>
      <c r="R193" s="32">
        <v>4</v>
      </c>
      <c r="T193" s="30">
        <f t="shared" si="26"/>
        <v>111058</v>
      </c>
      <c r="U193" s="30">
        <f t="shared" si="27"/>
        <v>444232</v>
      </c>
      <c r="X193" s="67">
        <f t="shared" si="28"/>
        <v>8</v>
      </c>
      <c r="Y193" s="31"/>
      <c r="Z193" s="30">
        <f t="shared" si="29"/>
        <v>35539</v>
      </c>
    </row>
    <row r="194" spans="1:26" ht="25.5" customHeight="1" x14ac:dyDescent="0.25">
      <c r="A194" s="13">
        <v>44919</v>
      </c>
      <c r="B194" s="82" t="str">
        <f t="shared" si="23"/>
        <v>4145198185</v>
      </c>
      <c r="G194" s="20" t="s">
        <v>1378</v>
      </c>
      <c r="I194" s="20" t="s">
        <v>2115</v>
      </c>
      <c r="J194" s="50" t="str">
        <f>IF(G194&lt;&gt;"",VLOOKUP(G194,'nhân viên sale'!$A$2:$C$1633,2,0),"")</f>
        <v>SG011</v>
      </c>
      <c r="K194" s="20" t="s">
        <v>39</v>
      </c>
      <c r="L194" s="27" t="str">
        <f t="shared" si="25"/>
        <v>Chân giò heo muối 300g</v>
      </c>
      <c r="M194" s="16"/>
      <c r="N194" s="50" t="str">
        <f t="shared" si="24"/>
        <v>K-HCM</v>
      </c>
      <c r="Q194" s="28" t="str">
        <f t="shared" ref="Q194:Q257" si="30">IF(K194&lt;&gt;"",VLOOKUP(K194,tenhang,3,0),"")</f>
        <v>Túi</v>
      </c>
      <c r="R194" s="32">
        <v>10</v>
      </c>
      <c r="T194" s="30">
        <f t="shared" si="26"/>
        <v>73431</v>
      </c>
      <c r="U194" s="30">
        <f t="shared" si="27"/>
        <v>734310</v>
      </c>
      <c r="X194" s="67">
        <f t="shared" si="28"/>
        <v>8</v>
      </c>
      <c r="Y194" s="31"/>
      <c r="Z194" s="30">
        <f t="shared" si="29"/>
        <v>58745</v>
      </c>
    </row>
    <row r="195" spans="1:26" ht="25.5" customHeight="1" x14ac:dyDescent="0.25">
      <c r="A195" s="13">
        <v>44919</v>
      </c>
      <c r="B195" s="82" t="str">
        <f t="shared" ref="B195:B258" si="31">IF(I195&lt;&gt;"",IF(LEN(I195)&gt;9,LEFT(I195,10),"sai PO"),"")</f>
        <v>4145198185</v>
      </c>
      <c r="G195" s="20" t="s">
        <v>1378</v>
      </c>
      <c r="I195" s="20" t="s">
        <v>2115</v>
      </c>
      <c r="J195" s="50" t="str">
        <f>IF(G195&lt;&gt;"",VLOOKUP(G195,'nhân viên sale'!$A$2:$C$1633,2,0),"")</f>
        <v>SG011</v>
      </c>
      <c r="K195" s="20" t="s">
        <v>55</v>
      </c>
      <c r="L195" s="27" t="str">
        <f t="shared" si="25"/>
        <v>Gà muối 500g</v>
      </c>
      <c r="M195" s="16"/>
      <c r="N195" s="50" t="str">
        <f t="shared" ref="N195:N258" si="32">IF(K195&lt;&gt;"","K-HCM","")</f>
        <v>K-HCM</v>
      </c>
      <c r="Q195" s="28" t="str">
        <f t="shared" si="30"/>
        <v>Túi</v>
      </c>
      <c r="R195" s="32">
        <v>10</v>
      </c>
      <c r="T195" s="30">
        <f t="shared" si="26"/>
        <v>111058</v>
      </c>
      <c r="U195" s="30">
        <f t="shared" si="27"/>
        <v>1110580</v>
      </c>
      <c r="X195" s="67">
        <f t="shared" si="28"/>
        <v>8</v>
      </c>
      <c r="Y195" s="31"/>
      <c r="Z195" s="30">
        <f t="shared" si="29"/>
        <v>88846</v>
      </c>
    </row>
    <row r="196" spans="1:26" ht="25.5" customHeight="1" x14ac:dyDescent="0.25">
      <c r="A196" s="13">
        <v>44919</v>
      </c>
      <c r="B196" s="82" t="str">
        <f t="shared" si="31"/>
        <v>4145198185</v>
      </c>
      <c r="G196" s="20" t="s">
        <v>1378</v>
      </c>
      <c r="I196" s="20" t="s">
        <v>2115</v>
      </c>
      <c r="J196" s="50" t="str">
        <f>IF(G196&lt;&gt;"",VLOOKUP(G196,'nhân viên sale'!$A$2:$C$1633,2,0),"")</f>
        <v>SG011</v>
      </c>
      <c r="K196" s="20" t="s">
        <v>67</v>
      </c>
      <c r="L196" s="27" t="str">
        <f t="shared" ref="L196:L259" si="33">IF(K196&lt;&gt;"",VLOOKUP(K196,tenhang,2,0),"")</f>
        <v>Tai heo muối 200g</v>
      </c>
      <c r="M196" s="16"/>
      <c r="N196" s="50" t="str">
        <f t="shared" si="32"/>
        <v>K-HCM</v>
      </c>
      <c r="Q196" s="28" t="str">
        <f t="shared" si="30"/>
        <v>Túi</v>
      </c>
      <c r="R196" s="32">
        <v>4</v>
      </c>
      <c r="T196" s="30">
        <f t="shared" ref="T196:T259" si="34">IF(K196&lt;&gt;"",VLOOKUP(K196,tenhang,4,0),0)</f>
        <v>55595</v>
      </c>
      <c r="U196" s="30">
        <f t="shared" ref="U196:U259" si="35">R196*T196</f>
        <v>222380</v>
      </c>
      <c r="X196" s="67">
        <f t="shared" si="28"/>
        <v>8</v>
      </c>
      <c r="Y196" s="31"/>
      <c r="Z196" s="30">
        <f t="shared" si="29"/>
        <v>17790</v>
      </c>
    </row>
    <row r="197" spans="1:26" ht="25.5" customHeight="1" x14ac:dyDescent="0.25">
      <c r="A197" s="13">
        <v>44919</v>
      </c>
      <c r="B197" s="82" t="str">
        <f t="shared" si="31"/>
        <v>4145198185</v>
      </c>
      <c r="G197" s="20" t="s">
        <v>1378</v>
      </c>
      <c r="I197" s="20" t="s">
        <v>2115</v>
      </c>
      <c r="J197" s="50" t="str">
        <f>IF(G197&lt;&gt;"",VLOOKUP(G197,'nhân viên sale'!$A$2:$C$1633,2,0),"")</f>
        <v>SG011</v>
      </c>
      <c r="K197" s="20" t="s">
        <v>37</v>
      </c>
      <c r="L197" s="27" t="str">
        <f t="shared" si="33"/>
        <v>Chả cốm 300g</v>
      </c>
      <c r="M197" s="16"/>
      <c r="N197" s="50" t="str">
        <f t="shared" si="32"/>
        <v>K-HCM</v>
      </c>
      <c r="Q197" s="28" t="str">
        <f t="shared" si="30"/>
        <v>Túi</v>
      </c>
      <c r="R197" s="32">
        <v>4</v>
      </c>
      <c r="T197" s="30">
        <f t="shared" si="34"/>
        <v>74250</v>
      </c>
      <c r="U197" s="30">
        <f t="shared" si="35"/>
        <v>297000</v>
      </c>
      <c r="X197" s="67">
        <f t="shared" si="28"/>
        <v>8</v>
      </c>
      <c r="Y197" s="31"/>
      <c r="Z197" s="30">
        <f t="shared" si="29"/>
        <v>23760</v>
      </c>
    </row>
    <row r="198" spans="1:26" ht="25.5" customHeight="1" x14ac:dyDescent="0.25">
      <c r="A198" s="13">
        <v>44919</v>
      </c>
      <c r="B198" s="82" t="str">
        <f t="shared" si="31"/>
        <v>4145198185</v>
      </c>
      <c r="G198" s="20" t="s">
        <v>1378</v>
      </c>
      <c r="I198" s="20" t="s">
        <v>2115</v>
      </c>
      <c r="J198" s="50" t="str">
        <f>IF(G198&lt;&gt;"",VLOOKUP(G198,'nhân viên sale'!$A$2:$C$1633,2,0),"")</f>
        <v>SG011</v>
      </c>
      <c r="K198" s="20" t="s">
        <v>59</v>
      </c>
      <c r="L198" s="27" t="str">
        <f t="shared" si="33"/>
        <v>Giò Tai Lưỡi Xào 250g</v>
      </c>
      <c r="M198" s="16"/>
      <c r="N198" s="50" t="str">
        <f t="shared" si="32"/>
        <v>K-HCM</v>
      </c>
      <c r="Q198" s="28" t="str">
        <f t="shared" si="30"/>
        <v>Túi</v>
      </c>
      <c r="R198" s="32">
        <v>4</v>
      </c>
      <c r="T198" s="30">
        <f t="shared" si="34"/>
        <v>50182</v>
      </c>
      <c r="U198" s="30">
        <f t="shared" si="35"/>
        <v>200728</v>
      </c>
      <c r="X198" s="67">
        <f t="shared" si="28"/>
        <v>8</v>
      </c>
      <c r="Y198" s="31"/>
      <c r="Z198" s="30">
        <f t="shared" si="29"/>
        <v>16058</v>
      </c>
    </row>
    <row r="199" spans="1:26" ht="25.5" customHeight="1" x14ac:dyDescent="0.25">
      <c r="A199" s="13">
        <v>44919</v>
      </c>
      <c r="B199" s="82" t="str">
        <f t="shared" si="31"/>
        <v>4145198188</v>
      </c>
      <c r="G199" s="20" t="s">
        <v>1397</v>
      </c>
      <c r="I199" s="20" t="s">
        <v>2116</v>
      </c>
      <c r="J199" s="50" t="str">
        <f>IF(G199&lt;&gt;"",VLOOKUP(G199,'nhân viên sale'!$A$2:$C$1633,2,0),"")</f>
        <v>SG005</v>
      </c>
      <c r="K199" s="20" t="s">
        <v>39</v>
      </c>
      <c r="L199" s="27" t="str">
        <f t="shared" si="33"/>
        <v>Chân giò heo muối 300g</v>
      </c>
      <c r="M199" s="16"/>
      <c r="N199" s="50" t="str">
        <f t="shared" si="32"/>
        <v>K-HCM</v>
      </c>
      <c r="Q199" s="28" t="str">
        <f t="shared" si="30"/>
        <v>Túi</v>
      </c>
      <c r="R199" s="32">
        <v>4</v>
      </c>
      <c r="T199" s="30">
        <f t="shared" si="34"/>
        <v>73431</v>
      </c>
      <c r="U199" s="30">
        <f t="shared" si="35"/>
        <v>293724</v>
      </c>
      <c r="X199" s="67">
        <f t="shared" si="28"/>
        <v>8</v>
      </c>
      <c r="Y199" s="31"/>
      <c r="Z199" s="30">
        <f t="shared" si="29"/>
        <v>23498</v>
      </c>
    </row>
    <row r="200" spans="1:26" ht="25.5" customHeight="1" x14ac:dyDescent="0.25">
      <c r="A200" s="13">
        <v>44919</v>
      </c>
      <c r="B200" s="82" t="str">
        <f t="shared" si="31"/>
        <v>4145198188</v>
      </c>
      <c r="G200" s="20" t="s">
        <v>1397</v>
      </c>
      <c r="I200" s="20" t="s">
        <v>2116</v>
      </c>
      <c r="J200" s="50" t="str">
        <f>IF(G200&lt;&gt;"",VLOOKUP(G200,'nhân viên sale'!$A$2:$C$1633,2,0),"")</f>
        <v>SG005</v>
      </c>
      <c r="K200" s="20" t="s">
        <v>55</v>
      </c>
      <c r="L200" s="27" t="str">
        <f t="shared" si="33"/>
        <v>Gà muối 500g</v>
      </c>
      <c r="M200" s="16"/>
      <c r="N200" s="50" t="str">
        <f t="shared" si="32"/>
        <v>K-HCM</v>
      </c>
      <c r="Q200" s="28" t="str">
        <f t="shared" si="30"/>
        <v>Túi</v>
      </c>
      <c r="R200" s="32">
        <v>4</v>
      </c>
      <c r="T200" s="30">
        <f t="shared" si="34"/>
        <v>111058</v>
      </c>
      <c r="U200" s="30">
        <f t="shared" si="35"/>
        <v>444232</v>
      </c>
      <c r="X200" s="67">
        <f t="shared" si="28"/>
        <v>8</v>
      </c>
      <c r="Y200" s="31"/>
      <c r="Z200" s="30">
        <f t="shared" si="29"/>
        <v>35539</v>
      </c>
    </row>
    <row r="201" spans="1:26" ht="25.5" customHeight="1" x14ac:dyDescent="0.25">
      <c r="A201" s="13">
        <v>44919</v>
      </c>
      <c r="B201" s="82" t="str">
        <f t="shared" si="31"/>
        <v>4145198188</v>
      </c>
      <c r="G201" s="20" t="s">
        <v>1397</v>
      </c>
      <c r="I201" s="20" t="s">
        <v>2116</v>
      </c>
      <c r="J201" s="50" t="str">
        <f>IF(G201&lt;&gt;"",VLOOKUP(G201,'nhân viên sale'!$A$2:$C$1633,2,0),"")</f>
        <v>SG005</v>
      </c>
      <c r="K201" s="20" t="s">
        <v>59</v>
      </c>
      <c r="L201" s="27" t="str">
        <f t="shared" si="33"/>
        <v>Giò Tai Lưỡi Xào 250g</v>
      </c>
      <c r="M201" s="16"/>
      <c r="N201" s="50" t="str">
        <f t="shared" si="32"/>
        <v>K-HCM</v>
      </c>
      <c r="Q201" s="28" t="str">
        <f t="shared" si="30"/>
        <v>Túi</v>
      </c>
      <c r="R201" s="32">
        <v>4</v>
      </c>
      <c r="T201" s="30">
        <f t="shared" si="34"/>
        <v>50182</v>
      </c>
      <c r="U201" s="30">
        <f t="shared" si="35"/>
        <v>200728</v>
      </c>
      <c r="X201" s="67">
        <f t="shared" si="28"/>
        <v>8</v>
      </c>
      <c r="Y201" s="31"/>
      <c r="Z201" s="30">
        <f t="shared" si="29"/>
        <v>16058</v>
      </c>
    </row>
    <row r="202" spans="1:26" ht="25.5" customHeight="1" x14ac:dyDescent="0.25">
      <c r="A202" s="13">
        <v>44919</v>
      </c>
      <c r="B202" s="82" t="str">
        <f t="shared" si="31"/>
        <v>4145198195</v>
      </c>
      <c r="G202" s="20" t="s">
        <v>1427</v>
      </c>
      <c r="I202" s="20" t="s">
        <v>2117</v>
      </c>
      <c r="J202" s="50" t="str">
        <f>IF(G202&lt;&gt;"",VLOOKUP(G202,'nhân viên sale'!$A$2:$C$1633,2,0),"")</f>
        <v>SG011</v>
      </c>
      <c r="K202" s="20" t="s">
        <v>39</v>
      </c>
      <c r="L202" s="27" t="str">
        <f t="shared" si="33"/>
        <v>Chân giò heo muối 300g</v>
      </c>
      <c r="M202" s="16"/>
      <c r="N202" s="50" t="str">
        <f t="shared" si="32"/>
        <v>K-HCM</v>
      </c>
      <c r="Q202" s="28" t="str">
        <f t="shared" si="30"/>
        <v>Túi</v>
      </c>
      <c r="R202" s="32">
        <v>8</v>
      </c>
      <c r="T202" s="30">
        <f t="shared" si="34"/>
        <v>73431</v>
      </c>
      <c r="U202" s="30">
        <f t="shared" si="35"/>
        <v>587448</v>
      </c>
      <c r="X202" s="67">
        <f t="shared" ref="X202:X265" si="36">IF(K202&lt;&gt;"",8,"")</f>
        <v>8</v>
      </c>
      <c r="Y202" s="31"/>
      <c r="Z202" s="30">
        <f t="shared" ref="Z202:Z265" si="37">IF(K202&lt;&gt;"",ROUND(U202*X202*1%,0),"")</f>
        <v>46996</v>
      </c>
    </row>
    <row r="203" spans="1:26" ht="25.5" customHeight="1" x14ac:dyDescent="0.25">
      <c r="A203" s="13">
        <v>44919</v>
      </c>
      <c r="B203" s="82" t="str">
        <f t="shared" si="31"/>
        <v>4145198195</v>
      </c>
      <c r="G203" s="20" t="s">
        <v>1427</v>
      </c>
      <c r="I203" s="20" t="s">
        <v>2117</v>
      </c>
      <c r="J203" s="50" t="str">
        <f>IF(G203&lt;&gt;"",VLOOKUP(G203,'nhân viên sale'!$A$2:$C$1633,2,0),"")</f>
        <v>SG011</v>
      </c>
      <c r="K203" s="20" t="s">
        <v>55</v>
      </c>
      <c r="L203" s="27" t="str">
        <f t="shared" si="33"/>
        <v>Gà muối 500g</v>
      </c>
      <c r="M203" s="16"/>
      <c r="N203" s="50" t="str">
        <f t="shared" si="32"/>
        <v>K-HCM</v>
      </c>
      <c r="Q203" s="28" t="str">
        <f t="shared" si="30"/>
        <v>Túi</v>
      </c>
      <c r="R203" s="32">
        <v>8</v>
      </c>
      <c r="T203" s="30">
        <f t="shared" si="34"/>
        <v>111058</v>
      </c>
      <c r="U203" s="30">
        <f t="shared" si="35"/>
        <v>888464</v>
      </c>
      <c r="X203" s="67">
        <f t="shared" si="36"/>
        <v>8</v>
      </c>
      <c r="Y203" s="31"/>
      <c r="Z203" s="30">
        <f t="shared" si="37"/>
        <v>71077</v>
      </c>
    </row>
    <row r="204" spans="1:26" ht="25.5" customHeight="1" x14ac:dyDescent="0.25">
      <c r="A204" s="13">
        <v>44919</v>
      </c>
      <c r="B204" s="82" t="str">
        <f t="shared" si="31"/>
        <v>4145198195</v>
      </c>
      <c r="G204" s="20" t="s">
        <v>1427</v>
      </c>
      <c r="I204" s="20" t="s">
        <v>2117</v>
      </c>
      <c r="J204" s="50" t="str">
        <f>IF(G204&lt;&gt;"",VLOOKUP(G204,'nhân viên sale'!$A$2:$C$1633,2,0),"")</f>
        <v>SG011</v>
      </c>
      <c r="K204" s="20" t="s">
        <v>67</v>
      </c>
      <c r="L204" s="27" t="str">
        <f t="shared" si="33"/>
        <v>Tai heo muối 200g</v>
      </c>
      <c r="M204" s="16"/>
      <c r="N204" s="50" t="str">
        <f t="shared" si="32"/>
        <v>K-HCM</v>
      </c>
      <c r="Q204" s="28" t="str">
        <f t="shared" si="30"/>
        <v>Túi</v>
      </c>
      <c r="R204" s="32">
        <v>4</v>
      </c>
      <c r="T204" s="30">
        <f t="shared" si="34"/>
        <v>55595</v>
      </c>
      <c r="U204" s="30">
        <f t="shared" si="35"/>
        <v>222380</v>
      </c>
      <c r="X204" s="67">
        <f t="shared" si="36"/>
        <v>8</v>
      </c>
      <c r="Y204" s="31"/>
      <c r="Z204" s="30">
        <f t="shared" si="37"/>
        <v>17790</v>
      </c>
    </row>
    <row r="205" spans="1:26" ht="25.5" customHeight="1" x14ac:dyDescent="0.25">
      <c r="A205" s="13">
        <v>44919</v>
      </c>
      <c r="B205" s="82" t="str">
        <f t="shared" si="31"/>
        <v>4145198195</v>
      </c>
      <c r="G205" s="20" t="s">
        <v>1427</v>
      </c>
      <c r="I205" s="20" t="s">
        <v>2117</v>
      </c>
      <c r="J205" s="50" t="str">
        <f>IF(G205&lt;&gt;"",VLOOKUP(G205,'nhân viên sale'!$A$2:$C$1633,2,0),"")</f>
        <v>SG011</v>
      </c>
      <c r="K205" s="20" t="s">
        <v>37</v>
      </c>
      <c r="L205" s="27" t="str">
        <f t="shared" si="33"/>
        <v>Chả cốm 300g</v>
      </c>
      <c r="M205" s="16"/>
      <c r="N205" s="50" t="str">
        <f t="shared" si="32"/>
        <v>K-HCM</v>
      </c>
      <c r="Q205" s="28" t="str">
        <f t="shared" si="30"/>
        <v>Túi</v>
      </c>
      <c r="R205" s="32">
        <v>4</v>
      </c>
      <c r="T205" s="30">
        <f t="shared" si="34"/>
        <v>74250</v>
      </c>
      <c r="U205" s="30">
        <f t="shared" si="35"/>
        <v>297000</v>
      </c>
      <c r="X205" s="67">
        <f t="shared" si="36"/>
        <v>8</v>
      </c>
      <c r="Y205" s="31"/>
      <c r="Z205" s="30">
        <f t="shared" si="37"/>
        <v>23760</v>
      </c>
    </row>
    <row r="206" spans="1:26" ht="25.5" customHeight="1" x14ac:dyDescent="0.25">
      <c r="A206" s="13">
        <v>44919</v>
      </c>
      <c r="B206" s="82" t="str">
        <f t="shared" si="31"/>
        <v>4145198195</v>
      </c>
      <c r="G206" s="20" t="s">
        <v>1427</v>
      </c>
      <c r="I206" s="20" t="s">
        <v>2117</v>
      </c>
      <c r="J206" s="50" t="str">
        <f>IF(G206&lt;&gt;"",VLOOKUP(G206,'nhân viên sale'!$A$2:$C$1633,2,0),"")</f>
        <v>SG011</v>
      </c>
      <c r="K206" s="20" t="s">
        <v>59</v>
      </c>
      <c r="L206" s="27" t="str">
        <f t="shared" si="33"/>
        <v>Giò Tai Lưỡi Xào 250g</v>
      </c>
      <c r="M206" s="16"/>
      <c r="N206" s="50" t="str">
        <f t="shared" si="32"/>
        <v>K-HCM</v>
      </c>
      <c r="Q206" s="28" t="str">
        <f t="shared" si="30"/>
        <v>Túi</v>
      </c>
      <c r="R206" s="32">
        <v>4</v>
      </c>
      <c r="T206" s="30">
        <f t="shared" si="34"/>
        <v>50182</v>
      </c>
      <c r="U206" s="30">
        <f t="shared" si="35"/>
        <v>200728</v>
      </c>
      <c r="X206" s="67">
        <f t="shared" si="36"/>
        <v>8</v>
      </c>
      <c r="Y206" s="31"/>
      <c r="Z206" s="30">
        <f t="shared" si="37"/>
        <v>16058</v>
      </c>
    </row>
    <row r="207" spans="1:26" ht="25.5" customHeight="1" x14ac:dyDescent="0.25">
      <c r="A207" s="13">
        <v>44919</v>
      </c>
      <c r="B207" s="82" t="str">
        <f t="shared" si="31"/>
        <v>4145198203</v>
      </c>
      <c r="G207" s="20" t="s">
        <v>1463</v>
      </c>
      <c r="I207" s="20" t="s">
        <v>2118</v>
      </c>
      <c r="J207" s="50" t="str">
        <f>IF(G207&lt;&gt;"",VLOOKUP(G207,'nhân viên sale'!$A$2:$C$1633,2,0),"")</f>
        <v>SG005</v>
      </c>
      <c r="K207" s="20" t="s">
        <v>39</v>
      </c>
      <c r="L207" s="27" t="str">
        <f t="shared" si="33"/>
        <v>Chân giò heo muối 300g</v>
      </c>
      <c r="M207" s="16"/>
      <c r="N207" s="50" t="str">
        <f t="shared" si="32"/>
        <v>K-HCM</v>
      </c>
      <c r="Q207" s="28" t="str">
        <f t="shared" si="30"/>
        <v>Túi</v>
      </c>
      <c r="R207" s="32">
        <v>4</v>
      </c>
      <c r="T207" s="30">
        <f t="shared" si="34"/>
        <v>73431</v>
      </c>
      <c r="U207" s="30">
        <f t="shared" si="35"/>
        <v>293724</v>
      </c>
      <c r="X207" s="67">
        <f t="shared" si="36"/>
        <v>8</v>
      </c>
      <c r="Y207" s="31"/>
      <c r="Z207" s="30">
        <f t="shared" si="37"/>
        <v>23498</v>
      </c>
    </row>
    <row r="208" spans="1:26" ht="25.5" customHeight="1" x14ac:dyDescent="0.25">
      <c r="A208" s="13">
        <v>44919</v>
      </c>
      <c r="B208" s="82" t="str">
        <f t="shared" si="31"/>
        <v>4145198203</v>
      </c>
      <c r="G208" s="20" t="s">
        <v>1463</v>
      </c>
      <c r="I208" s="20" t="s">
        <v>2118</v>
      </c>
      <c r="J208" s="50" t="str">
        <f>IF(G208&lt;&gt;"",VLOOKUP(G208,'nhân viên sale'!$A$2:$C$1633,2,0),"")</f>
        <v>SG005</v>
      </c>
      <c r="K208" s="20" t="s">
        <v>55</v>
      </c>
      <c r="L208" s="27" t="str">
        <f t="shared" si="33"/>
        <v>Gà muối 500g</v>
      </c>
      <c r="M208" s="16"/>
      <c r="N208" s="50" t="str">
        <f t="shared" si="32"/>
        <v>K-HCM</v>
      </c>
      <c r="Q208" s="28" t="str">
        <f t="shared" si="30"/>
        <v>Túi</v>
      </c>
      <c r="R208" s="32">
        <v>4</v>
      </c>
      <c r="T208" s="30">
        <f t="shared" si="34"/>
        <v>111058</v>
      </c>
      <c r="U208" s="30">
        <f t="shared" si="35"/>
        <v>444232</v>
      </c>
      <c r="X208" s="67">
        <f t="shared" si="36"/>
        <v>8</v>
      </c>
      <c r="Y208" s="31"/>
      <c r="Z208" s="30">
        <f t="shared" si="37"/>
        <v>35539</v>
      </c>
    </row>
    <row r="209" spans="1:26" ht="25.5" customHeight="1" x14ac:dyDescent="0.25">
      <c r="A209" s="13">
        <v>44919</v>
      </c>
      <c r="B209" s="82" t="str">
        <f t="shared" si="31"/>
        <v>4145198215</v>
      </c>
      <c r="G209" s="20" t="s">
        <v>1489</v>
      </c>
      <c r="I209" s="20" t="s">
        <v>2119</v>
      </c>
      <c r="J209" s="50" t="str">
        <f>IF(G209&lt;&gt;"",VLOOKUP(G209,'nhân viên sale'!$A$2:$C$1633,2,0),"")</f>
        <v>SG005</v>
      </c>
      <c r="K209" s="20" t="s">
        <v>39</v>
      </c>
      <c r="L209" s="27" t="str">
        <f t="shared" si="33"/>
        <v>Chân giò heo muối 300g</v>
      </c>
      <c r="M209" s="16"/>
      <c r="N209" s="50" t="str">
        <f t="shared" si="32"/>
        <v>K-HCM</v>
      </c>
      <c r="Q209" s="28" t="str">
        <f t="shared" si="30"/>
        <v>Túi</v>
      </c>
      <c r="R209" s="32">
        <v>4</v>
      </c>
      <c r="T209" s="30">
        <f t="shared" si="34"/>
        <v>73431</v>
      </c>
      <c r="U209" s="30">
        <f t="shared" si="35"/>
        <v>293724</v>
      </c>
      <c r="X209" s="67">
        <f t="shared" si="36"/>
        <v>8</v>
      </c>
      <c r="Y209" s="31"/>
      <c r="Z209" s="30">
        <f t="shared" si="37"/>
        <v>23498</v>
      </c>
    </row>
    <row r="210" spans="1:26" ht="25.5" customHeight="1" x14ac:dyDescent="0.25">
      <c r="A210" s="13">
        <v>44919</v>
      </c>
      <c r="B210" s="82" t="str">
        <f t="shared" si="31"/>
        <v>4145198215</v>
      </c>
      <c r="G210" s="20" t="s">
        <v>1489</v>
      </c>
      <c r="I210" s="20" t="s">
        <v>2119</v>
      </c>
      <c r="J210" s="50" t="str">
        <f>IF(G210&lt;&gt;"",VLOOKUP(G210,'nhân viên sale'!$A$2:$C$1633,2,0),"")</f>
        <v>SG005</v>
      </c>
      <c r="K210" s="20" t="s">
        <v>55</v>
      </c>
      <c r="L210" s="27" t="str">
        <f t="shared" si="33"/>
        <v>Gà muối 500g</v>
      </c>
      <c r="M210" s="16"/>
      <c r="N210" s="50" t="str">
        <f t="shared" si="32"/>
        <v>K-HCM</v>
      </c>
      <c r="Q210" s="28" t="str">
        <f t="shared" si="30"/>
        <v>Túi</v>
      </c>
      <c r="R210" s="32">
        <v>7</v>
      </c>
      <c r="T210" s="30">
        <f t="shared" si="34"/>
        <v>111058</v>
      </c>
      <c r="U210" s="30">
        <f t="shared" si="35"/>
        <v>777406</v>
      </c>
      <c r="X210" s="67">
        <f t="shared" si="36"/>
        <v>8</v>
      </c>
      <c r="Y210" s="31"/>
      <c r="Z210" s="30">
        <f t="shared" si="37"/>
        <v>62192</v>
      </c>
    </row>
    <row r="211" spans="1:26" ht="25.5" customHeight="1" x14ac:dyDescent="0.25">
      <c r="A211" s="13">
        <v>44919</v>
      </c>
      <c r="B211" s="82" t="str">
        <f t="shared" si="31"/>
        <v>4145198215</v>
      </c>
      <c r="G211" s="20" t="s">
        <v>1489</v>
      </c>
      <c r="I211" s="20" t="s">
        <v>2119</v>
      </c>
      <c r="J211" s="50" t="str">
        <f>IF(G211&lt;&gt;"",VLOOKUP(G211,'nhân viên sale'!$A$2:$C$1633,2,0),"")</f>
        <v>SG005</v>
      </c>
      <c r="K211" s="20" t="s">
        <v>37</v>
      </c>
      <c r="L211" s="27" t="str">
        <f t="shared" si="33"/>
        <v>Chả cốm 300g</v>
      </c>
      <c r="M211" s="16"/>
      <c r="N211" s="50" t="str">
        <f t="shared" si="32"/>
        <v>K-HCM</v>
      </c>
      <c r="Q211" s="28" t="str">
        <f t="shared" si="30"/>
        <v>Túi</v>
      </c>
      <c r="R211" s="32">
        <v>4</v>
      </c>
      <c r="T211" s="30">
        <f t="shared" si="34"/>
        <v>74250</v>
      </c>
      <c r="U211" s="30">
        <f t="shared" si="35"/>
        <v>297000</v>
      </c>
      <c r="X211" s="67">
        <f t="shared" si="36"/>
        <v>8</v>
      </c>
      <c r="Y211" s="31"/>
      <c r="Z211" s="30">
        <f t="shared" si="37"/>
        <v>23760</v>
      </c>
    </row>
    <row r="212" spans="1:26" ht="25.5" customHeight="1" x14ac:dyDescent="0.25">
      <c r="A212" s="13">
        <v>44919</v>
      </c>
      <c r="B212" s="82" t="str">
        <f t="shared" si="31"/>
        <v>4145198219</v>
      </c>
      <c r="G212" s="20" t="s">
        <v>1495</v>
      </c>
      <c r="I212" s="20" t="s">
        <v>2120</v>
      </c>
      <c r="J212" s="50" t="str">
        <f>IF(G212&lt;&gt;"",VLOOKUP(G212,'nhân viên sale'!$A$2:$C$1633,2,0),"")</f>
        <v>SG005</v>
      </c>
      <c r="K212" s="20" t="s">
        <v>39</v>
      </c>
      <c r="L212" s="27" t="str">
        <f t="shared" si="33"/>
        <v>Chân giò heo muối 300g</v>
      </c>
      <c r="M212" s="16"/>
      <c r="N212" s="50" t="str">
        <f t="shared" si="32"/>
        <v>K-HCM</v>
      </c>
      <c r="Q212" s="28" t="str">
        <f t="shared" si="30"/>
        <v>Túi</v>
      </c>
      <c r="R212" s="32">
        <v>4</v>
      </c>
      <c r="T212" s="30">
        <f t="shared" si="34"/>
        <v>73431</v>
      </c>
      <c r="U212" s="30">
        <f t="shared" si="35"/>
        <v>293724</v>
      </c>
      <c r="X212" s="67">
        <f t="shared" si="36"/>
        <v>8</v>
      </c>
      <c r="Y212" s="31"/>
      <c r="Z212" s="30">
        <f t="shared" si="37"/>
        <v>23498</v>
      </c>
    </row>
    <row r="213" spans="1:26" ht="25.5" customHeight="1" x14ac:dyDescent="0.25">
      <c r="A213" s="13">
        <v>44919</v>
      </c>
      <c r="B213" s="82" t="str">
        <f t="shared" si="31"/>
        <v>4145198219</v>
      </c>
      <c r="G213" s="20" t="s">
        <v>1495</v>
      </c>
      <c r="I213" s="20" t="s">
        <v>2120</v>
      </c>
      <c r="J213" s="50" t="str">
        <f>IF(G213&lt;&gt;"",VLOOKUP(G213,'nhân viên sale'!$A$2:$C$1633,2,0),"")</f>
        <v>SG005</v>
      </c>
      <c r="K213" s="20" t="s">
        <v>55</v>
      </c>
      <c r="L213" s="27" t="str">
        <f t="shared" si="33"/>
        <v>Gà muối 500g</v>
      </c>
      <c r="M213" s="16"/>
      <c r="N213" s="50" t="str">
        <f t="shared" si="32"/>
        <v>K-HCM</v>
      </c>
      <c r="Q213" s="28" t="str">
        <f t="shared" si="30"/>
        <v>Túi</v>
      </c>
      <c r="R213" s="32">
        <v>4</v>
      </c>
      <c r="T213" s="30">
        <f t="shared" si="34"/>
        <v>111058</v>
      </c>
      <c r="U213" s="30">
        <f t="shared" si="35"/>
        <v>444232</v>
      </c>
      <c r="X213" s="67">
        <f t="shared" si="36"/>
        <v>8</v>
      </c>
      <c r="Y213" s="31"/>
      <c r="Z213" s="30">
        <f t="shared" si="37"/>
        <v>35539</v>
      </c>
    </row>
    <row r="214" spans="1:26" ht="25.5" customHeight="1" x14ac:dyDescent="0.25">
      <c r="A214" s="13">
        <v>44919</v>
      </c>
      <c r="B214" s="82" t="str">
        <f t="shared" si="31"/>
        <v>4145198219</v>
      </c>
      <c r="G214" s="20" t="s">
        <v>1495</v>
      </c>
      <c r="I214" s="20" t="s">
        <v>2120</v>
      </c>
      <c r="J214" s="50" t="str">
        <f>IF(G214&lt;&gt;"",VLOOKUP(G214,'nhân viên sale'!$A$2:$C$1633,2,0),"")</f>
        <v>SG005</v>
      </c>
      <c r="K214" s="20" t="s">
        <v>45</v>
      </c>
      <c r="L214" s="27" t="str">
        <f t="shared" si="33"/>
        <v>Chả nướng 300g</v>
      </c>
      <c r="M214" s="16"/>
      <c r="N214" s="50" t="str">
        <f t="shared" si="32"/>
        <v>K-HCM</v>
      </c>
      <c r="Q214" s="28" t="str">
        <f t="shared" si="30"/>
        <v>Túi</v>
      </c>
      <c r="R214" s="32">
        <v>4</v>
      </c>
      <c r="T214" s="30">
        <f t="shared" si="34"/>
        <v>70950</v>
      </c>
      <c r="U214" s="30">
        <f t="shared" si="35"/>
        <v>283800</v>
      </c>
      <c r="X214" s="67">
        <f t="shared" si="36"/>
        <v>8</v>
      </c>
      <c r="Y214" s="31"/>
      <c r="Z214" s="30">
        <f t="shared" si="37"/>
        <v>22704</v>
      </c>
    </row>
    <row r="215" spans="1:26" ht="25.5" customHeight="1" x14ac:dyDescent="0.25">
      <c r="A215" s="13">
        <v>44919</v>
      </c>
      <c r="B215" s="82" t="str">
        <f t="shared" si="31"/>
        <v>4145198223</v>
      </c>
      <c r="G215" s="20" t="s">
        <v>1520</v>
      </c>
      <c r="I215" s="20" t="s">
        <v>2121</v>
      </c>
      <c r="J215" s="50" t="str">
        <f>IF(G215&lt;&gt;"",VLOOKUP(G215,'nhân viên sale'!$A$2:$C$1633,2,0),"")</f>
        <v>SG005</v>
      </c>
      <c r="K215" s="20" t="s">
        <v>39</v>
      </c>
      <c r="L215" s="27" t="str">
        <f t="shared" si="33"/>
        <v>Chân giò heo muối 300g</v>
      </c>
      <c r="M215" s="16"/>
      <c r="N215" s="50" t="str">
        <f t="shared" si="32"/>
        <v>K-HCM</v>
      </c>
      <c r="Q215" s="28" t="str">
        <f t="shared" si="30"/>
        <v>Túi</v>
      </c>
      <c r="R215" s="32">
        <v>4</v>
      </c>
      <c r="T215" s="30">
        <f t="shared" si="34"/>
        <v>73431</v>
      </c>
      <c r="U215" s="30">
        <f t="shared" si="35"/>
        <v>293724</v>
      </c>
      <c r="X215" s="67">
        <f t="shared" si="36"/>
        <v>8</v>
      </c>
      <c r="Y215" s="31"/>
      <c r="Z215" s="30">
        <f t="shared" si="37"/>
        <v>23498</v>
      </c>
    </row>
    <row r="216" spans="1:26" ht="25.5" customHeight="1" x14ac:dyDescent="0.25">
      <c r="A216" s="13">
        <v>44919</v>
      </c>
      <c r="B216" s="82" t="str">
        <f t="shared" si="31"/>
        <v>4145198223</v>
      </c>
      <c r="G216" s="20" t="s">
        <v>1520</v>
      </c>
      <c r="I216" s="20" t="s">
        <v>2121</v>
      </c>
      <c r="J216" s="50" t="str">
        <f>IF(G216&lt;&gt;"",VLOOKUP(G216,'nhân viên sale'!$A$2:$C$1633,2,0),"")</f>
        <v>SG005</v>
      </c>
      <c r="K216" s="20" t="s">
        <v>55</v>
      </c>
      <c r="L216" s="27" t="str">
        <f t="shared" si="33"/>
        <v>Gà muối 500g</v>
      </c>
      <c r="M216" s="16"/>
      <c r="N216" s="50" t="str">
        <f t="shared" si="32"/>
        <v>K-HCM</v>
      </c>
      <c r="Q216" s="28" t="str">
        <f t="shared" si="30"/>
        <v>Túi</v>
      </c>
      <c r="R216" s="32">
        <v>4</v>
      </c>
      <c r="T216" s="30">
        <f t="shared" si="34"/>
        <v>111058</v>
      </c>
      <c r="U216" s="30">
        <f t="shared" si="35"/>
        <v>444232</v>
      </c>
      <c r="X216" s="67">
        <f t="shared" si="36"/>
        <v>8</v>
      </c>
      <c r="Y216" s="31"/>
      <c r="Z216" s="30">
        <f t="shared" si="37"/>
        <v>35539</v>
      </c>
    </row>
    <row r="217" spans="1:26" ht="25.5" customHeight="1" x14ac:dyDescent="0.25">
      <c r="A217" s="13">
        <v>44919</v>
      </c>
      <c r="B217" s="82" t="str">
        <f t="shared" si="31"/>
        <v>4145198228</v>
      </c>
      <c r="G217" s="20" t="s">
        <v>1527</v>
      </c>
      <c r="I217" s="20" t="s">
        <v>2122</v>
      </c>
      <c r="J217" s="50" t="str">
        <f>IF(G217&lt;&gt;"",VLOOKUP(G217,'nhân viên sale'!$A$2:$C$1633,2,0),"")</f>
        <v>SG005</v>
      </c>
      <c r="K217" s="20" t="s">
        <v>39</v>
      </c>
      <c r="L217" s="27" t="str">
        <f t="shared" si="33"/>
        <v>Chân giò heo muối 300g</v>
      </c>
      <c r="M217" s="16"/>
      <c r="N217" s="50" t="str">
        <f t="shared" si="32"/>
        <v>K-HCM</v>
      </c>
      <c r="Q217" s="28" t="str">
        <f t="shared" si="30"/>
        <v>Túi</v>
      </c>
      <c r="R217" s="32">
        <v>4</v>
      </c>
      <c r="T217" s="30">
        <f t="shared" si="34"/>
        <v>73431</v>
      </c>
      <c r="U217" s="30">
        <f t="shared" si="35"/>
        <v>293724</v>
      </c>
      <c r="X217" s="67">
        <f t="shared" si="36"/>
        <v>8</v>
      </c>
      <c r="Y217" s="31"/>
      <c r="Z217" s="30">
        <f t="shared" si="37"/>
        <v>23498</v>
      </c>
    </row>
    <row r="218" spans="1:26" ht="25.5" customHeight="1" x14ac:dyDescent="0.25">
      <c r="A218" s="13">
        <v>44919</v>
      </c>
      <c r="B218" s="82" t="str">
        <f t="shared" si="31"/>
        <v>4145198228</v>
      </c>
      <c r="G218" s="20" t="s">
        <v>1527</v>
      </c>
      <c r="I218" s="20" t="s">
        <v>2122</v>
      </c>
      <c r="J218" s="50" t="str">
        <f>IF(G218&lt;&gt;"",VLOOKUP(G218,'nhân viên sale'!$A$2:$C$1633,2,0),"")</f>
        <v>SG005</v>
      </c>
      <c r="K218" s="20" t="s">
        <v>55</v>
      </c>
      <c r="L218" s="27" t="str">
        <f t="shared" si="33"/>
        <v>Gà muối 500g</v>
      </c>
      <c r="M218" s="16"/>
      <c r="N218" s="50" t="str">
        <f t="shared" si="32"/>
        <v>K-HCM</v>
      </c>
      <c r="Q218" s="28" t="str">
        <f t="shared" si="30"/>
        <v>Túi</v>
      </c>
      <c r="R218" s="32">
        <v>4</v>
      </c>
      <c r="T218" s="30">
        <f t="shared" si="34"/>
        <v>111058</v>
      </c>
      <c r="U218" s="30">
        <f t="shared" si="35"/>
        <v>444232</v>
      </c>
      <c r="X218" s="67">
        <f t="shared" si="36"/>
        <v>8</v>
      </c>
      <c r="Y218" s="31"/>
      <c r="Z218" s="30">
        <f t="shared" si="37"/>
        <v>35539</v>
      </c>
    </row>
    <row r="219" spans="1:26" ht="25.5" customHeight="1" x14ac:dyDescent="0.25">
      <c r="A219" s="13">
        <v>44919</v>
      </c>
      <c r="B219" s="82" t="str">
        <f t="shared" si="31"/>
        <v>4145198233</v>
      </c>
      <c r="G219" s="20" t="s">
        <v>1531</v>
      </c>
      <c r="I219" s="20" t="s">
        <v>2123</v>
      </c>
      <c r="J219" s="50" t="str">
        <f>IF(G219&lt;&gt;"",VLOOKUP(G219,'nhân viên sale'!$A$2:$C$1633,2,0),"")</f>
        <v>SG011</v>
      </c>
      <c r="K219" s="20" t="s">
        <v>39</v>
      </c>
      <c r="L219" s="27" t="str">
        <f t="shared" si="33"/>
        <v>Chân giò heo muối 300g</v>
      </c>
      <c r="M219" s="16"/>
      <c r="N219" s="50" t="str">
        <f t="shared" si="32"/>
        <v>K-HCM</v>
      </c>
      <c r="Q219" s="28" t="str">
        <f t="shared" si="30"/>
        <v>Túi</v>
      </c>
      <c r="R219" s="32">
        <v>10</v>
      </c>
      <c r="T219" s="30">
        <f t="shared" si="34"/>
        <v>73431</v>
      </c>
      <c r="U219" s="30">
        <f t="shared" si="35"/>
        <v>734310</v>
      </c>
      <c r="X219" s="67">
        <f t="shared" si="36"/>
        <v>8</v>
      </c>
      <c r="Y219" s="31"/>
      <c r="Z219" s="30">
        <f t="shared" si="37"/>
        <v>58745</v>
      </c>
    </row>
    <row r="220" spans="1:26" ht="25.5" customHeight="1" x14ac:dyDescent="0.25">
      <c r="A220" s="13">
        <v>44919</v>
      </c>
      <c r="B220" s="82" t="str">
        <f t="shared" si="31"/>
        <v>4145198233</v>
      </c>
      <c r="G220" s="20" t="s">
        <v>1531</v>
      </c>
      <c r="I220" s="20" t="s">
        <v>2123</v>
      </c>
      <c r="J220" s="50" t="str">
        <f>IF(G220&lt;&gt;"",VLOOKUP(G220,'nhân viên sale'!$A$2:$C$1633,2,0),"")</f>
        <v>SG011</v>
      </c>
      <c r="K220" s="20" t="s">
        <v>55</v>
      </c>
      <c r="L220" s="27" t="str">
        <f t="shared" si="33"/>
        <v>Gà muối 500g</v>
      </c>
      <c r="M220" s="16"/>
      <c r="N220" s="50" t="str">
        <f t="shared" si="32"/>
        <v>K-HCM</v>
      </c>
      <c r="Q220" s="28" t="str">
        <f t="shared" si="30"/>
        <v>Túi</v>
      </c>
      <c r="R220" s="32">
        <v>10</v>
      </c>
      <c r="T220" s="30">
        <f t="shared" si="34"/>
        <v>111058</v>
      </c>
      <c r="U220" s="30">
        <f t="shared" si="35"/>
        <v>1110580</v>
      </c>
      <c r="X220" s="67">
        <f t="shared" si="36"/>
        <v>8</v>
      </c>
      <c r="Y220" s="31"/>
      <c r="Z220" s="30">
        <f t="shared" si="37"/>
        <v>88846</v>
      </c>
    </row>
    <row r="221" spans="1:26" ht="25.5" customHeight="1" x14ac:dyDescent="0.25">
      <c r="A221" s="13">
        <v>44919</v>
      </c>
      <c r="B221" s="82" t="str">
        <f t="shared" si="31"/>
        <v>4145198233</v>
      </c>
      <c r="G221" s="20" t="s">
        <v>1531</v>
      </c>
      <c r="I221" s="20" t="s">
        <v>2123</v>
      </c>
      <c r="J221" s="50" t="str">
        <f>IF(G221&lt;&gt;"",VLOOKUP(G221,'nhân viên sale'!$A$2:$C$1633,2,0),"")</f>
        <v>SG011</v>
      </c>
      <c r="K221" s="20" t="s">
        <v>67</v>
      </c>
      <c r="L221" s="27" t="str">
        <f t="shared" si="33"/>
        <v>Tai heo muối 200g</v>
      </c>
      <c r="M221" s="16"/>
      <c r="N221" s="50" t="str">
        <f t="shared" si="32"/>
        <v>K-HCM</v>
      </c>
      <c r="Q221" s="28" t="str">
        <f t="shared" si="30"/>
        <v>Túi</v>
      </c>
      <c r="R221" s="32">
        <v>4</v>
      </c>
      <c r="T221" s="30">
        <f t="shared" si="34"/>
        <v>55595</v>
      </c>
      <c r="U221" s="30">
        <f t="shared" si="35"/>
        <v>222380</v>
      </c>
      <c r="X221" s="67">
        <f t="shared" si="36"/>
        <v>8</v>
      </c>
      <c r="Y221" s="31"/>
      <c r="Z221" s="30">
        <f t="shared" si="37"/>
        <v>17790</v>
      </c>
    </row>
    <row r="222" spans="1:26" ht="25.5" customHeight="1" x14ac:dyDescent="0.25">
      <c r="A222" s="13">
        <v>44919</v>
      </c>
      <c r="B222" s="82" t="str">
        <f t="shared" si="31"/>
        <v>4145198233</v>
      </c>
      <c r="G222" s="20" t="s">
        <v>1531</v>
      </c>
      <c r="I222" s="20" t="s">
        <v>2123</v>
      </c>
      <c r="J222" s="50" t="str">
        <f>IF(G222&lt;&gt;"",VLOOKUP(G222,'nhân viên sale'!$A$2:$C$1633,2,0),"")</f>
        <v>SG011</v>
      </c>
      <c r="K222" s="20" t="s">
        <v>59</v>
      </c>
      <c r="L222" s="27" t="str">
        <f t="shared" si="33"/>
        <v>Giò Tai Lưỡi Xào 250g</v>
      </c>
      <c r="M222" s="16"/>
      <c r="N222" s="50" t="str">
        <f t="shared" si="32"/>
        <v>K-HCM</v>
      </c>
      <c r="Q222" s="28" t="str">
        <f t="shared" si="30"/>
        <v>Túi</v>
      </c>
      <c r="R222" s="32">
        <v>4</v>
      </c>
      <c r="T222" s="30">
        <f t="shared" si="34"/>
        <v>50182</v>
      </c>
      <c r="U222" s="30">
        <f t="shared" si="35"/>
        <v>200728</v>
      </c>
      <c r="X222" s="67">
        <f t="shared" si="36"/>
        <v>8</v>
      </c>
      <c r="Y222" s="31"/>
      <c r="Z222" s="30">
        <f t="shared" si="37"/>
        <v>16058</v>
      </c>
    </row>
    <row r="223" spans="1:26" ht="25.5" customHeight="1" x14ac:dyDescent="0.25">
      <c r="A223" s="13">
        <v>44919</v>
      </c>
      <c r="B223" s="82" t="str">
        <f t="shared" si="31"/>
        <v>4145198251</v>
      </c>
      <c r="G223" s="20" t="s">
        <v>1551</v>
      </c>
      <c r="I223" s="20" t="s">
        <v>2124</v>
      </c>
      <c r="J223" s="50" t="str">
        <f>IF(G223&lt;&gt;"",VLOOKUP(G223,'nhân viên sale'!$A$2:$C$1633,2,0),"")</f>
        <v>SG005</v>
      </c>
      <c r="K223" s="20" t="s">
        <v>39</v>
      </c>
      <c r="L223" s="27" t="str">
        <f t="shared" si="33"/>
        <v>Chân giò heo muối 300g</v>
      </c>
      <c r="M223" s="16"/>
      <c r="N223" s="50" t="str">
        <f t="shared" si="32"/>
        <v>K-HCM</v>
      </c>
      <c r="Q223" s="28" t="str">
        <f t="shared" si="30"/>
        <v>Túi</v>
      </c>
      <c r="R223" s="32">
        <v>4</v>
      </c>
      <c r="T223" s="30">
        <f t="shared" si="34"/>
        <v>73431</v>
      </c>
      <c r="U223" s="30">
        <f t="shared" si="35"/>
        <v>293724</v>
      </c>
      <c r="X223" s="67">
        <f t="shared" si="36"/>
        <v>8</v>
      </c>
      <c r="Y223" s="31"/>
      <c r="Z223" s="30">
        <f t="shared" si="37"/>
        <v>23498</v>
      </c>
    </row>
    <row r="224" spans="1:26" ht="25.5" customHeight="1" x14ac:dyDescent="0.25">
      <c r="A224" s="13">
        <v>44919</v>
      </c>
      <c r="B224" s="82" t="str">
        <f t="shared" si="31"/>
        <v>4145198251</v>
      </c>
      <c r="G224" s="20" t="s">
        <v>1551</v>
      </c>
      <c r="I224" s="20" t="s">
        <v>2124</v>
      </c>
      <c r="J224" s="50" t="str">
        <f>IF(G224&lt;&gt;"",VLOOKUP(G224,'nhân viên sale'!$A$2:$C$1633,2,0),"")</f>
        <v>SG005</v>
      </c>
      <c r="K224" s="20" t="s">
        <v>55</v>
      </c>
      <c r="L224" s="27" t="str">
        <f t="shared" si="33"/>
        <v>Gà muối 500g</v>
      </c>
      <c r="M224" s="16"/>
      <c r="N224" s="50" t="str">
        <f t="shared" si="32"/>
        <v>K-HCM</v>
      </c>
      <c r="Q224" s="28" t="str">
        <f t="shared" si="30"/>
        <v>Túi</v>
      </c>
      <c r="R224" s="32">
        <v>4</v>
      </c>
      <c r="T224" s="30">
        <f t="shared" si="34"/>
        <v>111058</v>
      </c>
      <c r="U224" s="30">
        <f t="shared" si="35"/>
        <v>444232</v>
      </c>
      <c r="X224" s="67">
        <f t="shared" si="36"/>
        <v>8</v>
      </c>
      <c r="Y224" s="31"/>
      <c r="Z224" s="30">
        <f t="shared" si="37"/>
        <v>35539</v>
      </c>
    </row>
    <row r="225" spans="1:26" ht="25.5" customHeight="1" x14ac:dyDescent="0.25">
      <c r="A225" s="13">
        <v>44919</v>
      </c>
      <c r="B225" s="82" t="str">
        <f t="shared" si="31"/>
        <v>4145198251</v>
      </c>
      <c r="G225" s="20" t="s">
        <v>1551</v>
      </c>
      <c r="I225" s="20" t="s">
        <v>2124</v>
      </c>
      <c r="J225" s="50" t="str">
        <f>IF(G225&lt;&gt;"",VLOOKUP(G225,'nhân viên sale'!$A$2:$C$1633,2,0),"")</f>
        <v>SG005</v>
      </c>
      <c r="K225" s="20" t="s">
        <v>59</v>
      </c>
      <c r="L225" s="27" t="str">
        <f t="shared" si="33"/>
        <v>Giò Tai Lưỡi Xào 250g</v>
      </c>
      <c r="M225" s="16"/>
      <c r="N225" s="50" t="str">
        <f t="shared" si="32"/>
        <v>K-HCM</v>
      </c>
      <c r="Q225" s="28" t="str">
        <f t="shared" si="30"/>
        <v>Túi</v>
      </c>
      <c r="R225" s="32">
        <v>4</v>
      </c>
      <c r="T225" s="30">
        <f t="shared" si="34"/>
        <v>50182</v>
      </c>
      <c r="U225" s="30">
        <f t="shared" si="35"/>
        <v>200728</v>
      </c>
      <c r="X225" s="67">
        <f t="shared" si="36"/>
        <v>8</v>
      </c>
      <c r="Y225" s="31"/>
      <c r="Z225" s="30">
        <f t="shared" si="37"/>
        <v>16058</v>
      </c>
    </row>
    <row r="226" spans="1:26" ht="25.5" customHeight="1" x14ac:dyDescent="0.25">
      <c r="A226" s="13">
        <v>44919</v>
      </c>
      <c r="B226" s="82" t="str">
        <f t="shared" si="31"/>
        <v>4145198271</v>
      </c>
      <c r="G226" s="20" t="s">
        <v>1580</v>
      </c>
      <c r="I226" s="20" t="s">
        <v>2125</v>
      </c>
      <c r="J226" s="50" t="str">
        <f>IF(G226&lt;&gt;"",VLOOKUP(G226,'nhân viên sale'!$A$2:$C$1633,2,0),"")</f>
        <v>SG011</v>
      </c>
      <c r="K226" s="20" t="s">
        <v>30</v>
      </c>
      <c r="L226" s="27" t="str">
        <f t="shared" si="33"/>
        <v>Bắp bò muối 200g</v>
      </c>
      <c r="M226" s="16"/>
      <c r="N226" s="50" t="str">
        <f t="shared" si="32"/>
        <v>K-HCM</v>
      </c>
      <c r="Q226" s="28" t="str">
        <f t="shared" si="30"/>
        <v>Túi</v>
      </c>
      <c r="R226" s="32">
        <v>4</v>
      </c>
      <c r="T226" s="30">
        <f t="shared" si="34"/>
        <v>87787</v>
      </c>
      <c r="U226" s="30">
        <f t="shared" si="35"/>
        <v>351148</v>
      </c>
      <c r="X226" s="67">
        <f t="shared" si="36"/>
        <v>8</v>
      </c>
      <c r="Y226" s="31"/>
      <c r="Z226" s="30">
        <f t="shared" si="37"/>
        <v>28092</v>
      </c>
    </row>
    <row r="227" spans="1:26" ht="25.5" customHeight="1" x14ac:dyDescent="0.25">
      <c r="A227" s="13">
        <v>44919</v>
      </c>
      <c r="B227" s="82" t="str">
        <f t="shared" si="31"/>
        <v>4145198271</v>
      </c>
      <c r="G227" s="20" t="s">
        <v>1580</v>
      </c>
      <c r="I227" s="20" t="s">
        <v>2125</v>
      </c>
      <c r="J227" s="50" t="str">
        <f>IF(G227&lt;&gt;"",VLOOKUP(G227,'nhân viên sale'!$A$2:$C$1633,2,0),"")</f>
        <v>SG011</v>
      </c>
      <c r="K227" s="20" t="s">
        <v>39</v>
      </c>
      <c r="L227" s="27" t="str">
        <f t="shared" si="33"/>
        <v>Chân giò heo muối 300g</v>
      </c>
      <c r="M227" s="16"/>
      <c r="N227" s="50" t="str">
        <f t="shared" si="32"/>
        <v>K-HCM</v>
      </c>
      <c r="Q227" s="28" t="str">
        <f t="shared" si="30"/>
        <v>Túi</v>
      </c>
      <c r="R227" s="32">
        <v>6</v>
      </c>
      <c r="T227" s="30">
        <f t="shared" si="34"/>
        <v>73431</v>
      </c>
      <c r="U227" s="30">
        <f t="shared" si="35"/>
        <v>440586</v>
      </c>
      <c r="X227" s="67">
        <f t="shared" si="36"/>
        <v>8</v>
      </c>
      <c r="Y227" s="31"/>
      <c r="Z227" s="30">
        <f t="shared" si="37"/>
        <v>35247</v>
      </c>
    </row>
    <row r="228" spans="1:26" ht="25.5" customHeight="1" x14ac:dyDescent="0.25">
      <c r="A228" s="13">
        <v>44919</v>
      </c>
      <c r="B228" s="82" t="str">
        <f t="shared" si="31"/>
        <v>4145198271</v>
      </c>
      <c r="G228" s="20" t="s">
        <v>1580</v>
      </c>
      <c r="I228" s="20" t="s">
        <v>2125</v>
      </c>
      <c r="J228" s="50" t="str">
        <f>IF(G228&lt;&gt;"",VLOOKUP(G228,'nhân viên sale'!$A$2:$C$1633,2,0),"")</f>
        <v>SG011</v>
      </c>
      <c r="K228" s="20" t="s">
        <v>55</v>
      </c>
      <c r="L228" s="27" t="str">
        <f t="shared" si="33"/>
        <v>Gà muối 500g</v>
      </c>
      <c r="M228" s="16"/>
      <c r="N228" s="50" t="str">
        <f t="shared" si="32"/>
        <v>K-HCM</v>
      </c>
      <c r="Q228" s="28" t="str">
        <f t="shared" si="30"/>
        <v>Túi</v>
      </c>
      <c r="R228" s="32">
        <v>6</v>
      </c>
      <c r="T228" s="30">
        <f t="shared" si="34"/>
        <v>111058</v>
      </c>
      <c r="U228" s="30">
        <f t="shared" si="35"/>
        <v>666348</v>
      </c>
      <c r="X228" s="67">
        <f t="shared" si="36"/>
        <v>8</v>
      </c>
      <c r="Y228" s="31"/>
      <c r="Z228" s="30">
        <f t="shared" si="37"/>
        <v>53308</v>
      </c>
    </row>
    <row r="229" spans="1:26" ht="25.5" customHeight="1" x14ac:dyDescent="0.25">
      <c r="A229" s="13">
        <v>44919</v>
      </c>
      <c r="B229" s="82" t="str">
        <f t="shared" si="31"/>
        <v>4145198271</v>
      </c>
      <c r="G229" s="20" t="s">
        <v>1580</v>
      </c>
      <c r="I229" s="20" t="s">
        <v>2125</v>
      </c>
      <c r="J229" s="50" t="str">
        <f>IF(G229&lt;&gt;"",VLOOKUP(G229,'nhân viên sale'!$A$2:$C$1633,2,0),"")</f>
        <v>SG011</v>
      </c>
      <c r="K229" s="20" t="s">
        <v>67</v>
      </c>
      <c r="L229" s="27" t="str">
        <f t="shared" si="33"/>
        <v>Tai heo muối 200g</v>
      </c>
      <c r="M229" s="16"/>
      <c r="N229" s="50" t="str">
        <f t="shared" si="32"/>
        <v>K-HCM</v>
      </c>
      <c r="Q229" s="28" t="str">
        <f t="shared" si="30"/>
        <v>Túi</v>
      </c>
      <c r="R229" s="32">
        <v>4</v>
      </c>
      <c r="T229" s="30">
        <f t="shared" si="34"/>
        <v>55595</v>
      </c>
      <c r="U229" s="30">
        <f t="shared" si="35"/>
        <v>222380</v>
      </c>
      <c r="X229" s="67">
        <f t="shared" si="36"/>
        <v>8</v>
      </c>
      <c r="Y229" s="31"/>
      <c r="Z229" s="30">
        <f t="shared" si="37"/>
        <v>17790</v>
      </c>
    </row>
    <row r="230" spans="1:26" ht="25.5" customHeight="1" x14ac:dyDescent="0.25">
      <c r="A230" s="13">
        <v>44919</v>
      </c>
      <c r="B230" s="82" t="str">
        <f t="shared" si="31"/>
        <v>4145198271</v>
      </c>
      <c r="G230" s="20" t="s">
        <v>1580</v>
      </c>
      <c r="I230" s="20" t="s">
        <v>2125</v>
      </c>
      <c r="J230" s="50" t="str">
        <f>IF(G230&lt;&gt;"",VLOOKUP(G230,'nhân viên sale'!$A$2:$C$1633,2,0),"")</f>
        <v>SG011</v>
      </c>
      <c r="K230" s="20" t="s">
        <v>37</v>
      </c>
      <c r="L230" s="27" t="str">
        <f t="shared" si="33"/>
        <v>Chả cốm 300g</v>
      </c>
      <c r="M230" s="16"/>
      <c r="N230" s="50" t="str">
        <f t="shared" si="32"/>
        <v>K-HCM</v>
      </c>
      <c r="Q230" s="28" t="str">
        <f t="shared" si="30"/>
        <v>Túi</v>
      </c>
      <c r="R230" s="32">
        <v>4</v>
      </c>
      <c r="T230" s="30">
        <f t="shared" si="34"/>
        <v>74250</v>
      </c>
      <c r="U230" s="30">
        <f t="shared" si="35"/>
        <v>297000</v>
      </c>
      <c r="X230" s="67">
        <f t="shared" si="36"/>
        <v>8</v>
      </c>
      <c r="Y230" s="31"/>
      <c r="Z230" s="30">
        <f t="shared" si="37"/>
        <v>23760</v>
      </c>
    </row>
    <row r="231" spans="1:26" ht="25.5" customHeight="1" x14ac:dyDescent="0.25">
      <c r="A231" s="13">
        <v>44919</v>
      </c>
      <c r="B231" s="82" t="str">
        <f t="shared" si="31"/>
        <v>4145198271</v>
      </c>
      <c r="G231" s="20" t="s">
        <v>1580</v>
      </c>
      <c r="I231" s="20" t="s">
        <v>2125</v>
      </c>
      <c r="J231" s="50" t="str">
        <f>IF(G231&lt;&gt;"",VLOOKUP(G231,'nhân viên sale'!$A$2:$C$1633,2,0),"")</f>
        <v>SG011</v>
      </c>
      <c r="K231" s="20" t="s">
        <v>59</v>
      </c>
      <c r="L231" s="27" t="str">
        <f t="shared" si="33"/>
        <v>Giò Tai Lưỡi Xào 250g</v>
      </c>
      <c r="M231" s="16"/>
      <c r="N231" s="50" t="str">
        <f t="shared" si="32"/>
        <v>K-HCM</v>
      </c>
      <c r="Q231" s="28" t="str">
        <f t="shared" si="30"/>
        <v>Túi</v>
      </c>
      <c r="R231" s="32">
        <v>4</v>
      </c>
      <c r="T231" s="30">
        <f t="shared" si="34"/>
        <v>50182</v>
      </c>
      <c r="U231" s="30">
        <f t="shared" si="35"/>
        <v>200728</v>
      </c>
      <c r="X231" s="67">
        <f t="shared" si="36"/>
        <v>8</v>
      </c>
      <c r="Y231" s="31"/>
      <c r="Z231" s="30">
        <f t="shared" si="37"/>
        <v>16058</v>
      </c>
    </row>
    <row r="232" spans="1:26" ht="25.5" customHeight="1" x14ac:dyDescent="0.25">
      <c r="A232" s="13">
        <v>44919</v>
      </c>
      <c r="B232" s="82" t="str">
        <f t="shared" si="31"/>
        <v>4145198287</v>
      </c>
      <c r="G232" s="20" t="s">
        <v>1593</v>
      </c>
      <c r="I232" s="20" t="s">
        <v>2126</v>
      </c>
      <c r="J232" s="50" t="str">
        <f>IF(G232&lt;&gt;"",VLOOKUP(G232,'nhân viên sale'!$A$2:$C$1633,2,0),"")</f>
        <v>SG004</v>
      </c>
      <c r="K232" s="20" t="s">
        <v>39</v>
      </c>
      <c r="L232" s="27" t="str">
        <f t="shared" si="33"/>
        <v>Chân giò heo muối 300g</v>
      </c>
      <c r="M232" s="16"/>
      <c r="N232" s="50" t="str">
        <f t="shared" si="32"/>
        <v>K-HCM</v>
      </c>
      <c r="Q232" s="28" t="str">
        <f t="shared" si="30"/>
        <v>Túi</v>
      </c>
      <c r="R232" s="32">
        <v>4</v>
      </c>
      <c r="T232" s="30">
        <f t="shared" si="34"/>
        <v>73431</v>
      </c>
      <c r="U232" s="30">
        <f t="shared" si="35"/>
        <v>293724</v>
      </c>
      <c r="X232" s="67">
        <f t="shared" si="36"/>
        <v>8</v>
      </c>
      <c r="Y232" s="31"/>
      <c r="Z232" s="30">
        <f t="shared" si="37"/>
        <v>23498</v>
      </c>
    </row>
    <row r="233" spans="1:26" ht="25.5" customHeight="1" x14ac:dyDescent="0.25">
      <c r="A233" s="13">
        <v>44919</v>
      </c>
      <c r="B233" s="82" t="str">
        <f t="shared" si="31"/>
        <v>4145198287</v>
      </c>
      <c r="G233" s="20" t="s">
        <v>1593</v>
      </c>
      <c r="I233" s="20" t="s">
        <v>2126</v>
      </c>
      <c r="J233" s="50" t="str">
        <f>IF(G233&lt;&gt;"",VLOOKUP(G233,'nhân viên sale'!$A$2:$C$1633,2,0),"")</f>
        <v>SG004</v>
      </c>
      <c r="K233" s="20" t="s">
        <v>55</v>
      </c>
      <c r="L233" s="27" t="str">
        <f t="shared" si="33"/>
        <v>Gà muối 500g</v>
      </c>
      <c r="M233" s="16"/>
      <c r="N233" s="50" t="str">
        <f t="shared" si="32"/>
        <v>K-HCM</v>
      </c>
      <c r="Q233" s="28" t="str">
        <f t="shared" si="30"/>
        <v>Túi</v>
      </c>
      <c r="R233" s="32">
        <v>4</v>
      </c>
      <c r="T233" s="30">
        <f t="shared" si="34"/>
        <v>111058</v>
      </c>
      <c r="U233" s="30">
        <f t="shared" si="35"/>
        <v>444232</v>
      </c>
      <c r="X233" s="67">
        <f t="shared" si="36"/>
        <v>8</v>
      </c>
      <c r="Y233" s="31"/>
      <c r="Z233" s="30">
        <f t="shared" si="37"/>
        <v>35539</v>
      </c>
    </row>
    <row r="234" spans="1:26" ht="25.5" customHeight="1" x14ac:dyDescent="0.25">
      <c r="A234" s="13">
        <v>44919</v>
      </c>
      <c r="B234" s="82" t="str">
        <f t="shared" si="31"/>
        <v>4145198287</v>
      </c>
      <c r="G234" s="20" t="s">
        <v>1593</v>
      </c>
      <c r="I234" s="20" t="s">
        <v>2126</v>
      </c>
      <c r="J234" s="50" t="str">
        <f>IF(G234&lt;&gt;"",VLOOKUP(G234,'nhân viên sale'!$A$2:$C$1633,2,0),"")</f>
        <v>SG004</v>
      </c>
      <c r="K234" s="20" t="s">
        <v>59</v>
      </c>
      <c r="L234" s="27" t="str">
        <f t="shared" si="33"/>
        <v>Giò Tai Lưỡi Xào 250g</v>
      </c>
      <c r="M234" s="16"/>
      <c r="N234" s="50" t="str">
        <f t="shared" si="32"/>
        <v>K-HCM</v>
      </c>
      <c r="Q234" s="28" t="str">
        <f t="shared" si="30"/>
        <v>Túi</v>
      </c>
      <c r="R234" s="32">
        <v>4</v>
      </c>
      <c r="T234" s="30">
        <f t="shared" si="34"/>
        <v>50182</v>
      </c>
      <c r="U234" s="30">
        <f t="shared" si="35"/>
        <v>200728</v>
      </c>
      <c r="X234" s="67">
        <f t="shared" si="36"/>
        <v>8</v>
      </c>
      <c r="Y234" s="31"/>
      <c r="Z234" s="30">
        <f t="shared" si="37"/>
        <v>16058</v>
      </c>
    </row>
    <row r="235" spans="1:26" ht="25.5" customHeight="1" x14ac:dyDescent="0.25">
      <c r="A235" s="13">
        <v>44919</v>
      </c>
      <c r="B235" s="82" t="str">
        <f t="shared" si="31"/>
        <v>4145198288</v>
      </c>
      <c r="G235" s="20" t="s">
        <v>1600</v>
      </c>
      <c r="I235" s="20" t="s">
        <v>2127</v>
      </c>
      <c r="J235" s="50" t="str">
        <f>IF(G235&lt;&gt;"",VLOOKUP(G235,'nhân viên sale'!$A$2:$C$1633,2,0),"")</f>
        <v>SG004</v>
      </c>
      <c r="K235" s="20" t="s">
        <v>39</v>
      </c>
      <c r="L235" s="27" t="str">
        <f t="shared" si="33"/>
        <v>Chân giò heo muối 300g</v>
      </c>
      <c r="M235" s="16"/>
      <c r="N235" s="50" t="str">
        <f t="shared" si="32"/>
        <v>K-HCM</v>
      </c>
      <c r="Q235" s="28" t="str">
        <f t="shared" si="30"/>
        <v>Túi</v>
      </c>
      <c r="R235" s="32">
        <v>4</v>
      </c>
      <c r="T235" s="30">
        <f t="shared" si="34"/>
        <v>73431</v>
      </c>
      <c r="U235" s="30">
        <f t="shared" si="35"/>
        <v>293724</v>
      </c>
      <c r="X235" s="67">
        <f t="shared" si="36"/>
        <v>8</v>
      </c>
      <c r="Y235" s="31"/>
      <c r="Z235" s="30">
        <f t="shared" si="37"/>
        <v>23498</v>
      </c>
    </row>
    <row r="236" spans="1:26" ht="25.5" customHeight="1" x14ac:dyDescent="0.25">
      <c r="A236" s="13">
        <v>44919</v>
      </c>
      <c r="B236" s="82" t="str">
        <f t="shared" si="31"/>
        <v>4145198288</v>
      </c>
      <c r="G236" s="20" t="s">
        <v>1600</v>
      </c>
      <c r="I236" s="20" t="s">
        <v>2127</v>
      </c>
      <c r="J236" s="50" t="str">
        <f>IF(G236&lt;&gt;"",VLOOKUP(G236,'nhân viên sale'!$A$2:$C$1633,2,0),"")</f>
        <v>SG004</v>
      </c>
      <c r="K236" s="20" t="s">
        <v>55</v>
      </c>
      <c r="L236" s="27" t="str">
        <f t="shared" si="33"/>
        <v>Gà muối 500g</v>
      </c>
      <c r="M236" s="16"/>
      <c r="N236" s="50" t="str">
        <f t="shared" si="32"/>
        <v>K-HCM</v>
      </c>
      <c r="Q236" s="28" t="str">
        <f t="shared" si="30"/>
        <v>Túi</v>
      </c>
      <c r="R236" s="32">
        <v>4</v>
      </c>
      <c r="T236" s="30">
        <f t="shared" si="34"/>
        <v>111058</v>
      </c>
      <c r="U236" s="30">
        <f t="shared" si="35"/>
        <v>444232</v>
      </c>
      <c r="X236" s="67">
        <f t="shared" si="36"/>
        <v>8</v>
      </c>
      <c r="Y236" s="31"/>
      <c r="Z236" s="30">
        <f t="shared" si="37"/>
        <v>35539</v>
      </c>
    </row>
    <row r="237" spans="1:26" ht="25.5" customHeight="1" x14ac:dyDescent="0.25">
      <c r="A237" s="13">
        <v>44919</v>
      </c>
      <c r="B237" s="82" t="str">
        <f t="shared" si="31"/>
        <v>4145198309</v>
      </c>
      <c r="G237" s="20" t="s">
        <v>1626</v>
      </c>
      <c r="I237" s="20" t="s">
        <v>2128</v>
      </c>
      <c r="J237" s="50" t="str">
        <f>IF(G237&lt;&gt;"",VLOOKUP(G237,'nhân viên sale'!$A$2:$C$1633,2,0),"")</f>
        <v>SG004</v>
      </c>
      <c r="K237" s="20" t="s">
        <v>39</v>
      </c>
      <c r="L237" s="27" t="str">
        <f t="shared" si="33"/>
        <v>Chân giò heo muối 300g</v>
      </c>
      <c r="M237" s="16"/>
      <c r="N237" s="50" t="str">
        <f t="shared" si="32"/>
        <v>K-HCM</v>
      </c>
      <c r="Q237" s="28" t="str">
        <f t="shared" si="30"/>
        <v>Túi</v>
      </c>
      <c r="R237" s="32">
        <v>4</v>
      </c>
      <c r="T237" s="30">
        <f t="shared" si="34"/>
        <v>73431</v>
      </c>
      <c r="U237" s="30">
        <f t="shared" si="35"/>
        <v>293724</v>
      </c>
      <c r="X237" s="67">
        <f t="shared" si="36"/>
        <v>8</v>
      </c>
      <c r="Y237" s="31"/>
      <c r="Z237" s="30">
        <f t="shared" si="37"/>
        <v>23498</v>
      </c>
    </row>
    <row r="238" spans="1:26" ht="25.5" customHeight="1" x14ac:dyDescent="0.25">
      <c r="A238" s="13">
        <v>44919</v>
      </c>
      <c r="B238" s="82" t="str">
        <f t="shared" si="31"/>
        <v>4145198309</v>
      </c>
      <c r="G238" s="20" t="s">
        <v>1626</v>
      </c>
      <c r="I238" s="20" t="s">
        <v>2128</v>
      </c>
      <c r="J238" s="50" t="str">
        <f>IF(G238&lt;&gt;"",VLOOKUP(G238,'nhân viên sale'!$A$2:$C$1633,2,0),"")</f>
        <v>SG004</v>
      </c>
      <c r="K238" s="20" t="s">
        <v>55</v>
      </c>
      <c r="L238" s="27" t="str">
        <f t="shared" si="33"/>
        <v>Gà muối 500g</v>
      </c>
      <c r="M238" s="16"/>
      <c r="N238" s="50" t="str">
        <f t="shared" si="32"/>
        <v>K-HCM</v>
      </c>
      <c r="Q238" s="28" t="str">
        <f t="shared" si="30"/>
        <v>Túi</v>
      </c>
      <c r="R238" s="32">
        <v>4</v>
      </c>
      <c r="T238" s="30">
        <f t="shared" si="34"/>
        <v>111058</v>
      </c>
      <c r="U238" s="30">
        <f t="shared" si="35"/>
        <v>444232</v>
      </c>
      <c r="X238" s="67">
        <f t="shared" si="36"/>
        <v>8</v>
      </c>
      <c r="Y238" s="31"/>
      <c r="Z238" s="30">
        <f t="shared" si="37"/>
        <v>35539</v>
      </c>
    </row>
    <row r="239" spans="1:26" ht="25.5" customHeight="1" x14ac:dyDescent="0.25">
      <c r="A239" s="13">
        <v>44919</v>
      </c>
      <c r="B239" s="82" t="str">
        <f t="shared" si="31"/>
        <v>4145198347</v>
      </c>
      <c r="G239" s="20" t="s">
        <v>1681</v>
      </c>
      <c r="I239" s="20" t="s">
        <v>2129</v>
      </c>
      <c r="J239" s="50" t="str">
        <f>IF(G239&lt;&gt;"",VLOOKUP(G239,'nhân viên sale'!$A$2:$C$1633,2,0),"")</f>
        <v>SG011</v>
      </c>
      <c r="K239" s="20" t="s">
        <v>39</v>
      </c>
      <c r="L239" s="27" t="str">
        <f t="shared" si="33"/>
        <v>Chân giò heo muối 300g</v>
      </c>
      <c r="M239" s="16"/>
      <c r="N239" s="50" t="str">
        <f t="shared" si="32"/>
        <v>K-HCM</v>
      </c>
      <c r="Q239" s="28" t="str">
        <f t="shared" si="30"/>
        <v>Túi</v>
      </c>
      <c r="R239" s="32">
        <v>12</v>
      </c>
      <c r="T239" s="30">
        <f t="shared" si="34"/>
        <v>73431</v>
      </c>
      <c r="U239" s="30">
        <f t="shared" si="35"/>
        <v>881172</v>
      </c>
      <c r="X239" s="67">
        <f t="shared" si="36"/>
        <v>8</v>
      </c>
      <c r="Y239" s="31"/>
      <c r="Z239" s="30">
        <f t="shared" si="37"/>
        <v>70494</v>
      </c>
    </row>
    <row r="240" spans="1:26" ht="25.5" customHeight="1" x14ac:dyDescent="0.25">
      <c r="A240" s="13">
        <v>44919</v>
      </c>
      <c r="B240" s="82" t="str">
        <f t="shared" si="31"/>
        <v>4145198347</v>
      </c>
      <c r="G240" s="20" t="s">
        <v>1681</v>
      </c>
      <c r="I240" s="20" t="s">
        <v>2129</v>
      </c>
      <c r="J240" s="50" t="str">
        <f>IF(G240&lt;&gt;"",VLOOKUP(G240,'nhân viên sale'!$A$2:$C$1633,2,0),"")</f>
        <v>SG011</v>
      </c>
      <c r="K240" s="20" t="s">
        <v>55</v>
      </c>
      <c r="L240" s="27" t="str">
        <f t="shared" si="33"/>
        <v>Gà muối 500g</v>
      </c>
      <c r="M240" s="16"/>
      <c r="N240" s="50" t="str">
        <f t="shared" si="32"/>
        <v>K-HCM</v>
      </c>
      <c r="Q240" s="28" t="str">
        <f t="shared" si="30"/>
        <v>Túi</v>
      </c>
      <c r="R240" s="32">
        <v>12</v>
      </c>
      <c r="T240" s="30">
        <f t="shared" si="34"/>
        <v>111058</v>
      </c>
      <c r="U240" s="30">
        <f t="shared" si="35"/>
        <v>1332696</v>
      </c>
      <c r="X240" s="67">
        <f t="shared" si="36"/>
        <v>8</v>
      </c>
      <c r="Y240" s="31"/>
      <c r="Z240" s="30">
        <f t="shared" si="37"/>
        <v>106616</v>
      </c>
    </row>
    <row r="241" spans="1:26" ht="25.5" customHeight="1" x14ac:dyDescent="0.25">
      <c r="A241" s="13">
        <v>44919</v>
      </c>
      <c r="B241" s="82" t="str">
        <f t="shared" si="31"/>
        <v>4145198347</v>
      </c>
      <c r="G241" s="20" t="s">
        <v>1681</v>
      </c>
      <c r="I241" s="20" t="s">
        <v>2129</v>
      </c>
      <c r="J241" s="50" t="str">
        <f>IF(G241&lt;&gt;"",VLOOKUP(G241,'nhân viên sale'!$A$2:$C$1633,2,0),"")</f>
        <v>SG011</v>
      </c>
      <c r="K241" s="20" t="s">
        <v>67</v>
      </c>
      <c r="L241" s="27" t="str">
        <f t="shared" si="33"/>
        <v>Tai heo muối 200g</v>
      </c>
      <c r="M241" s="16"/>
      <c r="N241" s="50" t="str">
        <f t="shared" si="32"/>
        <v>K-HCM</v>
      </c>
      <c r="Q241" s="28" t="str">
        <f t="shared" si="30"/>
        <v>Túi</v>
      </c>
      <c r="R241" s="32">
        <v>4</v>
      </c>
      <c r="T241" s="30">
        <f t="shared" si="34"/>
        <v>55595</v>
      </c>
      <c r="U241" s="30">
        <f t="shared" si="35"/>
        <v>222380</v>
      </c>
      <c r="X241" s="67">
        <f t="shared" si="36"/>
        <v>8</v>
      </c>
      <c r="Y241" s="31"/>
      <c r="Z241" s="30">
        <f t="shared" si="37"/>
        <v>17790</v>
      </c>
    </row>
    <row r="242" spans="1:26" ht="25.5" customHeight="1" x14ac:dyDescent="0.25">
      <c r="A242" s="13">
        <v>44919</v>
      </c>
      <c r="B242" s="82" t="str">
        <f t="shared" si="31"/>
        <v>4145198347</v>
      </c>
      <c r="G242" s="20" t="s">
        <v>1681</v>
      </c>
      <c r="I242" s="20" t="s">
        <v>2129</v>
      </c>
      <c r="J242" s="50" t="str">
        <f>IF(G242&lt;&gt;"",VLOOKUP(G242,'nhân viên sale'!$A$2:$C$1633,2,0),"")</f>
        <v>SG011</v>
      </c>
      <c r="K242" s="20" t="s">
        <v>49</v>
      </c>
      <c r="L242" s="27" t="str">
        <f t="shared" si="33"/>
        <v>Giò lụa cây 250g</v>
      </c>
      <c r="M242" s="16"/>
      <c r="N242" s="50" t="str">
        <f t="shared" si="32"/>
        <v>K-HCM</v>
      </c>
      <c r="Q242" s="28" t="str">
        <f t="shared" si="30"/>
        <v>Túi</v>
      </c>
      <c r="R242" s="32">
        <v>4</v>
      </c>
      <c r="T242" s="30">
        <f t="shared" si="34"/>
        <v>59400</v>
      </c>
      <c r="U242" s="30">
        <f t="shared" si="35"/>
        <v>237600</v>
      </c>
      <c r="X242" s="67">
        <f t="shared" si="36"/>
        <v>8</v>
      </c>
      <c r="Y242" s="31"/>
      <c r="Z242" s="30">
        <f t="shared" si="37"/>
        <v>19008</v>
      </c>
    </row>
    <row r="243" spans="1:26" ht="25.5" customHeight="1" x14ac:dyDescent="0.25">
      <c r="A243" s="13">
        <v>44919</v>
      </c>
      <c r="B243" s="82" t="str">
        <f t="shared" si="31"/>
        <v>4145198347</v>
      </c>
      <c r="G243" s="20" t="s">
        <v>1681</v>
      </c>
      <c r="I243" s="20" t="s">
        <v>2129</v>
      </c>
      <c r="J243" s="50" t="str">
        <f>IF(G243&lt;&gt;"",VLOOKUP(G243,'nhân viên sale'!$A$2:$C$1633,2,0),"")</f>
        <v>SG011</v>
      </c>
      <c r="K243" s="20" t="s">
        <v>45</v>
      </c>
      <c r="L243" s="27" t="str">
        <f t="shared" si="33"/>
        <v>Chả nướng 300g</v>
      </c>
      <c r="M243" s="16"/>
      <c r="N243" s="50" t="str">
        <f t="shared" si="32"/>
        <v>K-HCM</v>
      </c>
      <c r="Q243" s="28" t="str">
        <f t="shared" si="30"/>
        <v>Túi</v>
      </c>
      <c r="R243" s="32">
        <v>4</v>
      </c>
      <c r="T243" s="30">
        <f t="shared" si="34"/>
        <v>70950</v>
      </c>
      <c r="U243" s="30">
        <f t="shared" si="35"/>
        <v>283800</v>
      </c>
      <c r="X243" s="67">
        <f t="shared" si="36"/>
        <v>8</v>
      </c>
      <c r="Y243" s="31"/>
      <c r="Z243" s="30">
        <f t="shared" si="37"/>
        <v>22704</v>
      </c>
    </row>
    <row r="244" spans="1:26" ht="25.5" customHeight="1" x14ac:dyDescent="0.25">
      <c r="A244" s="13">
        <v>44919</v>
      </c>
      <c r="B244" s="82" t="str">
        <f t="shared" si="31"/>
        <v>4145198347</v>
      </c>
      <c r="G244" s="20" t="s">
        <v>1681</v>
      </c>
      <c r="I244" s="20" t="s">
        <v>2129</v>
      </c>
      <c r="J244" s="50" t="str">
        <f>IF(G244&lt;&gt;"",VLOOKUP(G244,'nhân viên sale'!$A$2:$C$1633,2,0),"")</f>
        <v>SG011</v>
      </c>
      <c r="K244" s="20" t="s">
        <v>37</v>
      </c>
      <c r="L244" s="27" t="str">
        <f t="shared" si="33"/>
        <v>Chả cốm 300g</v>
      </c>
      <c r="M244" s="16"/>
      <c r="N244" s="50" t="str">
        <f t="shared" si="32"/>
        <v>K-HCM</v>
      </c>
      <c r="Q244" s="28" t="str">
        <f t="shared" si="30"/>
        <v>Túi</v>
      </c>
      <c r="R244" s="32">
        <v>4</v>
      </c>
      <c r="T244" s="30">
        <f t="shared" si="34"/>
        <v>74250</v>
      </c>
      <c r="U244" s="30">
        <f t="shared" si="35"/>
        <v>297000</v>
      </c>
      <c r="X244" s="67">
        <f t="shared" si="36"/>
        <v>8</v>
      </c>
      <c r="Y244" s="31"/>
      <c r="Z244" s="30">
        <f t="shared" si="37"/>
        <v>23760</v>
      </c>
    </row>
    <row r="245" spans="1:26" ht="25.5" customHeight="1" x14ac:dyDescent="0.25">
      <c r="A245" s="13">
        <v>44919</v>
      </c>
      <c r="B245" s="82" t="str">
        <f t="shared" si="31"/>
        <v>4145198347</v>
      </c>
      <c r="G245" s="20" t="s">
        <v>1681</v>
      </c>
      <c r="I245" s="20" t="s">
        <v>2129</v>
      </c>
      <c r="J245" s="50" t="str">
        <f>IF(G245&lt;&gt;"",VLOOKUP(G245,'nhân viên sale'!$A$2:$C$1633,2,0),"")</f>
        <v>SG011</v>
      </c>
      <c r="K245" s="20" t="s">
        <v>59</v>
      </c>
      <c r="L245" s="27" t="str">
        <f t="shared" si="33"/>
        <v>Giò Tai Lưỡi Xào 250g</v>
      </c>
      <c r="M245" s="16"/>
      <c r="N245" s="50" t="str">
        <f t="shared" si="32"/>
        <v>K-HCM</v>
      </c>
      <c r="Q245" s="28" t="str">
        <f t="shared" si="30"/>
        <v>Túi</v>
      </c>
      <c r="R245" s="32">
        <v>4</v>
      </c>
      <c r="T245" s="30">
        <f t="shared" si="34"/>
        <v>50182</v>
      </c>
      <c r="U245" s="30">
        <f t="shared" si="35"/>
        <v>200728</v>
      </c>
      <c r="X245" s="67">
        <f t="shared" si="36"/>
        <v>8</v>
      </c>
      <c r="Y245" s="31"/>
      <c r="Z245" s="30">
        <f t="shared" si="37"/>
        <v>16058</v>
      </c>
    </row>
    <row r="246" spans="1:26" ht="25.5" customHeight="1" x14ac:dyDescent="0.25">
      <c r="A246" s="13">
        <v>44919</v>
      </c>
      <c r="B246" s="82" t="str">
        <f t="shared" si="31"/>
        <v>4145198347</v>
      </c>
      <c r="G246" s="20" t="s">
        <v>1681</v>
      </c>
      <c r="I246" s="20" t="s">
        <v>2129</v>
      </c>
      <c r="J246" s="50" t="str">
        <f>IF(G246&lt;&gt;"",VLOOKUP(G246,'nhân viên sale'!$A$2:$C$1633,2,0),"")</f>
        <v>SG011</v>
      </c>
      <c r="K246" s="20" t="s">
        <v>65</v>
      </c>
      <c r="L246" s="27" t="str">
        <f t="shared" si="33"/>
        <v>Mọc Nấm Hương 250g</v>
      </c>
      <c r="M246" s="16"/>
      <c r="N246" s="50" t="str">
        <f t="shared" si="32"/>
        <v>K-HCM</v>
      </c>
      <c r="Q246" s="28" t="str">
        <f t="shared" si="30"/>
        <v>Túi</v>
      </c>
      <c r="R246" s="32">
        <v>4</v>
      </c>
      <c r="T246" s="30">
        <f t="shared" si="34"/>
        <v>46000</v>
      </c>
      <c r="U246" s="30">
        <f t="shared" si="35"/>
        <v>184000</v>
      </c>
      <c r="X246" s="67">
        <f t="shared" si="36"/>
        <v>8</v>
      </c>
      <c r="Y246" s="31"/>
      <c r="Z246" s="30">
        <f t="shared" si="37"/>
        <v>14720</v>
      </c>
    </row>
    <row r="247" spans="1:26" ht="25.5" customHeight="1" x14ac:dyDescent="0.25">
      <c r="A247" s="13">
        <v>44919</v>
      </c>
      <c r="B247" s="82" t="str">
        <f t="shared" si="31"/>
        <v>4145198359</v>
      </c>
      <c r="G247" s="20" t="s">
        <v>1698</v>
      </c>
      <c r="I247" s="20" t="s">
        <v>2130</v>
      </c>
      <c r="J247" s="50" t="str">
        <f>IF(G247&lt;&gt;"",VLOOKUP(G247,'nhân viên sale'!$A$2:$C$1633,2,0),"")</f>
        <v>SG009</v>
      </c>
      <c r="K247" s="20" t="s">
        <v>30</v>
      </c>
      <c r="L247" s="27" t="str">
        <f t="shared" si="33"/>
        <v>Bắp bò muối 200g</v>
      </c>
      <c r="M247" s="16"/>
      <c r="N247" s="50" t="str">
        <f t="shared" si="32"/>
        <v>K-HCM</v>
      </c>
      <c r="Q247" s="28" t="str">
        <f t="shared" si="30"/>
        <v>Túi</v>
      </c>
      <c r="R247" s="32">
        <v>4</v>
      </c>
      <c r="T247" s="30">
        <f t="shared" si="34"/>
        <v>87787</v>
      </c>
      <c r="U247" s="30">
        <f t="shared" si="35"/>
        <v>351148</v>
      </c>
      <c r="X247" s="67">
        <f t="shared" si="36"/>
        <v>8</v>
      </c>
      <c r="Y247" s="31"/>
      <c r="Z247" s="30">
        <f t="shared" si="37"/>
        <v>28092</v>
      </c>
    </row>
    <row r="248" spans="1:26" ht="25.5" customHeight="1" x14ac:dyDescent="0.25">
      <c r="A248" s="13">
        <v>44919</v>
      </c>
      <c r="B248" s="82" t="str">
        <f t="shared" si="31"/>
        <v>4145198359</v>
      </c>
      <c r="G248" s="20" t="s">
        <v>1698</v>
      </c>
      <c r="I248" s="20" t="s">
        <v>2130</v>
      </c>
      <c r="J248" s="50" t="str">
        <f>IF(G248&lt;&gt;"",VLOOKUP(G248,'nhân viên sale'!$A$2:$C$1633,2,0),"")</f>
        <v>SG009</v>
      </c>
      <c r="K248" s="20" t="s">
        <v>39</v>
      </c>
      <c r="L248" s="27" t="str">
        <f t="shared" si="33"/>
        <v>Chân giò heo muối 300g</v>
      </c>
      <c r="M248" s="16"/>
      <c r="N248" s="50" t="str">
        <f t="shared" si="32"/>
        <v>K-HCM</v>
      </c>
      <c r="Q248" s="28" t="str">
        <f t="shared" si="30"/>
        <v>Túi</v>
      </c>
      <c r="R248" s="32">
        <v>6</v>
      </c>
      <c r="T248" s="30">
        <f t="shared" si="34"/>
        <v>73431</v>
      </c>
      <c r="U248" s="30">
        <f t="shared" si="35"/>
        <v>440586</v>
      </c>
      <c r="X248" s="67">
        <f t="shared" si="36"/>
        <v>8</v>
      </c>
      <c r="Y248" s="31"/>
      <c r="Z248" s="30">
        <f t="shared" si="37"/>
        <v>35247</v>
      </c>
    </row>
    <row r="249" spans="1:26" ht="25.5" customHeight="1" x14ac:dyDescent="0.25">
      <c r="A249" s="13">
        <v>44919</v>
      </c>
      <c r="B249" s="82" t="str">
        <f t="shared" si="31"/>
        <v>4145198359</v>
      </c>
      <c r="G249" s="20" t="s">
        <v>1698</v>
      </c>
      <c r="I249" s="20" t="s">
        <v>2130</v>
      </c>
      <c r="J249" s="50" t="str">
        <f>IF(G249&lt;&gt;"",VLOOKUP(G249,'nhân viên sale'!$A$2:$C$1633,2,0),"")</f>
        <v>SG009</v>
      </c>
      <c r="K249" s="20" t="s">
        <v>55</v>
      </c>
      <c r="L249" s="27" t="str">
        <f t="shared" si="33"/>
        <v>Gà muối 500g</v>
      </c>
      <c r="M249" s="16"/>
      <c r="N249" s="50" t="str">
        <f t="shared" si="32"/>
        <v>K-HCM</v>
      </c>
      <c r="Q249" s="28" t="str">
        <f t="shared" si="30"/>
        <v>Túi</v>
      </c>
      <c r="R249" s="32">
        <v>6</v>
      </c>
      <c r="T249" s="30">
        <f t="shared" si="34"/>
        <v>111058</v>
      </c>
      <c r="U249" s="30">
        <f t="shared" si="35"/>
        <v>666348</v>
      </c>
      <c r="X249" s="67">
        <f t="shared" si="36"/>
        <v>8</v>
      </c>
      <c r="Y249" s="31"/>
      <c r="Z249" s="30">
        <f t="shared" si="37"/>
        <v>53308</v>
      </c>
    </row>
    <row r="250" spans="1:26" ht="25.5" customHeight="1" x14ac:dyDescent="0.25">
      <c r="A250" s="13">
        <v>44919</v>
      </c>
      <c r="B250" s="82" t="str">
        <f t="shared" si="31"/>
        <v>4145198359</v>
      </c>
      <c r="G250" s="20" t="s">
        <v>1698</v>
      </c>
      <c r="I250" s="20" t="s">
        <v>2130</v>
      </c>
      <c r="J250" s="50" t="str">
        <f>IF(G250&lt;&gt;"",VLOOKUP(G250,'nhân viên sale'!$A$2:$C$1633,2,0),"")</f>
        <v>SG009</v>
      </c>
      <c r="K250" s="20" t="s">
        <v>67</v>
      </c>
      <c r="L250" s="27" t="str">
        <f t="shared" si="33"/>
        <v>Tai heo muối 200g</v>
      </c>
      <c r="M250" s="16"/>
      <c r="N250" s="50" t="str">
        <f t="shared" si="32"/>
        <v>K-HCM</v>
      </c>
      <c r="Q250" s="28" t="str">
        <f t="shared" si="30"/>
        <v>Túi</v>
      </c>
      <c r="R250" s="32">
        <v>4</v>
      </c>
      <c r="T250" s="30">
        <f t="shared" si="34"/>
        <v>55595</v>
      </c>
      <c r="U250" s="30">
        <f t="shared" si="35"/>
        <v>222380</v>
      </c>
      <c r="X250" s="67">
        <f t="shared" si="36"/>
        <v>8</v>
      </c>
      <c r="Y250" s="31"/>
      <c r="Z250" s="30">
        <f t="shared" si="37"/>
        <v>17790</v>
      </c>
    </row>
    <row r="251" spans="1:26" ht="25.5" customHeight="1" x14ac:dyDescent="0.25">
      <c r="A251" s="13">
        <v>44919</v>
      </c>
      <c r="B251" s="82" t="str">
        <f t="shared" si="31"/>
        <v>4145198359</v>
      </c>
      <c r="G251" s="20" t="s">
        <v>1698</v>
      </c>
      <c r="I251" s="20" t="s">
        <v>2130</v>
      </c>
      <c r="J251" s="50" t="str">
        <f>IF(G251&lt;&gt;"",VLOOKUP(G251,'nhân viên sale'!$A$2:$C$1633,2,0),"")</f>
        <v>SG009</v>
      </c>
      <c r="K251" s="20" t="s">
        <v>37</v>
      </c>
      <c r="L251" s="27" t="str">
        <f t="shared" si="33"/>
        <v>Chả cốm 300g</v>
      </c>
      <c r="M251" s="16"/>
      <c r="N251" s="50" t="str">
        <f t="shared" si="32"/>
        <v>K-HCM</v>
      </c>
      <c r="Q251" s="28" t="str">
        <f t="shared" si="30"/>
        <v>Túi</v>
      </c>
      <c r="R251" s="32">
        <v>4</v>
      </c>
      <c r="T251" s="30">
        <f t="shared" si="34"/>
        <v>74250</v>
      </c>
      <c r="U251" s="30">
        <f t="shared" si="35"/>
        <v>297000</v>
      </c>
      <c r="X251" s="67">
        <f t="shared" si="36"/>
        <v>8</v>
      </c>
      <c r="Y251" s="31"/>
      <c r="Z251" s="30">
        <f t="shared" si="37"/>
        <v>23760</v>
      </c>
    </row>
    <row r="252" spans="1:26" ht="25.5" customHeight="1" x14ac:dyDescent="0.25">
      <c r="A252" s="13">
        <v>44919</v>
      </c>
      <c r="B252" s="82" t="str">
        <f t="shared" si="31"/>
        <v>4145198359</v>
      </c>
      <c r="G252" s="20" t="s">
        <v>1698</v>
      </c>
      <c r="I252" s="20" t="s">
        <v>2130</v>
      </c>
      <c r="J252" s="50" t="str">
        <f>IF(G252&lt;&gt;"",VLOOKUP(G252,'nhân viên sale'!$A$2:$C$1633,2,0),"")</f>
        <v>SG009</v>
      </c>
      <c r="K252" s="20" t="s">
        <v>59</v>
      </c>
      <c r="L252" s="27" t="str">
        <f t="shared" si="33"/>
        <v>Giò Tai Lưỡi Xào 250g</v>
      </c>
      <c r="M252" s="16"/>
      <c r="N252" s="50" t="str">
        <f t="shared" si="32"/>
        <v>K-HCM</v>
      </c>
      <c r="Q252" s="28" t="str">
        <f t="shared" si="30"/>
        <v>Túi</v>
      </c>
      <c r="R252" s="32">
        <v>4</v>
      </c>
      <c r="T252" s="30">
        <f t="shared" si="34"/>
        <v>50182</v>
      </c>
      <c r="U252" s="30">
        <f t="shared" si="35"/>
        <v>200728</v>
      </c>
      <c r="X252" s="67">
        <f t="shared" si="36"/>
        <v>8</v>
      </c>
      <c r="Y252" s="31"/>
      <c r="Z252" s="30">
        <f t="shared" si="37"/>
        <v>16058</v>
      </c>
    </row>
    <row r="253" spans="1:26" ht="25.5" customHeight="1" x14ac:dyDescent="0.25">
      <c r="A253" s="13">
        <v>44919</v>
      </c>
      <c r="B253" s="82" t="str">
        <f t="shared" si="31"/>
        <v>4145198405</v>
      </c>
      <c r="G253" s="20" t="s">
        <v>1730</v>
      </c>
      <c r="I253" s="20" t="s">
        <v>2131</v>
      </c>
      <c r="J253" s="50" t="str">
        <f>IF(G253&lt;&gt;"",VLOOKUP(G253,'nhân viên sale'!$A$2:$C$1633,2,0),"")</f>
        <v>SG005</v>
      </c>
      <c r="K253" s="20" t="s">
        <v>39</v>
      </c>
      <c r="L253" s="27" t="str">
        <f t="shared" si="33"/>
        <v>Chân giò heo muối 300g</v>
      </c>
      <c r="M253" s="16"/>
      <c r="N253" s="50" t="str">
        <f t="shared" si="32"/>
        <v>K-HCM</v>
      </c>
      <c r="Q253" s="28" t="str">
        <f t="shared" si="30"/>
        <v>Túi</v>
      </c>
      <c r="R253" s="32">
        <v>4</v>
      </c>
      <c r="T253" s="30">
        <f t="shared" si="34"/>
        <v>73431</v>
      </c>
      <c r="U253" s="30">
        <f t="shared" si="35"/>
        <v>293724</v>
      </c>
      <c r="X253" s="67">
        <f t="shared" si="36"/>
        <v>8</v>
      </c>
      <c r="Y253" s="31"/>
      <c r="Z253" s="30">
        <f t="shared" si="37"/>
        <v>23498</v>
      </c>
    </row>
    <row r="254" spans="1:26" ht="25.5" customHeight="1" x14ac:dyDescent="0.25">
      <c r="A254" s="13">
        <v>44919</v>
      </c>
      <c r="B254" s="82" t="str">
        <f t="shared" si="31"/>
        <v>4145198405</v>
      </c>
      <c r="G254" s="20" t="s">
        <v>1730</v>
      </c>
      <c r="I254" s="20" t="s">
        <v>2131</v>
      </c>
      <c r="J254" s="50" t="str">
        <f>IF(G254&lt;&gt;"",VLOOKUP(G254,'nhân viên sale'!$A$2:$C$1633,2,0),"")</f>
        <v>SG005</v>
      </c>
      <c r="K254" s="20" t="s">
        <v>55</v>
      </c>
      <c r="L254" s="27" t="str">
        <f t="shared" si="33"/>
        <v>Gà muối 500g</v>
      </c>
      <c r="M254" s="16"/>
      <c r="N254" s="50" t="str">
        <f t="shared" si="32"/>
        <v>K-HCM</v>
      </c>
      <c r="Q254" s="28" t="str">
        <f t="shared" si="30"/>
        <v>Túi</v>
      </c>
      <c r="R254" s="32">
        <v>5</v>
      </c>
      <c r="T254" s="30">
        <f t="shared" si="34"/>
        <v>111058</v>
      </c>
      <c r="U254" s="30">
        <f t="shared" si="35"/>
        <v>555290</v>
      </c>
      <c r="X254" s="67">
        <f t="shared" si="36"/>
        <v>8</v>
      </c>
      <c r="Y254" s="31"/>
      <c r="Z254" s="30">
        <f t="shared" si="37"/>
        <v>44423</v>
      </c>
    </row>
    <row r="255" spans="1:26" ht="25.5" customHeight="1" x14ac:dyDescent="0.25">
      <c r="A255" s="13">
        <v>44919</v>
      </c>
      <c r="B255" s="82" t="str">
        <f t="shared" si="31"/>
        <v>4145209538</v>
      </c>
      <c r="G255" s="20" t="s">
        <v>1259</v>
      </c>
      <c r="I255" s="20" t="s">
        <v>2132</v>
      </c>
      <c r="J255" s="50" t="str">
        <f>IF(G255&lt;&gt;"",VLOOKUP(G255,'nhân viên sale'!$A$2:$C$1633,2,0),"")</f>
        <v>SG011</v>
      </c>
      <c r="K255" s="20" t="s">
        <v>49</v>
      </c>
      <c r="L255" s="27" t="str">
        <f t="shared" si="33"/>
        <v>Giò lụa cây 250g</v>
      </c>
      <c r="M255" s="16"/>
      <c r="N255" s="50" t="str">
        <f t="shared" si="32"/>
        <v>K-HCM</v>
      </c>
      <c r="Q255" s="28" t="str">
        <f t="shared" si="30"/>
        <v>Túi</v>
      </c>
      <c r="R255" s="32">
        <v>3</v>
      </c>
      <c r="T255" s="30">
        <f t="shared" si="34"/>
        <v>59400</v>
      </c>
      <c r="U255" s="30">
        <f t="shared" si="35"/>
        <v>178200</v>
      </c>
      <c r="X255" s="67">
        <f t="shared" si="36"/>
        <v>8</v>
      </c>
      <c r="Y255" s="31"/>
      <c r="Z255" s="30">
        <f t="shared" si="37"/>
        <v>14256</v>
      </c>
    </row>
    <row r="256" spans="1:26" ht="25.5" customHeight="1" x14ac:dyDescent="0.25">
      <c r="A256" s="13">
        <v>44919</v>
      </c>
      <c r="B256" s="82" t="str">
        <f t="shared" si="31"/>
        <v>4145213419</v>
      </c>
      <c r="G256" s="20" t="s">
        <v>180</v>
      </c>
      <c r="I256" s="20" t="s">
        <v>2133</v>
      </c>
      <c r="J256" s="50" t="str">
        <f>IF(G256&lt;&gt;"",VLOOKUP(G256,'nhân viên sale'!$A$2:$C$1633,2,0),"")</f>
        <v>SG011</v>
      </c>
      <c r="K256" s="20" t="s">
        <v>39</v>
      </c>
      <c r="L256" s="27" t="str">
        <f t="shared" si="33"/>
        <v>Chân giò heo muối 300g</v>
      </c>
      <c r="M256" s="16"/>
      <c r="N256" s="50" t="str">
        <f t="shared" si="32"/>
        <v>K-HCM</v>
      </c>
      <c r="Q256" s="28" t="str">
        <f t="shared" si="30"/>
        <v>Túi</v>
      </c>
      <c r="R256" s="32">
        <v>5</v>
      </c>
      <c r="T256" s="30">
        <f t="shared" si="34"/>
        <v>73431</v>
      </c>
      <c r="U256" s="30">
        <f t="shared" si="35"/>
        <v>367155</v>
      </c>
      <c r="X256" s="67">
        <f t="shared" si="36"/>
        <v>8</v>
      </c>
      <c r="Y256" s="31"/>
      <c r="Z256" s="30">
        <f t="shared" si="37"/>
        <v>29372</v>
      </c>
    </row>
    <row r="257" spans="1:26" ht="25.5" customHeight="1" x14ac:dyDescent="0.25">
      <c r="A257" s="13">
        <v>44919</v>
      </c>
      <c r="B257" s="82" t="str">
        <f t="shared" si="31"/>
        <v>4145213419</v>
      </c>
      <c r="G257" s="20" t="s">
        <v>180</v>
      </c>
      <c r="I257" s="20" t="s">
        <v>2133</v>
      </c>
      <c r="J257" s="50" t="str">
        <f>IF(G257&lt;&gt;"",VLOOKUP(G257,'nhân viên sale'!$A$2:$C$1633,2,0),"")</f>
        <v>SG011</v>
      </c>
      <c r="K257" s="20" t="s">
        <v>55</v>
      </c>
      <c r="L257" s="27" t="str">
        <f t="shared" si="33"/>
        <v>Gà muối 500g</v>
      </c>
      <c r="M257" s="16"/>
      <c r="N257" s="50" t="str">
        <f t="shared" si="32"/>
        <v>K-HCM</v>
      </c>
      <c r="Q257" s="28" t="str">
        <f t="shared" si="30"/>
        <v>Túi</v>
      </c>
      <c r="R257" s="32">
        <v>10</v>
      </c>
      <c r="T257" s="30">
        <f t="shared" si="34"/>
        <v>111058</v>
      </c>
      <c r="U257" s="30">
        <f t="shared" si="35"/>
        <v>1110580</v>
      </c>
      <c r="X257" s="67">
        <f t="shared" si="36"/>
        <v>8</v>
      </c>
      <c r="Y257" s="31"/>
      <c r="Z257" s="30">
        <f t="shared" si="37"/>
        <v>88846</v>
      </c>
    </row>
    <row r="258" spans="1:26" ht="25.5" customHeight="1" x14ac:dyDescent="0.25">
      <c r="A258" s="13">
        <v>44919</v>
      </c>
      <c r="B258" s="82" t="str">
        <f t="shared" si="31"/>
        <v>4145225799</v>
      </c>
      <c r="G258" s="20" t="s">
        <v>1233</v>
      </c>
      <c r="I258" s="20" t="s">
        <v>2134</v>
      </c>
      <c r="J258" s="50" t="str">
        <f>IF(G258&lt;&gt;"",VLOOKUP(G258,'nhân viên sale'!$A$2:$C$1633,2,0),"")</f>
        <v>SG011</v>
      </c>
      <c r="K258" s="20" t="s">
        <v>55</v>
      </c>
      <c r="L258" s="27" t="str">
        <f t="shared" si="33"/>
        <v>Gà muối 500g</v>
      </c>
      <c r="M258" s="16"/>
      <c r="N258" s="50" t="str">
        <f t="shared" si="32"/>
        <v>K-HCM</v>
      </c>
      <c r="Q258" s="28" t="str">
        <f t="shared" ref="Q258:Q321" si="38">IF(K258&lt;&gt;"",VLOOKUP(K258,tenhang,3,0),"")</f>
        <v>Túi</v>
      </c>
      <c r="R258" s="32">
        <v>6</v>
      </c>
      <c r="T258" s="30">
        <f t="shared" si="34"/>
        <v>111058</v>
      </c>
      <c r="U258" s="30">
        <f t="shared" si="35"/>
        <v>666348</v>
      </c>
      <c r="X258" s="67">
        <f t="shared" si="36"/>
        <v>8</v>
      </c>
      <c r="Y258" s="31"/>
      <c r="Z258" s="30">
        <f t="shared" si="37"/>
        <v>53308</v>
      </c>
    </row>
    <row r="259" spans="1:26" ht="25.5" customHeight="1" x14ac:dyDescent="0.25">
      <c r="A259" s="13">
        <v>44919</v>
      </c>
      <c r="B259" s="82" t="str">
        <f t="shared" ref="B259:B322" si="39">IF(I259&lt;&gt;"",IF(LEN(I259)&gt;9,LEFT(I259,10),"sai PO"),"")</f>
        <v>4145318162</v>
      </c>
      <c r="G259" s="20" t="s">
        <v>175</v>
      </c>
      <c r="I259" s="20" t="s">
        <v>2135</v>
      </c>
      <c r="J259" s="50" t="str">
        <f>IF(G259&lt;&gt;"",VLOOKUP(G259,'nhân viên sale'!$A$2:$C$1633,2,0),"")</f>
        <v>SG011</v>
      </c>
      <c r="K259" s="20" t="s">
        <v>39</v>
      </c>
      <c r="L259" s="27" t="str">
        <f t="shared" si="33"/>
        <v>Chân giò heo muối 300g</v>
      </c>
      <c r="M259" s="16"/>
      <c r="N259" s="50" t="str">
        <f t="shared" ref="N259:N322" si="40">IF(K259&lt;&gt;"","K-HCM","")</f>
        <v>K-HCM</v>
      </c>
      <c r="Q259" s="28" t="str">
        <f t="shared" si="38"/>
        <v>Túi</v>
      </c>
      <c r="R259" s="32">
        <v>10</v>
      </c>
      <c r="T259" s="30">
        <f t="shared" si="34"/>
        <v>73431</v>
      </c>
      <c r="U259" s="30">
        <f t="shared" si="35"/>
        <v>734310</v>
      </c>
      <c r="X259" s="67">
        <f t="shared" si="36"/>
        <v>8</v>
      </c>
      <c r="Y259" s="31"/>
      <c r="Z259" s="30">
        <f t="shared" si="37"/>
        <v>58745</v>
      </c>
    </row>
    <row r="260" spans="1:26" ht="25.5" customHeight="1" x14ac:dyDescent="0.25">
      <c r="A260" s="13">
        <v>44919</v>
      </c>
      <c r="B260" s="82" t="str">
        <f t="shared" si="39"/>
        <v>4145318162</v>
      </c>
      <c r="G260" s="20" t="s">
        <v>175</v>
      </c>
      <c r="I260" s="20" t="s">
        <v>2135</v>
      </c>
      <c r="J260" s="50" t="str">
        <f>IF(G260&lt;&gt;"",VLOOKUP(G260,'nhân viên sale'!$A$2:$C$1633,2,0),"")</f>
        <v>SG011</v>
      </c>
      <c r="K260" s="20" t="s">
        <v>55</v>
      </c>
      <c r="L260" s="27" t="str">
        <f t="shared" ref="L260:L323" si="41">IF(K260&lt;&gt;"",VLOOKUP(K260,tenhang,2,0),"")</f>
        <v>Gà muối 500g</v>
      </c>
      <c r="M260" s="16"/>
      <c r="N260" s="50" t="str">
        <f t="shared" si="40"/>
        <v>K-HCM</v>
      </c>
      <c r="Q260" s="28" t="str">
        <f t="shared" si="38"/>
        <v>Túi</v>
      </c>
      <c r="R260" s="32">
        <v>10</v>
      </c>
      <c r="T260" s="30">
        <f t="shared" ref="T260:T323" si="42">IF(K260&lt;&gt;"",VLOOKUP(K260,tenhang,4,0),0)</f>
        <v>111058</v>
      </c>
      <c r="U260" s="30">
        <f t="shared" ref="U260:U323" si="43">R260*T260</f>
        <v>1110580</v>
      </c>
      <c r="X260" s="67">
        <f t="shared" si="36"/>
        <v>8</v>
      </c>
      <c r="Y260" s="31"/>
      <c r="Z260" s="30">
        <f t="shared" si="37"/>
        <v>88846</v>
      </c>
    </row>
    <row r="261" spans="1:26" ht="25.5" customHeight="1" x14ac:dyDescent="0.25">
      <c r="A261" s="13">
        <v>44919</v>
      </c>
      <c r="B261" s="82" t="str">
        <f t="shared" si="39"/>
        <v>4145318162</v>
      </c>
      <c r="G261" s="20" t="s">
        <v>175</v>
      </c>
      <c r="I261" s="20" t="s">
        <v>2135</v>
      </c>
      <c r="J261" s="50" t="str">
        <f>IF(G261&lt;&gt;"",VLOOKUP(G261,'nhân viên sale'!$A$2:$C$1633,2,0),"")</f>
        <v>SG011</v>
      </c>
      <c r="K261" s="20" t="s">
        <v>49</v>
      </c>
      <c r="L261" s="27" t="str">
        <f t="shared" si="41"/>
        <v>Giò lụa cây 250g</v>
      </c>
      <c r="M261" s="16"/>
      <c r="N261" s="50" t="str">
        <f t="shared" si="40"/>
        <v>K-HCM</v>
      </c>
      <c r="Q261" s="28" t="str">
        <f t="shared" si="38"/>
        <v>Túi</v>
      </c>
      <c r="R261" s="32">
        <v>5</v>
      </c>
      <c r="T261" s="30">
        <f t="shared" si="42"/>
        <v>59400</v>
      </c>
      <c r="U261" s="30">
        <f t="shared" si="43"/>
        <v>297000</v>
      </c>
      <c r="X261" s="67">
        <f t="shared" si="36"/>
        <v>8</v>
      </c>
      <c r="Y261" s="31"/>
      <c r="Z261" s="30">
        <f t="shared" si="37"/>
        <v>23760</v>
      </c>
    </row>
    <row r="262" spans="1:26" ht="25.5" customHeight="1" x14ac:dyDescent="0.25">
      <c r="A262" s="13">
        <v>44919</v>
      </c>
      <c r="B262" s="82" t="str">
        <f t="shared" si="39"/>
        <v>4145318162</v>
      </c>
      <c r="G262" s="20" t="s">
        <v>175</v>
      </c>
      <c r="I262" s="20" t="s">
        <v>2135</v>
      </c>
      <c r="J262" s="50" t="str">
        <f>IF(G262&lt;&gt;"",VLOOKUP(G262,'nhân viên sale'!$A$2:$C$1633,2,0),"")</f>
        <v>SG011</v>
      </c>
      <c r="K262" s="20" t="s">
        <v>57</v>
      </c>
      <c r="L262" s="27" t="str">
        <f t="shared" si="41"/>
        <v>Giò sụn gà 250g</v>
      </c>
      <c r="M262" s="16"/>
      <c r="N262" s="50" t="str">
        <f t="shared" si="40"/>
        <v>K-HCM</v>
      </c>
      <c r="Q262" s="28" t="str">
        <f t="shared" si="38"/>
        <v>Túi</v>
      </c>
      <c r="R262" s="32">
        <v>10</v>
      </c>
      <c r="T262" s="30">
        <f t="shared" si="42"/>
        <v>61050</v>
      </c>
      <c r="U262" s="30">
        <f t="shared" si="43"/>
        <v>610500</v>
      </c>
      <c r="X262" s="67">
        <f t="shared" si="36"/>
        <v>8</v>
      </c>
      <c r="Y262" s="31"/>
      <c r="Z262" s="30">
        <f t="shared" si="37"/>
        <v>48840</v>
      </c>
    </row>
    <row r="263" spans="1:26" ht="25.5" customHeight="1" x14ac:dyDescent="0.25">
      <c r="A263" s="13">
        <v>44919</v>
      </c>
      <c r="B263" s="82" t="str">
        <f t="shared" si="39"/>
        <v>4145318162</v>
      </c>
      <c r="G263" s="20" t="s">
        <v>175</v>
      </c>
      <c r="I263" s="20" t="s">
        <v>2135</v>
      </c>
      <c r="J263" s="50" t="str">
        <f>IF(G263&lt;&gt;"",VLOOKUP(G263,'nhân viên sale'!$A$2:$C$1633,2,0),"")</f>
        <v>SG011</v>
      </c>
      <c r="K263" s="20" t="s">
        <v>45</v>
      </c>
      <c r="L263" s="27" t="str">
        <f t="shared" si="41"/>
        <v>Chả nướng 300g</v>
      </c>
      <c r="M263" s="16"/>
      <c r="N263" s="50" t="str">
        <f t="shared" si="40"/>
        <v>K-HCM</v>
      </c>
      <c r="Q263" s="28" t="str">
        <f t="shared" si="38"/>
        <v>Túi</v>
      </c>
      <c r="R263" s="32">
        <v>10</v>
      </c>
      <c r="T263" s="30">
        <f t="shared" si="42"/>
        <v>70950</v>
      </c>
      <c r="U263" s="30">
        <f t="shared" si="43"/>
        <v>709500</v>
      </c>
      <c r="X263" s="67">
        <f t="shared" si="36"/>
        <v>8</v>
      </c>
      <c r="Y263" s="31"/>
      <c r="Z263" s="30">
        <f t="shared" si="37"/>
        <v>56760</v>
      </c>
    </row>
    <row r="264" spans="1:26" ht="25.5" customHeight="1" x14ac:dyDescent="0.25">
      <c r="A264" s="13">
        <v>44919</v>
      </c>
      <c r="B264" s="82" t="str">
        <f t="shared" si="39"/>
        <v>4145318162</v>
      </c>
      <c r="G264" s="20" t="s">
        <v>175</v>
      </c>
      <c r="I264" s="20" t="s">
        <v>2135</v>
      </c>
      <c r="J264" s="50" t="str">
        <f>IF(G264&lt;&gt;"",VLOOKUP(G264,'nhân viên sale'!$A$2:$C$1633,2,0),"")</f>
        <v>SG011</v>
      </c>
      <c r="K264" s="20" t="s">
        <v>59</v>
      </c>
      <c r="L264" s="27" t="str">
        <f t="shared" si="41"/>
        <v>Giò Tai Lưỡi Xào 250g</v>
      </c>
      <c r="M264" s="16"/>
      <c r="N264" s="50" t="str">
        <f t="shared" si="40"/>
        <v>K-HCM</v>
      </c>
      <c r="Q264" s="28" t="str">
        <f t="shared" si="38"/>
        <v>Túi</v>
      </c>
      <c r="R264" s="32">
        <v>10</v>
      </c>
      <c r="T264" s="30">
        <f t="shared" si="42"/>
        <v>50182</v>
      </c>
      <c r="U264" s="30">
        <f t="shared" si="43"/>
        <v>501820</v>
      </c>
      <c r="X264" s="67">
        <f t="shared" si="36"/>
        <v>8</v>
      </c>
      <c r="Y264" s="31"/>
      <c r="Z264" s="30">
        <f t="shared" si="37"/>
        <v>40146</v>
      </c>
    </row>
    <row r="265" spans="1:26" ht="25.5" customHeight="1" x14ac:dyDescent="0.25">
      <c r="A265" s="13">
        <v>44919</v>
      </c>
      <c r="B265" s="82" t="str">
        <f t="shared" si="39"/>
        <v>4145433183</v>
      </c>
      <c r="G265" s="20" t="s">
        <v>234</v>
      </c>
      <c r="I265" s="20" t="s">
        <v>2136</v>
      </c>
      <c r="J265" s="50" t="str">
        <f>IF(G265&lt;&gt;"",VLOOKUP(G265,'nhân viên sale'!$A$2:$C$1633,2,0),"")</f>
        <v>SG009</v>
      </c>
      <c r="K265" s="20" t="s">
        <v>30</v>
      </c>
      <c r="L265" s="27" t="str">
        <f t="shared" si="41"/>
        <v>Bắp bò muối 200g</v>
      </c>
      <c r="M265" s="16"/>
      <c r="N265" s="50" t="str">
        <f t="shared" si="40"/>
        <v>K-HCM</v>
      </c>
      <c r="Q265" s="28" t="str">
        <f t="shared" si="38"/>
        <v>Túi</v>
      </c>
      <c r="R265" s="32">
        <v>4</v>
      </c>
      <c r="T265" s="30">
        <f t="shared" si="42"/>
        <v>87787</v>
      </c>
      <c r="U265" s="30">
        <f t="shared" si="43"/>
        <v>351148</v>
      </c>
      <c r="X265" s="67">
        <f t="shared" si="36"/>
        <v>8</v>
      </c>
      <c r="Y265" s="31"/>
      <c r="Z265" s="30">
        <f t="shared" si="37"/>
        <v>28092</v>
      </c>
    </row>
    <row r="266" spans="1:26" ht="25.5" customHeight="1" x14ac:dyDescent="0.25">
      <c r="A266" s="13">
        <v>44919</v>
      </c>
      <c r="B266" s="82" t="str">
        <f t="shared" si="39"/>
        <v>4145433183</v>
      </c>
      <c r="G266" s="20" t="s">
        <v>234</v>
      </c>
      <c r="I266" s="20" t="s">
        <v>2136</v>
      </c>
      <c r="J266" s="50" t="str">
        <f>IF(G266&lt;&gt;"",VLOOKUP(G266,'nhân viên sale'!$A$2:$C$1633,2,0),"")</f>
        <v>SG009</v>
      </c>
      <c r="K266" s="20" t="s">
        <v>39</v>
      </c>
      <c r="L266" s="27" t="str">
        <f t="shared" si="41"/>
        <v>Chân giò heo muối 300g</v>
      </c>
      <c r="M266" s="16"/>
      <c r="N266" s="50" t="str">
        <f t="shared" si="40"/>
        <v>K-HCM</v>
      </c>
      <c r="Q266" s="28" t="str">
        <f t="shared" si="38"/>
        <v>Túi</v>
      </c>
      <c r="R266" s="32">
        <v>16</v>
      </c>
      <c r="T266" s="30">
        <f t="shared" si="42"/>
        <v>73431</v>
      </c>
      <c r="U266" s="30">
        <f t="shared" si="43"/>
        <v>1174896</v>
      </c>
      <c r="X266" s="67">
        <f t="shared" ref="X266:X329" si="44">IF(K266&lt;&gt;"",8,"")</f>
        <v>8</v>
      </c>
      <c r="Y266" s="31"/>
      <c r="Z266" s="30">
        <f t="shared" ref="Z266:Z329" si="45">IF(K266&lt;&gt;"",ROUND(U266*X266*1%,0),"")</f>
        <v>93992</v>
      </c>
    </row>
    <row r="267" spans="1:26" ht="25.5" customHeight="1" x14ac:dyDescent="0.25">
      <c r="A267" s="13">
        <v>44919</v>
      </c>
      <c r="B267" s="82" t="str">
        <f t="shared" si="39"/>
        <v>4145433183</v>
      </c>
      <c r="G267" s="20" t="s">
        <v>234</v>
      </c>
      <c r="I267" s="20" t="s">
        <v>2136</v>
      </c>
      <c r="J267" s="50" t="str">
        <f>IF(G267&lt;&gt;"",VLOOKUP(G267,'nhân viên sale'!$A$2:$C$1633,2,0),"")</f>
        <v>SG009</v>
      </c>
      <c r="K267" s="20" t="s">
        <v>55</v>
      </c>
      <c r="L267" s="27" t="str">
        <f t="shared" si="41"/>
        <v>Gà muối 500g</v>
      </c>
      <c r="M267" s="16"/>
      <c r="N267" s="50" t="str">
        <f t="shared" si="40"/>
        <v>K-HCM</v>
      </c>
      <c r="Q267" s="28" t="str">
        <f t="shared" si="38"/>
        <v>Túi</v>
      </c>
      <c r="R267" s="32">
        <v>16</v>
      </c>
      <c r="T267" s="30">
        <f t="shared" si="42"/>
        <v>111058</v>
      </c>
      <c r="U267" s="30">
        <f t="shared" si="43"/>
        <v>1776928</v>
      </c>
      <c r="X267" s="67">
        <f t="shared" si="44"/>
        <v>8</v>
      </c>
      <c r="Y267" s="31"/>
      <c r="Z267" s="30">
        <f t="shared" si="45"/>
        <v>142154</v>
      </c>
    </row>
    <row r="268" spans="1:26" ht="25.5" customHeight="1" x14ac:dyDescent="0.25">
      <c r="A268" s="13">
        <v>44919</v>
      </c>
      <c r="B268" s="82" t="str">
        <f t="shared" si="39"/>
        <v>4145433183</v>
      </c>
      <c r="G268" s="20" t="s">
        <v>234</v>
      </c>
      <c r="I268" s="20" t="s">
        <v>2136</v>
      </c>
      <c r="J268" s="50" t="str">
        <f>IF(G268&lt;&gt;"",VLOOKUP(G268,'nhân viên sale'!$A$2:$C$1633,2,0),"")</f>
        <v>SG009</v>
      </c>
      <c r="K268" s="20" t="s">
        <v>67</v>
      </c>
      <c r="L268" s="27" t="str">
        <f t="shared" si="41"/>
        <v>Tai heo muối 200g</v>
      </c>
      <c r="M268" s="16"/>
      <c r="N268" s="50" t="str">
        <f t="shared" si="40"/>
        <v>K-HCM</v>
      </c>
      <c r="Q268" s="28" t="str">
        <f t="shared" si="38"/>
        <v>Túi</v>
      </c>
      <c r="R268" s="32">
        <v>6</v>
      </c>
      <c r="T268" s="30">
        <f t="shared" si="42"/>
        <v>55595</v>
      </c>
      <c r="U268" s="30">
        <f t="shared" si="43"/>
        <v>333570</v>
      </c>
      <c r="X268" s="67">
        <f t="shared" si="44"/>
        <v>8</v>
      </c>
      <c r="Y268" s="31"/>
      <c r="Z268" s="30">
        <f t="shared" si="45"/>
        <v>26686</v>
      </c>
    </row>
    <row r="269" spans="1:26" ht="25.5" customHeight="1" x14ac:dyDescent="0.25">
      <c r="A269" s="13">
        <v>44919</v>
      </c>
      <c r="B269" s="82" t="str">
        <f t="shared" si="39"/>
        <v>4145433183</v>
      </c>
      <c r="G269" s="20" t="s">
        <v>234</v>
      </c>
      <c r="I269" s="20" t="s">
        <v>2136</v>
      </c>
      <c r="J269" s="50" t="str">
        <f>IF(G269&lt;&gt;"",VLOOKUP(G269,'nhân viên sale'!$A$2:$C$1633,2,0),"")</f>
        <v>SG009</v>
      </c>
      <c r="K269" s="20" t="s">
        <v>49</v>
      </c>
      <c r="L269" s="27" t="str">
        <f t="shared" si="41"/>
        <v>Giò lụa cây 250g</v>
      </c>
      <c r="M269" s="16"/>
      <c r="N269" s="50" t="str">
        <f t="shared" si="40"/>
        <v>K-HCM</v>
      </c>
      <c r="Q269" s="28" t="str">
        <f t="shared" si="38"/>
        <v>Túi</v>
      </c>
      <c r="R269" s="32">
        <v>4</v>
      </c>
      <c r="T269" s="30">
        <f t="shared" si="42"/>
        <v>59400</v>
      </c>
      <c r="U269" s="30">
        <f t="shared" si="43"/>
        <v>237600</v>
      </c>
      <c r="X269" s="67">
        <f t="shared" si="44"/>
        <v>8</v>
      </c>
      <c r="Y269" s="31"/>
      <c r="Z269" s="30">
        <f t="shared" si="45"/>
        <v>19008</v>
      </c>
    </row>
    <row r="270" spans="1:26" ht="25.5" customHeight="1" x14ac:dyDescent="0.25">
      <c r="A270" s="13">
        <v>44919</v>
      </c>
      <c r="B270" s="82" t="str">
        <f t="shared" si="39"/>
        <v>4145433183</v>
      </c>
      <c r="G270" s="20" t="s">
        <v>234</v>
      </c>
      <c r="I270" s="20" t="s">
        <v>2136</v>
      </c>
      <c r="J270" s="50" t="str">
        <f>IF(G270&lt;&gt;"",VLOOKUP(G270,'nhân viên sale'!$A$2:$C$1633,2,0),"")</f>
        <v>SG009</v>
      </c>
      <c r="K270" s="20" t="s">
        <v>37</v>
      </c>
      <c r="L270" s="27" t="str">
        <f t="shared" si="41"/>
        <v>Chả cốm 300g</v>
      </c>
      <c r="M270" s="16"/>
      <c r="N270" s="50" t="str">
        <f t="shared" si="40"/>
        <v>K-HCM</v>
      </c>
      <c r="Q270" s="28" t="str">
        <f t="shared" si="38"/>
        <v>Túi</v>
      </c>
      <c r="R270" s="32">
        <v>6</v>
      </c>
      <c r="T270" s="30">
        <f t="shared" si="42"/>
        <v>74250</v>
      </c>
      <c r="U270" s="30">
        <f t="shared" si="43"/>
        <v>445500</v>
      </c>
      <c r="X270" s="67">
        <f t="shared" si="44"/>
        <v>8</v>
      </c>
      <c r="Y270" s="31"/>
      <c r="Z270" s="30">
        <f t="shared" si="45"/>
        <v>35640</v>
      </c>
    </row>
    <row r="271" spans="1:26" ht="25.5" customHeight="1" x14ac:dyDescent="0.25">
      <c r="A271" s="13">
        <v>44919</v>
      </c>
      <c r="B271" s="82" t="str">
        <f t="shared" si="39"/>
        <v>4145433183</v>
      </c>
      <c r="G271" s="20" t="s">
        <v>234</v>
      </c>
      <c r="I271" s="20" t="s">
        <v>2136</v>
      </c>
      <c r="J271" s="50" t="str">
        <f>IF(G271&lt;&gt;"",VLOOKUP(G271,'nhân viên sale'!$A$2:$C$1633,2,0),"")</f>
        <v>SG009</v>
      </c>
      <c r="K271" s="20" t="s">
        <v>59</v>
      </c>
      <c r="L271" s="27" t="str">
        <f t="shared" si="41"/>
        <v>Giò Tai Lưỡi Xào 250g</v>
      </c>
      <c r="M271" s="16"/>
      <c r="N271" s="50" t="str">
        <f t="shared" si="40"/>
        <v>K-HCM</v>
      </c>
      <c r="Q271" s="28" t="str">
        <f t="shared" si="38"/>
        <v>Túi</v>
      </c>
      <c r="R271" s="32">
        <v>6</v>
      </c>
      <c r="T271" s="30">
        <f t="shared" si="42"/>
        <v>50182</v>
      </c>
      <c r="U271" s="30">
        <f t="shared" si="43"/>
        <v>301092</v>
      </c>
      <c r="X271" s="67">
        <f t="shared" si="44"/>
        <v>8</v>
      </c>
      <c r="Y271" s="31"/>
      <c r="Z271" s="30">
        <f t="shared" si="45"/>
        <v>24087</v>
      </c>
    </row>
    <row r="272" spans="1:26" ht="25.5" customHeight="1" x14ac:dyDescent="0.25">
      <c r="A272" s="13">
        <v>44919</v>
      </c>
      <c r="B272" s="82" t="str">
        <f t="shared" si="39"/>
        <v>4145433315</v>
      </c>
      <c r="G272" s="20" t="s">
        <v>429</v>
      </c>
      <c r="I272" s="20" t="s">
        <v>2137</v>
      </c>
      <c r="J272" s="50" t="str">
        <f>IF(G272&lt;&gt;"",VLOOKUP(G272,'nhân viên sale'!$A$2:$C$1633,2,0),"")</f>
        <v>SG004</v>
      </c>
      <c r="K272" s="20" t="s">
        <v>39</v>
      </c>
      <c r="L272" s="27" t="str">
        <f t="shared" si="41"/>
        <v>Chân giò heo muối 300g</v>
      </c>
      <c r="M272" s="16"/>
      <c r="N272" s="50" t="str">
        <f t="shared" si="40"/>
        <v>K-HCM</v>
      </c>
      <c r="Q272" s="28" t="str">
        <f t="shared" si="38"/>
        <v>Túi</v>
      </c>
      <c r="R272" s="32">
        <v>5</v>
      </c>
      <c r="T272" s="30">
        <f t="shared" si="42"/>
        <v>73431</v>
      </c>
      <c r="U272" s="30">
        <f t="shared" si="43"/>
        <v>367155</v>
      </c>
      <c r="X272" s="67">
        <f t="shared" si="44"/>
        <v>8</v>
      </c>
      <c r="Y272" s="31"/>
      <c r="Z272" s="30">
        <f t="shared" si="45"/>
        <v>29372</v>
      </c>
    </row>
    <row r="273" spans="1:26" ht="25.5" customHeight="1" x14ac:dyDescent="0.25">
      <c r="A273" s="13">
        <v>44919</v>
      </c>
      <c r="B273" s="82" t="str">
        <f t="shared" si="39"/>
        <v>4145433315</v>
      </c>
      <c r="G273" s="20" t="s">
        <v>429</v>
      </c>
      <c r="I273" s="20" t="s">
        <v>2137</v>
      </c>
      <c r="J273" s="50" t="str">
        <f>IF(G273&lt;&gt;"",VLOOKUP(G273,'nhân viên sale'!$A$2:$C$1633,2,0),"")</f>
        <v>SG004</v>
      </c>
      <c r="K273" s="20" t="s">
        <v>55</v>
      </c>
      <c r="L273" s="27" t="str">
        <f t="shared" si="41"/>
        <v>Gà muối 500g</v>
      </c>
      <c r="M273" s="16"/>
      <c r="N273" s="50" t="str">
        <f t="shared" si="40"/>
        <v>K-HCM</v>
      </c>
      <c r="Q273" s="28" t="str">
        <f t="shared" si="38"/>
        <v>Túi</v>
      </c>
      <c r="R273" s="32">
        <v>7</v>
      </c>
      <c r="T273" s="30">
        <f t="shared" si="42"/>
        <v>111058</v>
      </c>
      <c r="U273" s="30">
        <f t="shared" si="43"/>
        <v>777406</v>
      </c>
      <c r="X273" s="67">
        <f t="shared" si="44"/>
        <v>8</v>
      </c>
      <c r="Y273" s="31"/>
      <c r="Z273" s="30">
        <f t="shared" si="45"/>
        <v>62192</v>
      </c>
    </row>
    <row r="274" spans="1:26" ht="25.5" customHeight="1" x14ac:dyDescent="0.25">
      <c r="A274" s="13">
        <v>44919</v>
      </c>
      <c r="B274" s="82" t="str">
        <f t="shared" si="39"/>
        <v>4145433345</v>
      </c>
      <c r="G274" s="20" t="s">
        <v>432</v>
      </c>
      <c r="I274" s="20" t="s">
        <v>2138</v>
      </c>
      <c r="J274" s="50" t="str">
        <f>IF(G274&lt;&gt;"",VLOOKUP(G274,'nhân viên sale'!$A$2:$C$1633,2,0),"")</f>
        <v>SG009</v>
      </c>
      <c r="K274" s="20" t="s">
        <v>30</v>
      </c>
      <c r="L274" s="27" t="str">
        <f t="shared" si="41"/>
        <v>Bắp bò muối 200g</v>
      </c>
      <c r="M274" s="16"/>
      <c r="N274" s="50" t="str">
        <f t="shared" si="40"/>
        <v>K-HCM</v>
      </c>
      <c r="Q274" s="28" t="str">
        <f t="shared" si="38"/>
        <v>Túi</v>
      </c>
      <c r="R274" s="32">
        <v>4</v>
      </c>
      <c r="T274" s="30">
        <f t="shared" si="42"/>
        <v>87787</v>
      </c>
      <c r="U274" s="30">
        <f t="shared" si="43"/>
        <v>351148</v>
      </c>
      <c r="X274" s="67">
        <f t="shared" si="44"/>
        <v>8</v>
      </c>
      <c r="Y274" s="31"/>
      <c r="Z274" s="30">
        <f t="shared" si="45"/>
        <v>28092</v>
      </c>
    </row>
    <row r="275" spans="1:26" ht="25.5" customHeight="1" x14ac:dyDescent="0.25">
      <c r="A275" s="13">
        <v>44919</v>
      </c>
      <c r="B275" s="82" t="str">
        <f t="shared" si="39"/>
        <v>4145433345</v>
      </c>
      <c r="G275" s="20" t="s">
        <v>432</v>
      </c>
      <c r="I275" s="20" t="s">
        <v>2138</v>
      </c>
      <c r="J275" s="50" t="str">
        <f>IF(G275&lt;&gt;"",VLOOKUP(G275,'nhân viên sale'!$A$2:$C$1633,2,0),"")</f>
        <v>SG009</v>
      </c>
      <c r="K275" s="20" t="s">
        <v>39</v>
      </c>
      <c r="L275" s="27" t="str">
        <f t="shared" si="41"/>
        <v>Chân giò heo muối 300g</v>
      </c>
      <c r="M275" s="16"/>
      <c r="N275" s="50" t="str">
        <f t="shared" si="40"/>
        <v>K-HCM</v>
      </c>
      <c r="Q275" s="28" t="str">
        <f t="shared" si="38"/>
        <v>Túi</v>
      </c>
      <c r="R275" s="32">
        <v>12</v>
      </c>
      <c r="T275" s="30">
        <f t="shared" si="42"/>
        <v>73431</v>
      </c>
      <c r="U275" s="30">
        <f t="shared" si="43"/>
        <v>881172</v>
      </c>
      <c r="X275" s="67">
        <f t="shared" si="44"/>
        <v>8</v>
      </c>
      <c r="Y275" s="31"/>
      <c r="Z275" s="30">
        <f t="shared" si="45"/>
        <v>70494</v>
      </c>
    </row>
    <row r="276" spans="1:26" ht="25.5" customHeight="1" x14ac:dyDescent="0.25">
      <c r="A276" s="13">
        <v>44919</v>
      </c>
      <c r="B276" s="82" t="str">
        <f t="shared" si="39"/>
        <v>4145433345</v>
      </c>
      <c r="G276" s="20" t="s">
        <v>432</v>
      </c>
      <c r="I276" s="20" t="s">
        <v>2138</v>
      </c>
      <c r="J276" s="50" t="str">
        <f>IF(G276&lt;&gt;"",VLOOKUP(G276,'nhân viên sale'!$A$2:$C$1633,2,0),"")</f>
        <v>SG009</v>
      </c>
      <c r="K276" s="20" t="s">
        <v>55</v>
      </c>
      <c r="L276" s="27" t="str">
        <f t="shared" si="41"/>
        <v>Gà muối 500g</v>
      </c>
      <c r="M276" s="16"/>
      <c r="N276" s="50" t="str">
        <f t="shared" si="40"/>
        <v>K-HCM</v>
      </c>
      <c r="Q276" s="28" t="str">
        <f t="shared" si="38"/>
        <v>Túi</v>
      </c>
      <c r="R276" s="32">
        <v>12</v>
      </c>
      <c r="T276" s="30">
        <f t="shared" si="42"/>
        <v>111058</v>
      </c>
      <c r="U276" s="30">
        <f t="shared" si="43"/>
        <v>1332696</v>
      </c>
      <c r="X276" s="67">
        <f t="shared" si="44"/>
        <v>8</v>
      </c>
      <c r="Y276" s="31"/>
      <c r="Z276" s="30">
        <f t="shared" si="45"/>
        <v>106616</v>
      </c>
    </row>
    <row r="277" spans="1:26" ht="25.5" customHeight="1" x14ac:dyDescent="0.25">
      <c r="A277" s="13">
        <v>44919</v>
      </c>
      <c r="B277" s="82" t="str">
        <f t="shared" si="39"/>
        <v>4145433345</v>
      </c>
      <c r="G277" s="20" t="s">
        <v>432</v>
      </c>
      <c r="I277" s="20" t="s">
        <v>2138</v>
      </c>
      <c r="J277" s="50" t="str">
        <f>IF(G277&lt;&gt;"",VLOOKUP(G277,'nhân viên sale'!$A$2:$C$1633,2,0),"")</f>
        <v>SG009</v>
      </c>
      <c r="K277" s="20" t="s">
        <v>67</v>
      </c>
      <c r="L277" s="27" t="str">
        <f t="shared" si="41"/>
        <v>Tai heo muối 200g</v>
      </c>
      <c r="M277" s="16"/>
      <c r="N277" s="50" t="str">
        <f t="shared" si="40"/>
        <v>K-HCM</v>
      </c>
      <c r="Q277" s="28" t="str">
        <f t="shared" si="38"/>
        <v>Túi</v>
      </c>
      <c r="R277" s="32">
        <v>6</v>
      </c>
      <c r="T277" s="30">
        <f t="shared" si="42"/>
        <v>55595</v>
      </c>
      <c r="U277" s="30">
        <f t="shared" si="43"/>
        <v>333570</v>
      </c>
      <c r="X277" s="67">
        <f t="shared" si="44"/>
        <v>8</v>
      </c>
      <c r="Y277" s="31"/>
      <c r="Z277" s="30">
        <f t="shared" si="45"/>
        <v>26686</v>
      </c>
    </row>
    <row r="278" spans="1:26" ht="25.5" customHeight="1" x14ac:dyDescent="0.25">
      <c r="A278" s="13">
        <v>44919</v>
      </c>
      <c r="B278" s="82" t="str">
        <f t="shared" si="39"/>
        <v>4145433345</v>
      </c>
      <c r="G278" s="20" t="s">
        <v>432</v>
      </c>
      <c r="I278" s="20" t="s">
        <v>2138</v>
      </c>
      <c r="J278" s="50" t="str">
        <f>IF(G278&lt;&gt;"",VLOOKUP(G278,'nhân viên sale'!$A$2:$C$1633,2,0),"")</f>
        <v>SG009</v>
      </c>
      <c r="K278" s="20" t="s">
        <v>37</v>
      </c>
      <c r="L278" s="27" t="str">
        <f t="shared" si="41"/>
        <v>Chả cốm 300g</v>
      </c>
      <c r="M278" s="16"/>
      <c r="N278" s="50" t="str">
        <f t="shared" si="40"/>
        <v>K-HCM</v>
      </c>
      <c r="Q278" s="28" t="str">
        <f t="shared" si="38"/>
        <v>Túi</v>
      </c>
      <c r="R278" s="32">
        <v>4</v>
      </c>
      <c r="T278" s="30">
        <f t="shared" si="42"/>
        <v>74250</v>
      </c>
      <c r="U278" s="30">
        <f t="shared" si="43"/>
        <v>297000</v>
      </c>
      <c r="X278" s="67">
        <f t="shared" si="44"/>
        <v>8</v>
      </c>
      <c r="Y278" s="31"/>
      <c r="Z278" s="30">
        <f t="shared" si="45"/>
        <v>23760</v>
      </c>
    </row>
    <row r="279" spans="1:26" ht="25.5" customHeight="1" x14ac:dyDescent="0.25">
      <c r="A279" s="13">
        <v>44919</v>
      </c>
      <c r="B279" s="82" t="str">
        <f t="shared" si="39"/>
        <v>4145433345</v>
      </c>
      <c r="G279" s="20" t="s">
        <v>432</v>
      </c>
      <c r="I279" s="20" t="s">
        <v>2138</v>
      </c>
      <c r="J279" s="50" t="str">
        <f>IF(G279&lt;&gt;"",VLOOKUP(G279,'nhân viên sale'!$A$2:$C$1633,2,0),"")</f>
        <v>SG009</v>
      </c>
      <c r="K279" s="20" t="s">
        <v>59</v>
      </c>
      <c r="L279" s="27" t="str">
        <f t="shared" si="41"/>
        <v>Giò Tai Lưỡi Xào 250g</v>
      </c>
      <c r="M279" s="16"/>
      <c r="N279" s="50" t="str">
        <f t="shared" si="40"/>
        <v>K-HCM</v>
      </c>
      <c r="Q279" s="28" t="str">
        <f t="shared" si="38"/>
        <v>Túi</v>
      </c>
      <c r="R279" s="32">
        <v>6</v>
      </c>
      <c r="T279" s="30">
        <f t="shared" si="42"/>
        <v>50182</v>
      </c>
      <c r="U279" s="30">
        <f t="shared" si="43"/>
        <v>301092</v>
      </c>
      <c r="X279" s="67">
        <f t="shared" si="44"/>
        <v>8</v>
      </c>
      <c r="Y279" s="31"/>
      <c r="Z279" s="30">
        <f t="shared" si="45"/>
        <v>24087</v>
      </c>
    </row>
    <row r="280" spans="1:26" ht="25.5" customHeight="1" x14ac:dyDescent="0.25">
      <c r="A280" s="13">
        <v>44919</v>
      </c>
      <c r="B280" s="82" t="str">
        <f t="shared" si="39"/>
        <v>4145433349</v>
      </c>
      <c r="G280" s="20" t="s">
        <v>433</v>
      </c>
      <c r="I280" s="20" t="s">
        <v>2139</v>
      </c>
      <c r="J280" s="50" t="str">
        <f>IF(G280&lt;&gt;"",VLOOKUP(G280,'nhân viên sale'!$A$2:$C$1633,2,0),"")</f>
        <v>SG011</v>
      </c>
      <c r="K280" s="20" t="s">
        <v>39</v>
      </c>
      <c r="L280" s="27" t="str">
        <f t="shared" si="41"/>
        <v>Chân giò heo muối 300g</v>
      </c>
      <c r="M280" s="16"/>
      <c r="N280" s="50" t="str">
        <f t="shared" si="40"/>
        <v>K-HCM</v>
      </c>
      <c r="Q280" s="28" t="str">
        <f t="shared" si="38"/>
        <v>Túi</v>
      </c>
      <c r="R280" s="32">
        <v>5</v>
      </c>
      <c r="T280" s="30">
        <f t="shared" si="42"/>
        <v>73431</v>
      </c>
      <c r="U280" s="30">
        <f t="shared" si="43"/>
        <v>367155</v>
      </c>
      <c r="X280" s="67">
        <f t="shared" si="44"/>
        <v>8</v>
      </c>
      <c r="Y280" s="31"/>
      <c r="Z280" s="30">
        <f t="shared" si="45"/>
        <v>29372</v>
      </c>
    </row>
    <row r="281" spans="1:26" ht="25.5" customHeight="1" x14ac:dyDescent="0.25">
      <c r="A281" s="13">
        <v>44919</v>
      </c>
      <c r="B281" s="82" t="str">
        <f t="shared" si="39"/>
        <v>4145433349</v>
      </c>
      <c r="G281" s="20" t="s">
        <v>433</v>
      </c>
      <c r="I281" s="20" t="s">
        <v>2139</v>
      </c>
      <c r="J281" s="50" t="str">
        <f>IF(G281&lt;&gt;"",VLOOKUP(G281,'nhân viên sale'!$A$2:$C$1633,2,0),"")</f>
        <v>SG011</v>
      </c>
      <c r="K281" s="20" t="s">
        <v>55</v>
      </c>
      <c r="L281" s="27" t="str">
        <f t="shared" si="41"/>
        <v>Gà muối 500g</v>
      </c>
      <c r="M281" s="16"/>
      <c r="N281" s="50" t="str">
        <f t="shared" si="40"/>
        <v>K-HCM</v>
      </c>
      <c r="Q281" s="28" t="str">
        <f t="shared" si="38"/>
        <v>Túi</v>
      </c>
      <c r="R281" s="32">
        <v>4</v>
      </c>
      <c r="T281" s="30">
        <f t="shared" si="42"/>
        <v>111058</v>
      </c>
      <c r="U281" s="30">
        <f t="shared" si="43"/>
        <v>444232</v>
      </c>
      <c r="X281" s="67">
        <f t="shared" si="44"/>
        <v>8</v>
      </c>
      <c r="Y281" s="31"/>
      <c r="Z281" s="30">
        <f t="shared" si="45"/>
        <v>35539</v>
      </c>
    </row>
    <row r="282" spans="1:26" ht="25.5" customHeight="1" x14ac:dyDescent="0.25">
      <c r="A282" s="13">
        <v>44919</v>
      </c>
      <c r="B282" s="82" t="str">
        <f t="shared" si="39"/>
        <v>4145433349</v>
      </c>
      <c r="G282" s="20" t="s">
        <v>433</v>
      </c>
      <c r="I282" s="20" t="s">
        <v>2139</v>
      </c>
      <c r="J282" s="50" t="str">
        <f>IF(G282&lt;&gt;"",VLOOKUP(G282,'nhân viên sale'!$A$2:$C$1633,2,0),"")</f>
        <v>SG011</v>
      </c>
      <c r="K282" s="20" t="s">
        <v>45</v>
      </c>
      <c r="L282" s="27" t="str">
        <f t="shared" si="41"/>
        <v>Chả nướng 300g</v>
      </c>
      <c r="M282" s="16"/>
      <c r="N282" s="50" t="str">
        <f t="shared" si="40"/>
        <v>K-HCM</v>
      </c>
      <c r="Q282" s="28" t="str">
        <f t="shared" si="38"/>
        <v>Túi</v>
      </c>
      <c r="R282" s="32">
        <v>4</v>
      </c>
      <c r="T282" s="30">
        <f t="shared" si="42"/>
        <v>70950</v>
      </c>
      <c r="U282" s="30">
        <f t="shared" si="43"/>
        <v>283800</v>
      </c>
      <c r="X282" s="67">
        <f t="shared" si="44"/>
        <v>8</v>
      </c>
      <c r="Y282" s="31"/>
      <c r="Z282" s="30">
        <f t="shared" si="45"/>
        <v>22704</v>
      </c>
    </row>
    <row r="283" spans="1:26" ht="25.5" customHeight="1" x14ac:dyDescent="0.25">
      <c r="A283" s="13">
        <v>44919</v>
      </c>
      <c r="B283" s="82" t="str">
        <f t="shared" si="39"/>
        <v>4145433450</v>
      </c>
      <c r="G283" s="20" t="s">
        <v>510</v>
      </c>
      <c r="I283" s="20" t="s">
        <v>2140</v>
      </c>
      <c r="J283" s="50" t="str">
        <f>IF(G283&lt;&gt;"",VLOOKUP(G283,'nhân viên sale'!$A$2:$C$1633,2,0),"")</f>
        <v>SG004</v>
      </c>
      <c r="K283" s="20" t="s">
        <v>39</v>
      </c>
      <c r="L283" s="27" t="str">
        <f t="shared" si="41"/>
        <v>Chân giò heo muối 300g</v>
      </c>
      <c r="M283" s="16"/>
      <c r="N283" s="50" t="str">
        <f t="shared" si="40"/>
        <v>K-HCM</v>
      </c>
      <c r="Q283" s="28" t="str">
        <f t="shared" si="38"/>
        <v>Túi</v>
      </c>
      <c r="R283" s="32">
        <v>5</v>
      </c>
      <c r="T283" s="30">
        <f t="shared" si="42"/>
        <v>73431</v>
      </c>
      <c r="U283" s="30">
        <f t="shared" si="43"/>
        <v>367155</v>
      </c>
      <c r="X283" s="67">
        <f t="shared" si="44"/>
        <v>8</v>
      </c>
      <c r="Y283" s="31"/>
      <c r="Z283" s="30">
        <f t="shared" si="45"/>
        <v>29372</v>
      </c>
    </row>
    <row r="284" spans="1:26" ht="25.5" customHeight="1" x14ac:dyDescent="0.25">
      <c r="A284" s="13">
        <v>44919</v>
      </c>
      <c r="B284" s="82" t="str">
        <f t="shared" si="39"/>
        <v>4145433450</v>
      </c>
      <c r="G284" s="20" t="s">
        <v>510</v>
      </c>
      <c r="I284" s="20" t="s">
        <v>2140</v>
      </c>
      <c r="J284" s="50" t="str">
        <f>IF(G284&lt;&gt;"",VLOOKUP(G284,'nhân viên sale'!$A$2:$C$1633,2,0),"")</f>
        <v>SG004</v>
      </c>
      <c r="K284" s="20" t="s">
        <v>55</v>
      </c>
      <c r="L284" s="27" t="str">
        <f t="shared" si="41"/>
        <v>Gà muối 500g</v>
      </c>
      <c r="M284" s="16"/>
      <c r="N284" s="50" t="str">
        <f t="shared" si="40"/>
        <v>K-HCM</v>
      </c>
      <c r="Q284" s="28" t="str">
        <f t="shared" si="38"/>
        <v>Túi</v>
      </c>
      <c r="R284" s="32">
        <v>4</v>
      </c>
      <c r="T284" s="30">
        <f t="shared" si="42"/>
        <v>111058</v>
      </c>
      <c r="U284" s="30">
        <f t="shared" si="43"/>
        <v>444232</v>
      </c>
      <c r="X284" s="67">
        <f t="shared" si="44"/>
        <v>8</v>
      </c>
      <c r="Y284" s="31"/>
      <c r="Z284" s="30">
        <f t="shared" si="45"/>
        <v>35539</v>
      </c>
    </row>
    <row r="285" spans="1:26" ht="25.5" customHeight="1" x14ac:dyDescent="0.25">
      <c r="A285" s="13">
        <v>44919</v>
      </c>
      <c r="B285" s="82" t="str">
        <f t="shared" si="39"/>
        <v>4145433466</v>
      </c>
      <c r="G285" s="20" t="s">
        <v>512</v>
      </c>
      <c r="I285" s="20" t="s">
        <v>2141</v>
      </c>
      <c r="J285" s="50" t="str">
        <f>IF(G285&lt;&gt;"",VLOOKUP(G285,'nhân viên sale'!$A$2:$C$1633,2,0),"")</f>
        <v>SG009</v>
      </c>
      <c r="K285" s="20" t="s">
        <v>39</v>
      </c>
      <c r="L285" s="27" t="str">
        <f t="shared" si="41"/>
        <v>Chân giò heo muối 300g</v>
      </c>
      <c r="M285" s="16"/>
      <c r="N285" s="50" t="str">
        <f t="shared" si="40"/>
        <v>K-HCM</v>
      </c>
      <c r="Q285" s="28" t="str">
        <f t="shared" si="38"/>
        <v>Túi</v>
      </c>
      <c r="R285" s="32">
        <v>12</v>
      </c>
      <c r="T285" s="30">
        <f t="shared" si="42"/>
        <v>73431</v>
      </c>
      <c r="U285" s="30">
        <f t="shared" si="43"/>
        <v>881172</v>
      </c>
      <c r="X285" s="67">
        <f t="shared" si="44"/>
        <v>8</v>
      </c>
      <c r="Y285" s="31"/>
      <c r="Z285" s="30">
        <f t="shared" si="45"/>
        <v>70494</v>
      </c>
    </row>
    <row r="286" spans="1:26" ht="25.5" customHeight="1" x14ac:dyDescent="0.25">
      <c r="A286" s="13">
        <v>44919</v>
      </c>
      <c r="B286" s="82" t="str">
        <f t="shared" si="39"/>
        <v>4145433466</v>
      </c>
      <c r="G286" s="20" t="s">
        <v>512</v>
      </c>
      <c r="I286" s="20" t="s">
        <v>2141</v>
      </c>
      <c r="J286" s="50" t="str">
        <f>IF(G286&lt;&gt;"",VLOOKUP(G286,'nhân viên sale'!$A$2:$C$1633,2,0),"")</f>
        <v>SG009</v>
      </c>
      <c r="K286" s="20" t="s">
        <v>55</v>
      </c>
      <c r="L286" s="27" t="str">
        <f t="shared" si="41"/>
        <v>Gà muối 500g</v>
      </c>
      <c r="M286" s="16"/>
      <c r="N286" s="50" t="str">
        <f t="shared" si="40"/>
        <v>K-HCM</v>
      </c>
      <c r="Q286" s="28" t="str">
        <f t="shared" si="38"/>
        <v>Túi</v>
      </c>
      <c r="R286" s="32">
        <v>12</v>
      </c>
      <c r="T286" s="30">
        <f t="shared" si="42"/>
        <v>111058</v>
      </c>
      <c r="U286" s="30">
        <f t="shared" si="43"/>
        <v>1332696</v>
      </c>
      <c r="X286" s="67">
        <f t="shared" si="44"/>
        <v>8</v>
      </c>
      <c r="Y286" s="31"/>
      <c r="Z286" s="30">
        <f t="shared" si="45"/>
        <v>106616</v>
      </c>
    </row>
    <row r="287" spans="1:26" ht="25.5" customHeight="1" x14ac:dyDescent="0.25">
      <c r="A287" s="13">
        <v>44919</v>
      </c>
      <c r="B287" s="82" t="str">
        <f t="shared" si="39"/>
        <v>4145433466</v>
      </c>
      <c r="G287" s="20" t="s">
        <v>512</v>
      </c>
      <c r="I287" s="20" t="s">
        <v>2141</v>
      </c>
      <c r="J287" s="50" t="str">
        <f>IF(G287&lt;&gt;"",VLOOKUP(G287,'nhân viên sale'!$A$2:$C$1633,2,0),"")</f>
        <v>SG009</v>
      </c>
      <c r="K287" s="20" t="s">
        <v>67</v>
      </c>
      <c r="L287" s="27" t="str">
        <f t="shared" si="41"/>
        <v>Tai heo muối 200g</v>
      </c>
      <c r="M287" s="16"/>
      <c r="N287" s="50" t="str">
        <f t="shared" si="40"/>
        <v>K-HCM</v>
      </c>
      <c r="Q287" s="28" t="str">
        <f t="shared" si="38"/>
        <v>Túi</v>
      </c>
      <c r="R287" s="32">
        <v>6</v>
      </c>
      <c r="T287" s="30">
        <f t="shared" si="42"/>
        <v>55595</v>
      </c>
      <c r="U287" s="30">
        <f t="shared" si="43"/>
        <v>333570</v>
      </c>
      <c r="X287" s="67">
        <f t="shared" si="44"/>
        <v>8</v>
      </c>
      <c r="Y287" s="31"/>
      <c r="Z287" s="30">
        <f t="shared" si="45"/>
        <v>26686</v>
      </c>
    </row>
    <row r="288" spans="1:26" ht="25.5" customHeight="1" x14ac:dyDescent="0.25">
      <c r="A288" s="13">
        <v>44919</v>
      </c>
      <c r="B288" s="82" t="str">
        <f t="shared" si="39"/>
        <v>4145433466</v>
      </c>
      <c r="G288" s="20" t="s">
        <v>512</v>
      </c>
      <c r="I288" s="20" t="s">
        <v>2141</v>
      </c>
      <c r="J288" s="50" t="str">
        <f>IF(G288&lt;&gt;"",VLOOKUP(G288,'nhân viên sale'!$A$2:$C$1633,2,0),"")</f>
        <v>SG009</v>
      </c>
      <c r="K288" s="20" t="s">
        <v>37</v>
      </c>
      <c r="L288" s="27" t="str">
        <f t="shared" si="41"/>
        <v>Chả cốm 300g</v>
      </c>
      <c r="M288" s="16"/>
      <c r="N288" s="50" t="str">
        <f t="shared" si="40"/>
        <v>K-HCM</v>
      </c>
      <c r="Q288" s="28" t="str">
        <f t="shared" si="38"/>
        <v>Túi</v>
      </c>
      <c r="R288" s="32">
        <v>4</v>
      </c>
      <c r="T288" s="30">
        <f t="shared" si="42"/>
        <v>74250</v>
      </c>
      <c r="U288" s="30">
        <f t="shared" si="43"/>
        <v>297000</v>
      </c>
      <c r="X288" s="67">
        <f t="shared" si="44"/>
        <v>8</v>
      </c>
      <c r="Y288" s="31"/>
      <c r="Z288" s="30">
        <f t="shared" si="45"/>
        <v>23760</v>
      </c>
    </row>
    <row r="289" spans="1:26" ht="25.5" customHeight="1" x14ac:dyDescent="0.25">
      <c r="A289" s="13">
        <v>44919</v>
      </c>
      <c r="B289" s="82" t="str">
        <f t="shared" si="39"/>
        <v>4145433466</v>
      </c>
      <c r="G289" s="20" t="s">
        <v>512</v>
      </c>
      <c r="I289" s="20" t="s">
        <v>2141</v>
      </c>
      <c r="J289" s="50" t="str">
        <f>IF(G289&lt;&gt;"",VLOOKUP(G289,'nhân viên sale'!$A$2:$C$1633,2,0),"")</f>
        <v>SG009</v>
      </c>
      <c r="K289" s="20" t="s">
        <v>59</v>
      </c>
      <c r="L289" s="27" t="str">
        <f t="shared" si="41"/>
        <v>Giò Tai Lưỡi Xào 250g</v>
      </c>
      <c r="M289" s="16"/>
      <c r="N289" s="50" t="str">
        <f t="shared" si="40"/>
        <v>K-HCM</v>
      </c>
      <c r="Q289" s="28" t="str">
        <f t="shared" si="38"/>
        <v>Túi</v>
      </c>
      <c r="R289" s="32">
        <v>6</v>
      </c>
      <c r="T289" s="30">
        <f t="shared" si="42"/>
        <v>50182</v>
      </c>
      <c r="U289" s="30">
        <f t="shared" si="43"/>
        <v>301092</v>
      </c>
      <c r="X289" s="67">
        <f t="shared" si="44"/>
        <v>8</v>
      </c>
      <c r="Y289" s="31"/>
      <c r="Z289" s="30">
        <f t="shared" si="45"/>
        <v>24087</v>
      </c>
    </row>
    <row r="290" spans="1:26" ht="25.5" customHeight="1" x14ac:dyDescent="0.25">
      <c r="A290" s="13">
        <v>44919</v>
      </c>
      <c r="B290" s="82" t="str">
        <f t="shared" si="39"/>
        <v>4145433483</v>
      </c>
      <c r="G290" s="20" t="s">
        <v>527</v>
      </c>
      <c r="I290" s="20" t="s">
        <v>2142</v>
      </c>
      <c r="J290" s="50" t="str">
        <f>IF(G290&lt;&gt;"",VLOOKUP(G290,'nhân viên sale'!$A$2:$C$1633,2,0),"")</f>
        <v>SG009</v>
      </c>
      <c r="K290" s="20" t="s">
        <v>39</v>
      </c>
      <c r="L290" s="27" t="str">
        <f t="shared" si="41"/>
        <v>Chân giò heo muối 300g</v>
      </c>
      <c r="M290" s="16"/>
      <c r="N290" s="50" t="str">
        <f t="shared" si="40"/>
        <v>K-HCM</v>
      </c>
      <c r="Q290" s="28" t="str">
        <f t="shared" si="38"/>
        <v>Túi</v>
      </c>
      <c r="R290" s="32">
        <v>6</v>
      </c>
      <c r="T290" s="30">
        <f t="shared" si="42"/>
        <v>73431</v>
      </c>
      <c r="U290" s="30">
        <f t="shared" si="43"/>
        <v>440586</v>
      </c>
      <c r="X290" s="67">
        <f t="shared" si="44"/>
        <v>8</v>
      </c>
      <c r="Y290" s="31"/>
      <c r="Z290" s="30">
        <f t="shared" si="45"/>
        <v>35247</v>
      </c>
    </row>
    <row r="291" spans="1:26" ht="25.5" customHeight="1" x14ac:dyDescent="0.25">
      <c r="A291" s="13">
        <v>44919</v>
      </c>
      <c r="B291" s="82" t="str">
        <f t="shared" si="39"/>
        <v>4145433483</v>
      </c>
      <c r="G291" s="20" t="s">
        <v>527</v>
      </c>
      <c r="I291" s="20" t="s">
        <v>2142</v>
      </c>
      <c r="J291" s="50" t="str">
        <f>IF(G291&lt;&gt;"",VLOOKUP(G291,'nhân viên sale'!$A$2:$C$1633,2,0),"")</f>
        <v>SG009</v>
      </c>
      <c r="K291" s="20" t="s">
        <v>55</v>
      </c>
      <c r="L291" s="27" t="str">
        <f t="shared" si="41"/>
        <v>Gà muối 500g</v>
      </c>
      <c r="M291" s="16"/>
      <c r="N291" s="50" t="str">
        <f t="shared" si="40"/>
        <v>K-HCM</v>
      </c>
      <c r="Q291" s="28" t="str">
        <f t="shared" si="38"/>
        <v>Túi</v>
      </c>
      <c r="R291" s="32">
        <v>11</v>
      </c>
      <c r="T291" s="30">
        <f t="shared" si="42"/>
        <v>111058</v>
      </c>
      <c r="U291" s="30">
        <f t="shared" si="43"/>
        <v>1221638</v>
      </c>
      <c r="X291" s="67">
        <f t="shared" si="44"/>
        <v>8</v>
      </c>
      <c r="Y291" s="31"/>
      <c r="Z291" s="30">
        <f t="shared" si="45"/>
        <v>97731</v>
      </c>
    </row>
    <row r="292" spans="1:26" ht="25.5" customHeight="1" x14ac:dyDescent="0.25">
      <c r="A292" s="13">
        <v>44919</v>
      </c>
      <c r="B292" s="82" t="str">
        <f t="shared" si="39"/>
        <v>4145433496</v>
      </c>
      <c r="G292" s="20" t="s">
        <v>537</v>
      </c>
      <c r="I292" s="20" t="s">
        <v>2143</v>
      </c>
      <c r="J292" s="50" t="str">
        <f>IF(G292&lt;&gt;"",VLOOKUP(G292,'nhân viên sale'!$A$2:$C$1633,2,0),"")</f>
        <v>SG004</v>
      </c>
      <c r="K292" s="20" t="s">
        <v>30</v>
      </c>
      <c r="L292" s="27" t="str">
        <f t="shared" si="41"/>
        <v>Bắp bò muối 200g</v>
      </c>
      <c r="M292" s="16"/>
      <c r="N292" s="50" t="str">
        <f t="shared" si="40"/>
        <v>K-HCM</v>
      </c>
      <c r="Q292" s="28" t="str">
        <f t="shared" si="38"/>
        <v>Túi</v>
      </c>
      <c r="R292" s="32">
        <v>4</v>
      </c>
      <c r="T292" s="30">
        <f t="shared" si="42"/>
        <v>87787</v>
      </c>
      <c r="U292" s="30">
        <f t="shared" si="43"/>
        <v>351148</v>
      </c>
      <c r="X292" s="67">
        <f t="shared" si="44"/>
        <v>8</v>
      </c>
      <c r="Y292" s="31"/>
      <c r="Z292" s="30">
        <f t="shared" si="45"/>
        <v>28092</v>
      </c>
    </row>
    <row r="293" spans="1:26" ht="25.5" customHeight="1" x14ac:dyDescent="0.25">
      <c r="A293" s="13">
        <v>44919</v>
      </c>
      <c r="B293" s="82" t="str">
        <f t="shared" si="39"/>
        <v>4145433496</v>
      </c>
      <c r="G293" s="20" t="s">
        <v>537</v>
      </c>
      <c r="I293" s="20" t="s">
        <v>2143</v>
      </c>
      <c r="J293" s="50" t="str">
        <f>IF(G293&lt;&gt;"",VLOOKUP(G293,'nhân viên sale'!$A$2:$C$1633,2,0),"")</f>
        <v>SG004</v>
      </c>
      <c r="K293" s="20" t="s">
        <v>39</v>
      </c>
      <c r="L293" s="27" t="str">
        <f t="shared" si="41"/>
        <v>Chân giò heo muối 300g</v>
      </c>
      <c r="M293" s="16"/>
      <c r="N293" s="50" t="str">
        <f t="shared" si="40"/>
        <v>K-HCM</v>
      </c>
      <c r="Q293" s="28" t="str">
        <f t="shared" si="38"/>
        <v>Túi</v>
      </c>
      <c r="R293" s="32">
        <v>6</v>
      </c>
      <c r="T293" s="30">
        <f t="shared" si="42"/>
        <v>73431</v>
      </c>
      <c r="U293" s="30">
        <f t="shared" si="43"/>
        <v>440586</v>
      </c>
      <c r="X293" s="67">
        <f t="shared" si="44"/>
        <v>8</v>
      </c>
      <c r="Y293" s="31"/>
      <c r="Z293" s="30">
        <f t="shared" si="45"/>
        <v>35247</v>
      </c>
    </row>
    <row r="294" spans="1:26" ht="25.5" customHeight="1" x14ac:dyDescent="0.25">
      <c r="A294" s="13">
        <v>44919</v>
      </c>
      <c r="B294" s="82" t="str">
        <f t="shared" si="39"/>
        <v>4145433496</v>
      </c>
      <c r="G294" s="20" t="s">
        <v>537</v>
      </c>
      <c r="I294" s="20" t="s">
        <v>2143</v>
      </c>
      <c r="J294" s="50" t="str">
        <f>IF(G294&lt;&gt;"",VLOOKUP(G294,'nhân viên sale'!$A$2:$C$1633,2,0),"")</f>
        <v>SG004</v>
      </c>
      <c r="K294" s="20" t="s">
        <v>55</v>
      </c>
      <c r="L294" s="27" t="str">
        <f t="shared" si="41"/>
        <v>Gà muối 500g</v>
      </c>
      <c r="M294" s="16"/>
      <c r="N294" s="50" t="str">
        <f t="shared" si="40"/>
        <v>K-HCM</v>
      </c>
      <c r="Q294" s="28" t="str">
        <f t="shared" si="38"/>
        <v>Túi</v>
      </c>
      <c r="R294" s="32">
        <v>11</v>
      </c>
      <c r="T294" s="30">
        <f t="shared" si="42"/>
        <v>111058</v>
      </c>
      <c r="U294" s="30">
        <f t="shared" si="43"/>
        <v>1221638</v>
      </c>
      <c r="X294" s="67">
        <f t="shared" si="44"/>
        <v>8</v>
      </c>
      <c r="Y294" s="31"/>
      <c r="Z294" s="30">
        <f t="shared" si="45"/>
        <v>97731</v>
      </c>
    </row>
    <row r="295" spans="1:26" ht="25.5" customHeight="1" x14ac:dyDescent="0.25">
      <c r="A295" s="13">
        <v>44919</v>
      </c>
      <c r="B295" s="82" t="str">
        <f t="shared" si="39"/>
        <v>4145433496</v>
      </c>
      <c r="G295" s="20" t="s">
        <v>537</v>
      </c>
      <c r="I295" s="20" t="s">
        <v>2143</v>
      </c>
      <c r="J295" s="50" t="str">
        <f>IF(G295&lt;&gt;"",VLOOKUP(G295,'nhân viên sale'!$A$2:$C$1633,2,0),"")</f>
        <v>SG004</v>
      </c>
      <c r="K295" s="20" t="s">
        <v>49</v>
      </c>
      <c r="L295" s="27" t="str">
        <f t="shared" si="41"/>
        <v>Giò lụa cây 250g</v>
      </c>
      <c r="M295" s="16"/>
      <c r="N295" s="50" t="str">
        <f t="shared" si="40"/>
        <v>K-HCM</v>
      </c>
      <c r="Q295" s="28" t="str">
        <f t="shared" si="38"/>
        <v>Túi</v>
      </c>
      <c r="R295" s="32">
        <v>4</v>
      </c>
      <c r="T295" s="30">
        <f t="shared" si="42"/>
        <v>59400</v>
      </c>
      <c r="U295" s="30">
        <f t="shared" si="43"/>
        <v>237600</v>
      </c>
      <c r="X295" s="67">
        <f t="shared" si="44"/>
        <v>8</v>
      </c>
      <c r="Y295" s="31"/>
      <c r="Z295" s="30">
        <f t="shared" si="45"/>
        <v>19008</v>
      </c>
    </row>
    <row r="296" spans="1:26" ht="25.5" customHeight="1" x14ac:dyDescent="0.25">
      <c r="A296" s="13">
        <v>44919</v>
      </c>
      <c r="B296" s="82" t="str">
        <f t="shared" si="39"/>
        <v>4145433496</v>
      </c>
      <c r="G296" s="20" t="s">
        <v>537</v>
      </c>
      <c r="I296" s="20" t="s">
        <v>2143</v>
      </c>
      <c r="J296" s="50" t="str">
        <f>IF(G296&lt;&gt;"",VLOOKUP(G296,'nhân viên sale'!$A$2:$C$1633,2,0),"")</f>
        <v>SG004</v>
      </c>
      <c r="K296" s="20" t="s">
        <v>37</v>
      </c>
      <c r="L296" s="27" t="str">
        <f t="shared" si="41"/>
        <v>Chả cốm 300g</v>
      </c>
      <c r="M296" s="16"/>
      <c r="N296" s="50" t="str">
        <f t="shared" si="40"/>
        <v>K-HCM</v>
      </c>
      <c r="Q296" s="28" t="str">
        <f t="shared" si="38"/>
        <v>Túi</v>
      </c>
      <c r="R296" s="32">
        <v>4</v>
      </c>
      <c r="T296" s="30">
        <f t="shared" si="42"/>
        <v>74250</v>
      </c>
      <c r="U296" s="30">
        <f t="shared" si="43"/>
        <v>297000</v>
      </c>
      <c r="X296" s="67">
        <f t="shared" si="44"/>
        <v>8</v>
      </c>
      <c r="Y296" s="31"/>
      <c r="Z296" s="30">
        <f t="shared" si="45"/>
        <v>23760</v>
      </c>
    </row>
    <row r="297" spans="1:26" ht="25.5" customHeight="1" x14ac:dyDescent="0.25">
      <c r="A297" s="13">
        <v>44919</v>
      </c>
      <c r="B297" s="82" t="str">
        <f t="shared" si="39"/>
        <v>4145433498</v>
      </c>
      <c r="G297" s="20" t="s">
        <v>541</v>
      </c>
      <c r="I297" s="20" t="s">
        <v>2144</v>
      </c>
      <c r="J297" s="50" t="str">
        <f>IF(G297&lt;&gt;"",VLOOKUP(G297,'nhân viên sale'!$A$2:$C$1633,2,0),"")</f>
        <v>SG009</v>
      </c>
      <c r="K297" s="20" t="s">
        <v>39</v>
      </c>
      <c r="L297" s="27" t="str">
        <f t="shared" si="41"/>
        <v>Chân giò heo muối 300g</v>
      </c>
      <c r="M297" s="16"/>
      <c r="N297" s="50" t="str">
        <f t="shared" si="40"/>
        <v>K-HCM</v>
      </c>
      <c r="Q297" s="28" t="str">
        <f t="shared" si="38"/>
        <v>Túi</v>
      </c>
      <c r="R297" s="32">
        <v>6</v>
      </c>
      <c r="T297" s="30">
        <f t="shared" si="42"/>
        <v>73431</v>
      </c>
      <c r="U297" s="30">
        <f t="shared" si="43"/>
        <v>440586</v>
      </c>
      <c r="X297" s="67">
        <f t="shared" si="44"/>
        <v>8</v>
      </c>
      <c r="Y297" s="31"/>
      <c r="Z297" s="30">
        <f t="shared" si="45"/>
        <v>35247</v>
      </c>
    </row>
    <row r="298" spans="1:26" ht="25.5" customHeight="1" x14ac:dyDescent="0.25">
      <c r="A298" s="13">
        <v>44919</v>
      </c>
      <c r="B298" s="82" t="str">
        <f t="shared" si="39"/>
        <v>4145433498</v>
      </c>
      <c r="G298" s="20" t="s">
        <v>541</v>
      </c>
      <c r="I298" s="20" t="s">
        <v>2144</v>
      </c>
      <c r="J298" s="50" t="str">
        <f>IF(G298&lt;&gt;"",VLOOKUP(G298,'nhân viên sale'!$A$2:$C$1633,2,0),"")</f>
        <v>SG009</v>
      </c>
      <c r="K298" s="20" t="s">
        <v>55</v>
      </c>
      <c r="L298" s="27" t="str">
        <f t="shared" si="41"/>
        <v>Gà muối 500g</v>
      </c>
      <c r="M298" s="16"/>
      <c r="N298" s="50" t="str">
        <f t="shared" si="40"/>
        <v>K-HCM</v>
      </c>
      <c r="Q298" s="28" t="str">
        <f t="shared" si="38"/>
        <v>Túi</v>
      </c>
      <c r="R298" s="32">
        <v>11</v>
      </c>
      <c r="T298" s="30">
        <f t="shared" si="42"/>
        <v>111058</v>
      </c>
      <c r="U298" s="30">
        <f t="shared" si="43"/>
        <v>1221638</v>
      </c>
      <c r="X298" s="67">
        <f t="shared" si="44"/>
        <v>8</v>
      </c>
      <c r="Y298" s="31"/>
      <c r="Z298" s="30">
        <f t="shared" si="45"/>
        <v>97731</v>
      </c>
    </row>
    <row r="299" spans="1:26" ht="25.5" customHeight="1" x14ac:dyDescent="0.25">
      <c r="A299" s="13">
        <v>44919</v>
      </c>
      <c r="B299" s="82" t="str">
        <f t="shared" si="39"/>
        <v>4145433498</v>
      </c>
      <c r="G299" s="20" t="s">
        <v>541</v>
      </c>
      <c r="I299" s="20" t="s">
        <v>2144</v>
      </c>
      <c r="J299" s="50" t="str">
        <f>IF(G299&lt;&gt;"",VLOOKUP(G299,'nhân viên sale'!$A$2:$C$1633,2,0),"")</f>
        <v>SG009</v>
      </c>
      <c r="K299" s="20" t="s">
        <v>43</v>
      </c>
      <c r="L299" s="27" t="str">
        <f t="shared" si="41"/>
        <v>Chân gà sốt cay 400g</v>
      </c>
      <c r="M299" s="16"/>
      <c r="N299" s="50" t="str">
        <f t="shared" si="40"/>
        <v>K-HCM</v>
      </c>
      <c r="Q299" s="28" t="str">
        <f t="shared" si="38"/>
        <v>Túi</v>
      </c>
      <c r="R299" s="32">
        <v>4</v>
      </c>
      <c r="T299" s="30">
        <f t="shared" si="42"/>
        <v>90750</v>
      </c>
      <c r="U299" s="30">
        <f t="shared" si="43"/>
        <v>363000</v>
      </c>
      <c r="X299" s="67">
        <f t="shared" si="44"/>
        <v>8</v>
      </c>
      <c r="Y299" s="31"/>
      <c r="Z299" s="30">
        <f t="shared" si="45"/>
        <v>29040</v>
      </c>
    </row>
    <row r="300" spans="1:26" ht="25.5" customHeight="1" x14ac:dyDescent="0.25">
      <c r="A300" s="13">
        <v>44919</v>
      </c>
      <c r="B300" s="82" t="str">
        <f t="shared" si="39"/>
        <v>4145433500</v>
      </c>
      <c r="G300" s="20" t="s">
        <v>544</v>
      </c>
      <c r="I300" s="20" t="s">
        <v>2145</v>
      </c>
      <c r="J300" s="50" t="str">
        <f>IF(G300&lt;&gt;"",VLOOKUP(G300,'nhân viên sale'!$A$2:$C$1633,2,0),"")</f>
        <v>SG009</v>
      </c>
      <c r="K300" s="20" t="s">
        <v>39</v>
      </c>
      <c r="L300" s="27" t="str">
        <f t="shared" si="41"/>
        <v>Chân giò heo muối 300g</v>
      </c>
      <c r="M300" s="16"/>
      <c r="N300" s="50" t="str">
        <f t="shared" si="40"/>
        <v>K-HCM</v>
      </c>
      <c r="Q300" s="28" t="str">
        <f t="shared" si="38"/>
        <v>Túi</v>
      </c>
      <c r="R300" s="32">
        <v>5</v>
      </c>
      <c r="T300" s="30">
        <f t="shared" si="42"/>
        <v>73431</v>
      </c>
      <c r="U300" s="30">
        <f t="shared" si="43"/>
        <v>367155</v>
      </c>
      <c r="X300" s="67">
        <f t="shared" si="44"/>
        <v>8</v>
      </c>
      <c r="Y300" s="31"/>
      <c r="Z300" s="30">
        <f t="shared" si="45"/>
        <v>29372</v>
      </c>
    </row>
    <row r="301" spans="1:26" ht="25.5" customHeight="1" x14ac:dyDescent="0.25">
      <c r="A301" s="13">
        <v>44919</v>
      </c>
      <c r="B301" s="82" t="str">
        <f t="shared" si="39"/>
        <v>4145433500</v>
      </c>
      <c r="G301" s="20" t="s">
        <v>544</v>
      </c>
      <c r="I301" s="20" t="s">
        <v>2145</v>
      </c>
      <c r="J301" s="50" t="str">
        <f>IF(G301&lt;&gt;"",VLOOKUP(G301,'nhân viên sale'!$A$2:$C$1633,2,0),"")</f>
        <v>SG009</v>
      </c>
      <c r="K301" s="20" t="s">
        <v>55</v>
      </c>
      <c r="L301" s="27" t="str">
        <f t="shared" si="41"/>
        <v>Gà muối 500g</v>
      </c>
      <c r="M301" s="16"/>
      <c r="N301" s="50" t="str">
        <f t="shared" si="40"/>
        <v>K-HCM</v>
      </c>
      <c r="Q301" s="28" t="str">
        <f t="shared" si="38"/>
        <v>Túi</v>
      </c>
      <c r="R301" s="32">
        <v>4</v>
      </c>
      <c r="T301" s="30">
        <f t="shared" si="42"/>
        <v>111058</v>
      </c>
      <c r="U301" s="30">
        <f t="shared" si="43"/>
        <v>444232</v>
      </c>
      <c r="X301" s="67">
        <f t="shared" si="44"/>
        <v>8</v>
      </c>
      <c r="Y301" s="31"/>
      <c r="Z301" s="30">
        <f t="shared" si="45"/>
        <v>35539</v>
      </c>
    </row>
    <row r="302" spans="1:26" ht="25.5" customHeight="1" x14ac:dyDescent="0.25">
      <c r="A302" s="13">
        <v>44919</v>
      </c>
      <c r="B302" s="82" t="str">
        <f t="shared" si="39"/>
        <v>4145433618</v>
      </c>
      <c r="G302" s="20" t="s">
        <v>601</v>
      </c>
      <c r="I302" s="20" t="s">
        <v>2146</v>
      </c>
      <c r="J302" s="50" t="str">
        <f>IF(G302&lt;&gt;"",VLOOKUP(G302,'nhân viên sale'!$A$2:$C$1633,2,0),"")</f>
        <v>SG004</v>
      </c>
      <c r="K302" s="20" t="s">
        <v>39</v>
      </c>
      <c r="L302" s="27" t="str">
        <f t="shared" si="41"/>
        <v>Chân giò heo muối 300g</v>
      </c>
      <c r="M302" s="16"/>
      <c r="N302" s="50" t="str">
        <f t="shared" si="40"/>
        <v>K-HCM</v>
      </c>
      <c r="Q302" s="28" t="str">
        <f t="shared" si="38"/>
        <v>Túi</v>
      </c>
      <c r="R302" s="32">
        <v>5</v>
      </c>
      <c r="T302" s="30">
        <f t="shared" si="42"/>
        <v>73431</v>
      </c>
      <c r="U302" s="30">
        <f t="shared" si="43"/>
        <v>367155</v>
      </c>
      <c r="X302" s="67">
        <f t="shared" si="44"/>
        <v>8</v>
      </c>
      <c r="Y302" s="31"/>
      <c r="Z302" s="30">
        <f t="shared" si="45"/>
        <v>29372</v>
      </c>
    </row>
    <row r="303" spans="1:26" ht="25.5" customHeight="1" x14ac:dyDescent="0.25">
      <c r="A303" s="13">
        <v>44919</v>
      </c>
      <c r="B303" s="82" t="str">
        <f t="shared" si="39"/>
        <v>4145433618</v>
      </c>
      <c r="G303" s="20" t="s">
        <v>601</v>
      </c>
      <c r="I303" s="20" t="s">
        <v>2146</v>
      </c>
      <c r="J303" s="50" t="str">
        <f>IF(G303&lt;&gt;"",VLOOKUP(G303,'nhân viên sale'!$A$2:$C$1633,2,0),"")</f>
        <v>SG004</v>
      </c>
      <c r="K303" s="20" t="s">
        <v>55</v>
      </c>
      <c r="L303" s="27" t="str">
        <f t="shared" si="41"/>
        <v>Gà muối 500g</v>
      </c>
      <c r="M303" s="16"/>
      <c r="N303" s="50" t="str">
        <f t="shared" si="40"/>
        <v>K-HCM</v>
      </c>
      <c r="Q303" s="28" t="str">
        <f t="shared" si="38"/>
        <v>Túi</v>
      </c>
      <c r="R303" s="32">
        <v>4</v>
      </c>
      <c r="T303" s="30">
        <f t="shared" si="42"/>
        <v>111058</v>
      </c>
      <c r="U303" s="30">
        <f t="shared" si="43"/>
        <v>444232</v>
      </c>
      <c r="X303" s="67">
        <f t="shared" si="44"/>
        <v>8</v>
      </c>
      <c r="Y303" s="31"/>
      <c r="Z303" s="30">
        <f t="shared" si="45"/>
        <v>35539</v>
      </c>
    </row>
    <row r="304" spans="1:26" ht="25.5" customHeight="1" x14ac:dyDescent="0.25">
      <c r="A304" s="13">
        <v>44919</v>
      </c>
      <c r="B304" s="82" t="str">
        <f t="shared" si="39"/>
        <v>4145433618</v>
      </c>
      <c r="G304" s="20" t="s">
        <v>601</v>
      </c>
      <c r="I304" s="20" t="s">
        <v>2146</v>
      </c>
      <c r="J304" s="50" t="str">
        <f>IF(G304&lt;&gt;"",VLOOKUP(G304,'nhân viên sale'!$A$2:$C$1633,2,0),"")</f>
        <v>SG004</v>
      </c>
      <c r="K304" s="20" t="s">
        <v>37</v>
      </c>
      <c r="L304" s="27" t="str">
        <f t="shared" si="41"/>
        <v>Chả cốm 300g</v>
      </c>
      <c r="M304" s="16"/>
      <c r="N304" s="50" t="str">
        <f t="shared" si="40"/>
        <v>K-HCM</v>
      </c>
      <c r="Q304" s="28" t="str">
        <f t="shared" si="38"/>
        <v>Túi</v>
      </c>
      <c r="R304" s="32">
        <v>4</v>
      </c>
      <c r="T304" s="30">
        <f t="shared" si="42"/>
        <v>74250</v>
      </c>
      <c r="U304" s="30">
        <f t="shared" si="43"/>
        <v>297000</v>
      </c>
      <c r="X304" s="67">
        <f t="shared" si="44"/>
        <v>8</v>
      </c>
      <c r="Y304" s="31"/>
      <c r="Z304" s="30">
        <f t="shared" si="45"/>
        <v>23760</v>
      </c>
    </row>
    <row r="305" spans="1:26" ht="25.5" customHeight="1" x14ac:dyDescent="0.25">
      <c r="A305" s="13">
        <v>44919</v>
      </c>
      <c r="B305" s="82" t="str">
        <f t="shared" si="39"/>
        <v>4145433640</v>
      </c>
      <c r="G305" s="20" t="s">
        <v>630</v>
      </c>
      <c r="I305" s="20" t="s">
        <v>2147</v>
      </c>
      <c r="J305" s="50" t="str">
        <f>IF(G305&lt;&gt;"",VLOOKUP(G305,'nhân viên sale'!$A$2:$C$1633,2,0),"")</f>
        <v>SG005</v>
      </c>
      <c r="K305" s="20" t="s">
        <v>39</v>
      </c>
      <c r="L305" s="27" t="str">
        <f t="shared" si="41"/>
        <v>Chân giò heo muối 300g</v>
      </c>
      <c r="M305" s="16"/>
      <c r="N305" s="50" t="str">
        <f t="shared" si="40"/>
        <v>K-HCM</v>
      </c>
      <c r="Q305" s="28" t="str">
        <f t="shared" si="38"/>
        <v>Túi</v>
      </c>
      <c r="R305" s="32">
        <v>5</v>
      </c>
      <c r="T305" s="30">
        <f t="shared" si="42"/>
        <v>73431</v>
      </c>
      <c r="U305" s="30">
        <f t="shared" si="43"/>
        <v>367155</v>
      </c>
      <c r="X305" s="67">
        <f t="shared" si="44"/>
        <v>8</v>
      </c>
      <c r="Y305" s="31"/>
      <c r="Z305" s="30">
        <f t="shared" si="45"/>
        <v>29372</v>
      </c>
    </row>
    <row r="306" spans="1:26" ht="25.5" customHeight="1" x14ac:dyDescent="0.25">
      <c r="A306" s="13">
        <v>44919</v>
      </c>
      <c r="B306" s="82" t="str">
        <f t="shared" si="39"/>
        <v>4145433640</v>
      </c>
      <c r="G306" s="20" t="s">
        <v>630</v>
      </c>
      <c r="I306" s="20" t="s">
        <v>2147</v>
      </c>
      <c r="J306" s="50" t="str">
        <f>IF(G306&lt;&gt;"",VLOOKUP(G306,'nhân viên sale'!$A$2:$C$1633,2,0),"")</f>
        <v>SG005</v>
      </c>
      <c r="K306" s="20" t="s">
        <v>55</v>
      </c>
      <c r="L306" s="27" t="str">
        <f t="shared" si="41"/>
        <v>Gà muối 500g</v>
      </c>
      <c r="M306" s="16"/>
      <c r="N306" s="50" t="str">
        <f t="shared" si="40"/>
        <v>K-HCM</v>
      </c>
      <c r="Q306" s="28" t="str">
        <f t="shared" si="38"/>
        <v>Túi</v>
      </c>
      <c r="R306" s="32">
        <v>4</v>
      </c>
      <c r="T306" s="30">
        <f t="shared" si="42"/>
        <v>111058</v>
      </c>
      <c r="U306" s="30">
        <f t="shared" si="43"/>
        <v>444232</v>
      </c>
      <c r="X306" s="67">
        <f t="shared" si="44"/>
        <v>8</v>
      </c>
      <c r="Y306" s="31"/>
      <c r="Z306" s="30">
        <f t="shared" si="45"/>
        <v>35539</v>
      </c>
    </row>
    <row r="307" spans="1:26" ht="25.5" customHeight="1" x14ac:dyDescent="0.25">
      <c r="A307" s="13">
        <v>44919</v>
      </c>
      <c r="B307" s="82" t="str">
        <f t="shared" si="39"/>
        <v>4145433640</v>
      </c>
      <c r="G307" s="20" t="s">
        <v>630</v>
      </c>
      <c r="I307" s="20" t="s">
        <v>2147</v>
      </c>
      <c r="J307" s="50" t="str">
        <f>IF(G307&lt;&gt;"",VLOOKUP(G307,'nhân viên sale'!$A$2:$C$1633,2,0),"")</f>
        <v>SG005</v>
      </c>
      <c r="K307" s="20" t="s">
        <v>59</v>
      </c>
      <c r="L307" s="27" t="str">
        <f t="shared" si="41"/>
        <v>Giò Tai Lưỡi Xào 250g</v>
      </c>
      <c r="M307" s="16"/>
      <c r="N307" s="50" t="str">
        <f t="shared" si="40"/>
        <v>K-HCM</v>
      </c>
      <c r="Q307" s="28" t="str">
        <f t="shared" si="38"/>
        <v>Túi</v>
      </c>
      <c r="R307" s="32">
        <v>4</v>
      </c>
      <c r="T307" s="30">
        <f t="shared" si="42"/>
        <v>50182</v>
      </c>
      <c r="U307" s="30">
        <f t="shared" si="43"/>
        <v>200728</v>
      </c>
      <c r="X307" s="67">
        <f t="shared" si="44"/>
        <v>8</v>
      </c>
      <c r="Y307" s="31"/>
      <c r="Z307" s="30">
        <f t="shared" si="45"/>
        <v>16058</v>
      </c>
    </row>
    <row r="308" spans="1:26" ht="25.5" customHeight="1" x14ac:dyDescent="0.25">
      <c r="A308" s="13">
        <v>44919</v>
      </c>
      <c r="B308" s="82" t="str">
        <f t="shared" si="39"/>
        <v>4145433690</v>
      </c>
      <c r="G308" s="20" t="s">
        <v>655</v>
      </c>
      <c r="I308" s="20" t="s">
        <v>2148</v>
      </c>
      <c r="J308" s="50" t="str">
        <f>IF(G308&lt;&gt;"",VLOOKUP(G308,'nhân viên sale'!$A$2:$C$1633,2,0),"")</f>
        <v>SG004</v>
      </c>
      <c r="K308" s="20" t="s">
        <v>39</v>
      </c>
      <c r="L308" s="27" t="str">
        <f t="shared" si="41"/>
        <v>Chân giò heo muối 300g</v>
      </c>
      <c r="M308" s="16"/>
      <c r="N308" s="50" t="str">
        <f t="shared" si="40"/>
        <v>K-HCM</v>
      </c>
      <c r="Q308" s="28" t="str">
        <f t="shared" si="38"/>
        <v>Túi</v>
      </c>
      <c r="R308" s="32">
        <v>5</v>
      </c>
      <c r="T308" s="30">
        <f t="shared" si="42"/>
        <v>73431</v>
      </c>
      <c r="U308" s="30">
        <f t="shared" si="43"/>
        <v>367155</v>
      </c>
      <c r="X308" s="67">
        <f t="shared" si="44"/>
        <v>8</v>
      </c>
      <c r="Y308" s="31"/>
      <c r="Z308" s="30">
        <f t="shared" si="45"/>
        <v>29372</v>
      </c>
    </row>
    <row r="309" spans="1:26" ht="25.5" customHeight="1" x14ac:dyDescent="0.25">
      <c r="A309" s="13">
        <v>44919</v>
      </c>
      <c r="B309" s="82" t="str">
        <f t="shared" si="39"/>
        <v>4145433690</v>
      </c>
      <c r="G309" s="20" t="s">
        <v>655</v>
      </c>
      <c r="I309" s="20" t="s">
        <v>2148</v>
      </c>
      <c r="J309" s="50" t="str">
        <f>IF(G309&lt;&gt;"",VLOOKUP(G309,'nhân viên sale'!$A$2:$C$1633,2,0),"")</f>
        <v>SG004</v>
      </c>
      <c r="K309" s="20" t="s">
        <v>55</v>
      </c>
      <c r="L309" s="27" t="str">
        <f t="shared" si="41"/>
        <v>Gà muối 500g</v>
      </c>
      <c r="M309" s="16"/>
      <c r="N309" s="50" t="str">
        <f t="shared" si="40"/>
        <v>K-HCM</v>
      </c>
      <c r="Q309" s="28" t="str">
        <f t="shared" si="38"/>
        <v>Túi</v>
      </c>
      <c r="R309" s="32">
        <v>4</v>
      </c>
      <c r="T309" s="30">
        <f t="shared" si="42"/>
        <v>111058</v>
      </c>
      <c r="U309" s="30">
        <f t="shared" si="43"/>
        <v>444232</v>
      </c>
      <c r="X309" s="67">
        <f t="shared" si="44"/>
        <v>8</v>
      </c>
      <c r="Y309" s="31"/>
      <c r="Z309" s="30">
        <f t="shared" si="45"/>
        <v>35539</v>
      </c>
    </row>
    <row r="310" spans="1:26" ht="25.5" customHeight="1" x14ac:dyDescent="0.25">
      <c r="A310" s="13">
        <v>44919</v>
      </c>
      <c r="B310" s="82" t="str">
        <f t="shared" si="39"/>
        <v>4145433741</v>
      </c>
      <c r="G310" s="20" t="s">
        <v>678</v>
      </c>
      <c r="I310" s="20" t="s">
        <v>2149</v>
      </c>
      <c r="J310" s="50" t="str">
        <f>IF(G310&lt;&gt;"",VLOOKUP(G310,'nhân viên sale'!$A$2:$C$1633,2,0),"")</f>
        <v>SG004</v>
      </c>
      <c r="K310" s="20" t="s">
        <v>39</v>
      </c>
      <c r="L310" s="27" t="str">
        <f t="shared" si="41"/>
        <v>Chân giò heo muối 300g</v>
      </c>
      <c r="M310" s="16"/>
      <c r="N310" s="50" t="str">
        <f t="shared" si="40"/>
        <v>K-HCM</v>
      </c>
      <c r="Q310" s="28" t="str">
        <f t="shared" si="38"/>
        <v>Túi</v>
      </c>
      <c r="R310" s="32">
        <v>5</v>
      </c>
      <c r="T310" s="30">
        <f t="shared" si="42"/>
        <v>73431</v>
      </c>
      <c r="U310" s="30">
        <f t="shared" si="43"/>
        <v>367155</v>
      </c>
      <c r="X310" s="67">
        <f t="shared" si="44"/>
        <v>8</v>
      </c>
      <c r="Y310" s="31"/>
      <c r="Z310" s="30">
        <f t="shared" si="45"/>
        <v>29372</v>
      </c>
    </row>
    <row r="311" spans="1:26" ht="25.5" customHeight="1" x14ac:dyDescent="0.25">
      <c r="A311" s="13">
        <v>44919</v>
      </c>
      <c r="B311" s="82" t="str">
        <f t="shared" si="39"/>
        <v>4145433741</v>
      </c>
      <c r="G311" s="20" t="s">
        <v>678</v>
      </c>
      <c r="I311" s="20" t="s">
        <v>2149</v>
      </c>
      <c r="J311" s="50" t="str">
        <f>IF(G311&lt;&gt;"",VLOOKUP(G311,'nhân viên sale'!$A$2:$C$1633,2,0),"")</f>
        <v>SG004</v>
      </c>
      <c r="K311" s="20" t="s">
        <v>55</v>
      </c>
      <c r="L311" s="27" t="str">
        <f t="shared" si="41"/>
        <v>Gà muối 500g</v>
      </c>
      <c r="M311" s="16"/>
      <c r="N311" s="50" t="str">
        <f t="shared" si="40"/>
        <v>K-HCM</v>
      </c>
      <c r="Q311" s="28" t="str">
        <f t="shared" si="38"/>
        <v>Túi</v>
      </c>
      <c r="R311" s="32">
        <v>7</v>
      </c>
      <c r="T311" s="30">
        <f t="shared" si="42"/>
        <v>111058</v>
      </c>
      <c r="U311" s="30">
        <f t="shared" si="43"/>
        <v>777406</v>
      </c>
      <c r="X311" s="67">
        <f t="shared" si="44"/>
        <v>8</v>
      </c>
      <c r="Y311" s="31"/>
      <c r="Z311" s="30">
        <f t="shared" si="45"/>
        <v>62192</v>
      </c>
    </row>
    <row r="312" spans="1:26" ht="25.5" customHeight="1" x14ac:dyDescent="0.25">
      <c r="A312" s="13">
        <v>44919</v>
      </c>
      <c r="B312" s="82" t="str">
        <f t="shared" si="39"/>
        <v>4145433741</v>
      </c>
      <c r="G312" s="20" t="s">
        <v>678</v>
      </c>
      <c r="I312" s="20" t="s">
        <v>2149</v>
      </c>
      <c r="J312" s="50" t="str">
        <f>IF(G312&lt;&gt;"",VLOOKUP(G312,'nhân viên sale'!$A$2:$C$1633,2,0),"")</f>
        <v>SG004</v>
      </c>
      <c r="K312" s="20" t="s">
        <v>37</v>
      </c>
      <c r="L312" s="27" t="str">
        <f t="shared" si="41"/>
        <v>Chả cốm 300g</v>
      </c>
      <c r="M312" s="16"/>
      <c r="N312" s="50" t="str">
        <f t="shared" si="40"/>
        <v>K-HCM</v>
      </c>
      <c r="Q312" s="28" t="str">
        <f t="shared" si="38"/>
        <v>Túi</v>
      </c>
      <c r="R312" s="32">
        <v>4</v>
      </c>
      <c r="T312" s="30">
        <f t="shared" si="42"/>
        <v>74250</v>
      </c>
      <c r="U312" s="30">
        <f t="shared" si="43"/>
        <v>297000</v>
      </c>
      <c r="X312" s="67">
        <f t="shared" si="44"/>
        <v>8</v>
      </c>
      <c r="Y312" s="31"/>
      <c r="Z312" s="30">
        <f t="shared" si="45"/>
        <v>23760</v>
      </c>
    </row>
    <row r="313" spans="1:26" ht="25.5" customHeight="1" x14ac:dyDescent="0.25">
      <c r="A313" s="13">
        <v>44919</v>
      </c>
      <c r="B313" s="82" t="str">
        <f t="shared" si="39"/>
        <v>4145433857</v>
      </c>
      <c r="G313" s="20" t="s">
        <v>699</v>
      </c>
      <c r="I313" s="20" t="s">
        <v>2150</v>
      </c>
      <c r="J313" s="50" t="str">
        <f>IF(G313&lt;&gt;"",VLOOKUP(G313,'nhân viên sale'!$A$2:$C$1633,2,0),"")</f>
        <v>SG004</v>
      </c>
      <c r="K313" s="20" t="s">
        <v>39</v>
      </c>
      <c r="L313" s="27" t="str">
        <f t="shared" si="41"/>
        <v>Chân giò heo muối 300g</v>
      </c>
      <c r="M313" s="16"/>
      <c r="N313" s="50" t="str">
        <f t="shared" si="40"/>
        <v>K-HCM</v>
      </c>
      <c r="Q313" s="28" t="str">
        <f t="shared" si="38"/>
        <v>Túi</v>
      </c>
      <c r="R313" s="32">
        <v>5</v>
      </c>
      <c r="T313" s="30">
        <f t="shared" si="42"/>
        <v>73431</v>
      </c>
      <c r="U313" s="30">
        <f t="shared" si="43"/>
        <v>367155</v>
      </c>
      <c r="X313" s="67">
        <f t="shared" si="44"/>
        <v>8</v>
      </c>
      <c r="Y313" s="31"/>
      <c r="Z313" s="30">
        <f t="shared" si="45"/>
        <v>29372</v>
      </c>
    </row>
    <row r="314" spans="1:26" ht="25.5" customHeight="1" x14ac:dyDescent="0.25">
      <c r="A314" s="13">
        <v>44919</v>
      </c>
      <c r="B314" s="82" t="str">
        <f t="shared" si="39"/>
        <v>4145433857</v>
      </c>
      <c r="G314" s="20" t="s">
        <v>699</v>
      </c>
      <c r="I314" s="20" t="s">
        <v>2150</v>
      </c>
      <c r="J314" s="50" t="str">
        <f>IF(G314&lt;&gt;"",VLOOKUP(G314,'nhân viên sale'!$A$2:$C$1633,2,0),"")</f>
        <v>SG004</v>
      </c>
      <c r="K314" s="20" t="s">
        <v>55</v>
      </c>
      <c r="L314" s="27" t="str">
        <f t="shared" si="41"/>
        <v>Gà muối 500g</v>
      </c>
      <c r="M314" s="16"/>
      <c r="N314" s="50" t="str">
        <f t="shared" si="40"/>
        <v>K-HCM</v>
      </c>
      <c r="Q314" s="28" t="str">
        <f t="shared" si="38"/>
        <v>Túi</v>
      </c>
      <c r="R314" s="32">
        <v>4</v>
      </c>
      <c r="T314" s="30">
        <f t="shared" si="42"/>
        <v>111058</v>
      </c>
      <c r="U314" s="30">
        <f t="shared" si="43"/>
        <v>444232</v>
      </c>
      <c r="X314" s="67">
        <f t="shared" si="44"/>
        <v>8</v>
      </c>
      <c r="Y314" s="31"/>
      <c r="Z314" s="30">
        <f t="shared" si="45"/>
        <v>35539</v>
      </c>
    </row>
    <row r="315" spans="1:26" ht="25.5" customHeight="1" x14ac:dyDescent="0.25">
      <c r="A315" s="13">
        <v>44919</v>
      </c>
      <c r="B315" s="82" t="str">
        <f t="shared" si="39"/>
        <v>4145433861</v>
      </c>
      <c r="G315" s="20" t="s">
        <v>705</v>
      </c>
      <c r="I315" s="20" t="s">
        <v>2151</v>
      </c>
      <c r="J315" s="50" t="str">
        <f>IF(G315&lt;&gt;"",VLOOKUP(G315,'nhân viên sale'!$A$2:$C$1633,2,0),"")</f>
        <v>SG005</v>
      </c>
      <c r="K315" s="20" t="s">
        <v>39</v>
      </c>
      <c r="L315" s="27" t="str">
        <f t="shared" si="41"/>
        <v>Chân giò heo muối 300g</v>
      </c>
      <c r="M315" s="16"/>
      <c r="N315" s="50" t="str">
        <f t="shared" si="40"/>
        <v>K-HCM</v>
      </c>
      <c r="Q315" s="28" t="str">
        <f t="shared" si="38"/>
        <v>Túi</v>
      </c>
      <c r="R315" s="32">
        <v>5</v>
      </c>
      <c r="T315" s="30">
        <f t="shared" si="42"/>
        <v>73431</v>
      </c>
      <c r="U315" s="30">
        <f t="shared" si="43"/>
        <v>367155</v>
      </c>
      <c r="X315" s="67">
        <f t="shared" si="44"/>
        <v>8</v>
      </c>
      <c r="Y315" s="31"/>
      <c r="Z315" s="30">
        <f t="shared" si="45"/>
        <v>29372</v>
      </c>
    </row>
    <row r="316" spans="1:26" ht="25.5" customHeight="1" x14ac:dyDescent="0.25">
      <c r="A316" s="13">
        <v>44919</v>
      </c>
      <c r="B316" s="82" t="str">
        <f t="shared" si="39"/>
        <v>4145433861</v>
      </c>
      <c r="G316" s="20" t="s">
        <v>705</v>
      </c>
      <c r="I316" s="20" t="s">
        <v>2151</v>
      </c>
      <c r="J316" s="50" t="str">
        <f>IF(G316&lt;&gt;"",VLOOKUP(G316,'nhân viên sale'!$A$2:$C$1633,2,0),"")</f>
        <v>SG005</v>
      </c>
      <c r="K316" s="20" t="s">
        <v>55</v>
      </c>
      <c r="L316" s="27" t="str">
        <f t="shared" si="41"/>
        <v>Gà muối 500g</v>
      </c>
      <c r="M316" s="16"/>
      <c r="N316" s="50" t="str">
        <f t="shared" si="40"/>
        <v>K-HCM</v>
      </c>
      <c r="Q316" s="28" t="str">
        <f t="shared" si="38"/>
        <v>Túi</v>
      </c>
      <c r="R316" s="32">
        <v>7</v>
      </c>
      <c r="T316" s="30">
        <f t="shared" si="42"/>
        <v>111058</v>
      </c>
      <c r="U316" s="30">
        <f t="shared" si="43"/>
        <v>777406</v>
      </c>
      <c r="X316" s="67">
        <f t="shared" si="44"/>
        <v>8</v>
      </c>
      <c r="Y316" s="31"/>
      <c r="Z316" s="30">
        <f t="shared" si="45"/>
        <v>62192</v>
      </c>
    </row>
    <row r="317" spans="1:26" ht="25.5" customHeight="1" x14ac:dyDescent="0.25">
      <c r="A317" s="13">
        <v>44919</v>
      </c>
      <c r="B317" s="82" t="str">
        <f t="shared" si="39"/>
        <v>4145433902</v>
      </c>
      <c r="G317" s="20" t="s">
        <v>726</v>
      </c>
      <c r="I317" s="20" t="s">
        <v>2152</v>
      </c>
      <c r="J317" s="50" t="str">
        <f>IF(G317&lt;&gt;"",VLOOKUP(G317,'nhân viên sale'!$A$2:$C$1633,2,0),"")</f>
        <v>SG005</v>
      </c>
      <c r="K317" s="20" t="s">
        <v>39</v>
      </c>
      <c r="L317" s="27" t="str">
        <f t="shared" si="41"/>
        <v>Chân giò heo muối 300g</v>
      </c>
      <c r="M317" s="16"/>
      <c r="N317" s="50" t="str">
        <f t="shared" si="40"/>
        <v>K-HCM</v>
      </c>
      <c r="Q317" s="28" t="str">
        <f t="shared" si="38"/>
        <v>Túi</v>
      </c>
      <c r="R317" s="32">
        <v>5</v>
      </c>
      <c r="T317" s="30">
        <f t="shared" si="42"/>
        <v>73431</v>
      </c>
      <c r="U317" s="30">
        <f t="shared" si="43"/>
        <v>367155</v>
      </c>
      <c r="X317" s="67">
        <f t="shared" si="44"/>
        <v>8</v>
      </c>
      <c r="Y317" s="31"/>
      <c r="Z317" s="30">
        <f t="shared" si="45"/>
        <v>29372</v>
      </c>
    </row>
    <row r="318" spans="1:26" ht="25.5" customHeight="1" x14ac:dyDescent="0.25">
      <c r="A318" s="13">
        <v>44919</v>
      </c>
      <c r="B318" s="82" t="str">
        <f t="shared" si="39"/>
        <v>4145433902</v>
      </c>
      <c r="G318" s="20" t="s">
        <v>726</v>
      </c>
      <c r="I318" s="20" t="s">
        <v>2152</v>
      </c>
      <c r="J318" s="50" t="str">
        <f>IF(G318&lt;&gt;"",VLOOKUP(G318,'nhân viên sale'!$A$2:$C$1633,2,0),"")</f>
        <v>SG005</v>
      </c>
      <c r="K318" s="20" t="s">
        <v>55</v>
      </c>
      <c r="L318" s="27" t="str">
        <f t="shared" si="41"/>
        <v>Gà muối 500g</v>
      </c>
      <c r="M318" s="16"/>
      <c r="N318" s="50" t="str">
        <f t="shared" si="40"/>
        <v>K-HCM</v>
      </c>
      <c r="Q318" s="28" t="str">
        <f t="shared" si="38"/>
        <v>Túi</v>
      </c>
      <c r="R318" s="32">
        <v>7</v>
      </c>
      <c r="T318" s="30">
        <f t="shared" si="42"/>
        <v>111058</v>
      </c>
      <c r="U318" s="30">
        <f t="shared" si="43"/>
        <v>777406</v>
      </c>
      <c r="X318" s="67">
        <f t="shared" si="44"/>
        <v>8</v>
      </c>
      <c r="Y318" s="31"/>
      <c r="Z318" s="30">
        <f t="shared" si="45"/>
        <v>62192</v>
      </c>
    </row>
    <row r="319" spans="1:26" ht="25.5" customHeight="1" x14ac:dyDescent="0.25">
      <c r="A319" s="13">
        <v>44919</v>
      </c>
      <c r="B319" s="82" t="str">
        <f t="shared" si="39"/>
        <v>4145434029</v>
      </c>
      <c r="G319" s="20" t="s">
        <v>763</v>
      </c>
      <c r="I319" s="20" t="s">
        <v>2153</v>
      </c>
      <c r="J319" s="50" t="str">
        <f>IF(G319&lt;&gt;"",VLOOKUP(G319,'nhân viên sale'!$A$2:$C$1633,2,0),"")</f>
        <v>SG005</v>
      </c>
      <c r="K319" s="20" t="s">
        <v>39</v>
      </c>
      <c r="L319" s="27" t="str">
        <f t="shared" si="41"/>
        <v>Chân giò heo muối 300g</v>
      </c>
      <c r="M319" s="16"/>
      <c r="N319" s="50" t="str">
        <f t="shared" si="40"/>
        <v>K-HCM</v>
      </c>
      <c r="Q319" s="28" t="str">
        <f t="shared" si="38"/>
        <v>Túi</v>
      </c>
      <c r="R319" s="32">
        <v>5</v>
      </c>
      <c r="T319" s="30">
        <f t="shared" si="42"/>
        <v>73431</v>
      </c>
      <c r="U319" s="30">
        <f t="shared" si="43"/>
        <v>367155</v>
      </c>
      <c r="X319" s="67">
        <f t="shared" si="44"/>
        <v>8</v>
      </c>
      <c r="Y319" s="31"/>
      <c r="Z319" s="30">
        <f t="shared" si="45"/>
        <v>29372</v>
      </c>
    </row>
    <row r="320" spans="1:26" ht="25.5" customHeight="1" x14ac:dyDescent="0.25">
      <c r="A320" s="13">
        <v>44919</v>
      </c>
      <c r="B320" s="82" t="str">
        <f t="shared" si="39"/>
        <v>4145434029</v>
      </c>
      <c r="G320" s="20" t="s">
        <v>763</v>
      </c>
      <c r="I320" s="20" t="s">
        <v>2153</v>
      </c>
      <c r="J320" s="50" t="str">
        <f>IF(G320&lt;&gt;"",VLOOKUP(G320,'nhân viên sale'!$A$2:$C$1633,2,0),"")</f>
        <v>SG005</v>
      </c>
      <c r="K320" s="20" t="s">
        <v>55</v>
      </c>
      <c r="L320" s="27" t="str">
        <f t="shared" si="41"/>
        <v>Gà muối 500g</v>
      </c>
      <c r="M320" s="16"/>
      <c r="N320" s="50" t="str">
        <f t="shared" si="40"/>
        <v>K-HCM</v>
      </c>
      <c r="Q320" s="28" t="str">
        <f t="shared" si="38"/>
        <v>Túi</v>
      </c>
      <c r="R320" s="32">
        <v>4</v>
      </c>
      <c r="T320" s="30">
        <f t="shared" si="42"/>
        <v>111058</v>
      </c>
      <c r="U320" s="30">
        <f t="shared" si="43"/>
        <v>444232</v>
      </c>
      <c r="X320" s="67">
        <f t="shared" si="44"/>
        <v>8</v>
      </c>
      <c r="Y320" s="31"/>
      <c r="Z320" s="30">
        <f t="shared" si="45"/>
        <v>35539</v>
      </c>
    </row>
    <row r="321" spans="1:26" ht="25.5" customHeight="1" x14ac:dyDescent="0.25">
      <c r="A321" s="13">
        <v>44919</v>
      </c>
      <c r="B321" s="82" t="str">
        <f t="shared" si="39"/>
        <v>4145434080</v>
      </c>
      <c r="G321" s="20" t="s">
        <v>783</v>
      </c>
      <c r="I321" s="20" t="s">
        <v>2154</v>
      </c>
      <c r="J321" s="50" t="str">
        <f>IF(G321&lt;&gt;"",VLOOKUP(G321,'nhân viên sale'!$A$2:$C$1633,2,0),"")</f>
        <v>SG005</v>
      </c>
      <c r="K321" s="20" t="s">
        <v>39</v>
      </c>
      <c r="L321" s="27" t="str">
        <f t="shared" si="41"/>
        <v>Chân giò heo muối 300g</v>
      </c>
      <c r="M321" s="16"/>
      <c r="N321" s="50" t="str">
        <f t="shared" si="40"/>
        <v>K-HCM</v>
      </c>
      <c r="Q321" s="28" t="str">
        <f t="shared" si="38"/>
        <v>Túi</v>
      </c>
      <c r="R321" s="32">
        <v>5</v>
      </c>
      <c r="T321" s="30">
        <f t="shared" si="42"/>
        <v>73431</v>
      </c>
      <c r="U321" s="30">
        <f t="shared" si="43"/>
        <v>367155</v>
      </c>
      <c r="X321" s="67">
        <f t="shared" si="44"/>
        <v>8</v>
      </c>
      <c r="Y321" s="31"/>
      <c r="Z321" s="30">
        <f t="shared" si="45"/>
        <v>29372</v>
      </c>
    </row>
    <row r="322" spans="1:26" ht="25.5" customHeight="1" x14ac:dyDescent="0.25">
      <c r="A322" s="13">
        <v>44919</v>
      </c>
      <c r="B322" s="82" t="str">
        <f t="shared" si="39"/>
        <v>4145434080</v>
      </c>
      <c r="G322" s="20" t="s">
        <v>783</v>
      </c>
      <c r="I322" s="20" t="s">
        <v>2154</v>
      </c>
      <c r="J322" s="50" t="str">
        <f>IF(G322&lt;&gt;"",VLOOKUP(G322,'nhân viên sale'!$A$2:$C$1633,2,0),"")</f>
        <v>SG005</v>
      </c>
      <c r="K322" s="20" t="s">
        <v>55</v>
      </c>
      <c r="L322" s="27" t="str">
        <f t="shared" si="41"/>
        <v>Gà muối 500g</v>
      </c>
      <c r="M322" s="16"/>
      <c r="N322" s="50" t="str">
        <f t="shared" si="40"/>
        <v>K-HCM</v>
      </c>
      <c r="Q322" s="28" t="str">
        <f t="shared" ref="Q322:Q385" si="46">IF(K322&lt;&gt;"",VLOOKUP(K322,tenhang,3,0),"")</f>
        <v>Túi</v>
      </c>
      <c r="R322" s="32">
        <v>7</v>
      </c>
      <c r="T322" s="30">
        <f t="shared" si="42"/>
        <v>111058</v>
      </c>
      <c r="U322" s="30">
        <f t="shared" si="43"/>
        <v>777406</v>
      </c>
      <c r="X322" s="67">
        <f t="shared" si="44"/>
        <v>8</v>
      </c>
      <c r="Y322" s="31"/>
      <c r="Z322" s="30">
        <f t="shared" si="45"/>
        <v>62192</v>
      </c>
    </row>
    <row r="323" spans="1:26" ht="25.5" customHeight="1" x14ac:dyDescent="0.25">
      <c r="A323" s="13">
        <v>44919</v>
      </c>
      <c r="B323" s="82" t="str">
        <f t="shared" ref="B323:B386" si="47">IF(I323&lt;&gt;"",IF(LEN(I323)&gt;9,LEFT(I323,10),"sai PO"),"")</f>
        <v>4145434080</v>
      </c>
      <c r="G323" s="20" t="s">
        <v>783</v>
      </c>
      <c r="I323" s="20" t="s">
        <v>2154</v>
      </c>
      <c r="J323" s="50" t="str">
        <f>IF(G323&lt;&gt;"",VLOOKUP(G323,'nhân viên sale'!$A$2:$C$1633,2,0),"")</f>
        <v>SG005</v>
      </c>
      <c r="K323" s="20" t="s">
        <v>59</v>
      </c>
      <c r="L323" s="27" t="str">
        <f t="shared" si="41"/>
        <v>Giò Tai Lưỡi Xào 250g</v>
      </c>
      <c r="M323" s="16"/>
      <c r="N323" s="50" t="str">
        <f t="shared" ref="N323:N386" si="48">IF(K323&lt;&gt;"","K-HCM","")</f>
        <v>K-HCM</v>
      </c>
      <c r="Q323" s="28" t="str">
        <f t="shared" si="46"/>
        <v>Túi</v>
      </c>
      <c r="R323" s="32">
        <v>4</v>
      </c>
      <c r="T323" s="30">
        <f t="shared" si="42"/>
        <v>50182</v>
      </c>
      <c r="U323" s="30">
        <f t="shared" si="43"/>
        <v>200728</v>
      </c>
      <c r="X323" s="67">
        <f t="shared" si="44"/>
        <v>8</v>
      </c>
      <c r="Y323" s="31"/>
      <c r="Z323" s="30">
        <f t="shared" si="45"/>
        <v>16058</v>
      </c>
    </row>
    <row r="324" spans="1:26" ht="25.5" customHeight="1" x14ac:dyDescent="0.25">
      <c r="A324" s="13">
        <v>44919</v>
      </c>
      <c r="B324" s="82" t="str">
        <f t="shared" si="47"/>
        <v>4145434215</v>
      </c>
      <c r="G324" s="20" t="s">
        <v>817</v>
      </c>
      <c r="I324" s="20" t="s">
        <v>2155</v>
      </c>
      <c r="J324" s="50" t="str">
        <f>IF(G324&lt;&gt;"",VLOOKUP(G324,'nhân viên sale'!$A$2:$C$1633,2,0),"")</f>
        <v>SG009</v>
      </c>
      <c r="K324" s="20" t="s">
        <v>39</v>
      </c>
      <c r="L324" s="27" t="str">
        <f t="shared" ref="L324:L387" si="49">IF(K324&lt;&gt;"",VLOOKUP(K324,tenhang,2,0),"")</f>
        <v>Chân giò heo muối 300g</v>
      </c>
      <c r="M324" s="16"/>
      <c r="N324" s="50" t="str">
        <f t="shared" si="48"/>
        <v>K-HCM</v>
      </c>
      <c r="Q324" s="28" t="str">
        <f t="shared" si="46"/>
        <v>Túi</v>
      </c>
      <c r="R324" s="32">
        <v>5</v>
      </c>
      <c r="T324" s="30">
        <f t="shared" ref="T324:T387" si="50">IF(K324&lt;&gt;"",VLOOKUP(K324,tenhang,4,0),0)</f>
        <v>73431</v>
      </c>
      <c r="U324" s="30">
        <f t="shared" ref="U324:U387" si="51">R324*T324</f>
        <v>367155</v>
      </c>
      <c r="X324" s="67">
        <f t="shared" si="44"/>
        <v>8</v>
      </c>
      <c r="Y324" s="31"/>
      <c r="Z324" s="30">
        <f t="shared" si="45"/>
        <v>29372</v>
      </c>
    </row>
    <row r="325" spans="1:26" ht="25.5" customHeight="1" x14ac:dyDescent="0.25">
      <c r="A325" s="13">
        <v>44919</v>
      </c>
      <c r="B325" s="82" t="str">
        <f t="shared" si="47"/>
        <v>4145434215</v>
      </c>
      <c r="G325" s="20" t="s">
        <v>817</v>
      </c>
      <c r="I325" s="20" t="s">
        <v>2155</v>
      </c>
      <c r="J325" s="50" t="str">
        <f>IF(G325&lt;&gt;"",VLOOKUP(G325,'nhân viên sale'!$A$2:$C$1633,2,0),"")</f>
        <v>SG009</v>
      </c>
      <c r="K325" s="20" t="s">
        <v>55</v>
      </c>
      <c r="L325" s="27" t="str">
        <f t="shared" si="49"/>
        <v>Gà muối 500g</v>
      </c>
      <c r="M325" s="16"/>
      <c r="N325" s="50" t="str">
        <f t="shared" si="48"/>
        <v>K-HCM</v>
      </c>
      <c r="Q325" s="28" t="str">
        <f t="shared" si="46"/>
        <v>Túi</v>
      </c>
      <c r="R325" s="32">
        <v>4</v>
      </c>
      <c r="T325" s="30">
        <f t="shared" si="50"/>
        <v>111058</v>
      </c>
      <c r="U325" s="30">
        <f t="shared" si="51"/>
        <v>444232</v>
      </c>
      <c r="X325" s="67">
        <f t="shared" si="44"/>
        <v>8</v>
      </c>
      <c r="Y325" s="31"/>
      <c r="Z325" s="30">
        <f t="shared" si="45"/>
        <v>35539</v>
      </c>
    </row>
    <row r="326" spans="1:26" ht="25.5" customHeight="1" x14ac:dyDescent="0.25">
      <c r="A326" s="13">
        <v>44919</v>
      </c>
      <c r="B326" s="82" t="str">
        <f t="shared" si="47"/>
        <v>4145434215</v>
      </c>
      <c r="G326" s="20" t="s">
        <v>817</v>
      </c>
      <c r="I326" s="20" t="s">
        <v>2155</v>
      </c>
      <c r="J326" s="50" t="str">
        <f>IF(G326&lt;&gt;"",VLOOKUP(G326,'nhân viên sale'!$A$2:$C$1633,2,0),"")</f>
        <v>SG009</v>
      </c>
      <c r="K326" s="20" t="s">
        <v>47</v>
      </c>
      <c r="L326" s="27" t="str">
        <f t="shared" si="49"/>
        <v>Đùi gà sốt cay 500g</v>
      </c>
      <c r="M326" s="16"/>
      <c r="N326" s="50" t="str">
        <f t="shared" si="48"/>
        <v>K-HCM</v>
      </c>
      <c r="Q326" s="28" t="str">
        <f t="shared" si="46"/>
        <v>Túi</v>
      </c>
      <c r="R326" s="32">
        <v>4</v>
      </c>
      <c r="T326" s="30">
        <f t="shared" si="50"/>
        <v>105400</v>
      </c>
      <c r="U326" s="30">
        <f t="shared" si="51"/>
        <v>421600</v>
      </c>
      <c r="X326" s="67">
        <f t="shared" si="44"/>
        <v>8</v>
      </c>
      <c r="Y326" s="31"/>
      <c r="Z326" s="30">
        <f t="shared" si="45"/>
        <v>33728</v>
      </c>
    </row>
    <row r="327" spans="1:26" ht="25.5" customHeight="1" x14ac:dyDescent="0.25">
      <c r="A327" s="13">
        <v>44919</v>
      </c>
      <c r="B327" s="82" t="str">
        <f t="shared" si="47"/>
        <v>4145434216</v>
      </c>
      <c r="G327" s="20" t="s">
        <v>818</v>
      </c>
      <c r="I327" s="20" t="s">
        <v>2156</v>
      </c>
      <c r="J327" s="50" t="str">
        <f>IF(G327&lt;&gt;"",VLOOKUP(G327,'nhân viên sale'!$A$2:$C$1633,2,0),"")</f>
        <v>SG004</v>
      </c>
      <c r="K327" s="20" t="s">
        <v>30</v>
      </c>
      <c r="L327" s="27" t="str">
        <f t="shared" si="49"/>
        <v>Bắp bò muối 200g</v>
      </c>
      <c r="M327" s="16"/>
      <c r="N327" s="50" t="str">
        <f t="shared" si="48"/>
        <v>K-HCM</v>
      </c>
      <c r="Q327" s="28" t="str">
        <f t="shared" si="46"/>
        <v>Túi</v>
      </c>
      <c r="R327" s="32">
        <v>4</v>
      </c>
      <c r="T327" s="30">
        <f t="shared" si="50"/>
        <v>87787</v>
      </c>
      <c r="U327" s="30">
        <f t="shared" si="51"/>
        <v>351148</v>
      </c>
      <c r="X327" s="67">
        <f t="shared" si="44"/>
        <v>8</v>
      </c>
      <c r="Y327" s="31"/>
      <c r="Z327" s="30">
        <f t="shared" si="45"/>
        <v>28092</v>
      </c>
    </row>
    <row r="328" spans="1:26" ht="25.5" customHeight="1" x14ac:dyDescent="0.25">
      <c r="A328" s="13">
        <v>44919</v>
      </c>
      <c r="B328" s="82" t="str">
        <f t="shared" si="47"/>
        <v>4145434216</v>
      </c>
      <c r="G328" s="20" t="s">
        <v>818</v>
      </c>
      <c r="I328" s="20" t="s">
        <v>2156</v>
      </c>
      <c r="J328" s="50" t="str">
        <f>IF(G328&lt;&gt;"",VLOOKUP(G328,'nhân viên sale'!$A$2:$C$1633,2,0),"")</f>
        <v>SG004</v>
      </c>
      <c r="K328" s="20" t="s">
        <v>39</v>
      </c>
      <c r="L328" s="27" t="str">
        <f t="shared" si="49"/>
        <v>Chân giò heo muối 300g</v>
      </c>
      <c r="M328" s="16"/>
      <c r="N328" s="50" t="str">
        <f t="shared" si="48"/>
        <v>K-HCM</v>
      </c>
      <c r="Q328" s="28" t="str">
        <f t="shared" si="46"/>
        <v>Túi</v>
      </c>
      <c r="R328" s="32">
        <v>5</v>
      </c>
      <c r="T328" s="30">
        <f t="shared" si="50"/>
        <v>73431</v>
      </c>
      <c r="U328" s="30">
        <f t="shared" si="51"/>
        <v>367155</v>
      </c>
      <c r="X328" s="67">
        <f t="shared" si="44"/>
        <v>8</v>
      </c>
      <c r="Y328" s="31"/>
      <c r="Z328" s="30">
        <f t="shared" si="45"/>
        <v>29372</v>
      </c>
    </row>
    <row r="329" spans="1:26" ht="25.5" customHeight="1" x14ac:dyDescent="0.25">
      <c r="A329" s="13">
        <v>44919</v>
      </c>
      <c r="B329" s="82" t="str">
        <f t="shared" si="47"/>
        <v>4145434216</v>
      </c>
      <c r="G329" s="20" t="s">
        <v>818</v>
      </c>
      <c r="I329" s="20" t="s">
        <v>2156</v>
      </c>
      <c r="J329" s="50" t="str">
        <f>IF(G329&lt;&gt;"",VLOOKUP(G329,'nhân viên sale'!$A$2:$C$1633,2,0),"")</f>
        <v>SG004</v>
      </c>
      <c r="K329" s="20" t="s">
        <v>55</v>
      </c>
      <c r="L329" s="27" t="str">
        <f t="shared" si="49"/>
        <v>Gà muối 500g</v>
      </c>
      <c r="M329" s="16"/>
      <c r="N329" s="50" t="str">
        <f t="shared" si="48"/>
        <v>K-HCM</v>
      </c>
      <c r="Q329" s="28" t="str">
        <f t="shared" si="46"/>
        <v>Túi</v>
      </c>
      <c r="R329" s="32">
        <v>4</v>
      </c>
      <c r="T329" s="30">
        <f t="shared" si="50"/>
        <v>111058</v>
      </c>
      <c r="U329" s="30">
        <f t="shared" si="51"/>
        <v>444232</v>
      </c>
      <c r="X329" s="67">
        <f t="shared" si="44"/>
        <v>8</v>
      </c>
      <c r="Y329" s="31"/>
      <c r="Z329" s="30">
        <f t="shared" si="45"/>
        <v>35539</v>
      </c>
    </row>
    <row r="330" spans="1:26" ht="25.5" customHeight="1" x14ac:dyDescent="0.25">
      <c r="A330" s="13">
        <v>44919</v>
      </c>
      <c r="B330" s="82" t="str">
        <f t="shared" si="47"/>
        <v>4145434216</v>
      </c>
      <c r="G330" s="20" t="s">
        <v>818</v>
      </c>
      <c r="I330" s="20" t="s">
        <v>2156</v>
      </c>
      <c r="J330" s="50" t="str">
        <f>IF(G330&lt;&gt;"",VLOOKUP(G330,'nhân viên sale'!$A$2:$C$1633,2,0),"")</f>
        <v>SG004</v>
      </c>
      <c r="K330" s="20" t="s">
        <v>37</v>
      </c>
      <c r="L330" s="27" t="str">
        <f t="shared" si="49"/>
        <v>Chả cốm 300g</v>
      </c>
      <c r="M330" s="16"/>
      <c r="N330" s="50" t="str">
        <f t="shared" si="48"/>
        <v>K-HCM</v>
      </c>
      <c r="Q330" s="28" t="str">
        <f t="shared" si="46"/>
        <v>Túi</v>
      </c>
      <c r="R330" s="32">
        <v>4</v>
      </c>
      <c r="T330" s="30">
        <f t="shared" si="50"/>
        <v>74250</v>
      </c>
      <c r="U330" s="30">
        <f t="shared" si="51"/>
        <v>297000</v>
      </c>
      <c r="X330" s="67">
        <f t="shared" ref="X330:X393" si="52">IF(K330&lt;&gt;"",8,"")</f>
        <v>8</v>
      </c>
      <c r="Y330" s="31"/>
      <c r="Z330" s="30">
        <f t="shared" ref="Z330:Z393" si="53">IF(K330&lt;&gt;"",ROUND(U330*X330*1%,0),"")</f>
        <v>23760</v>
      </c>
    </row>
    <row r="331" spans="1:26" ht="25.5" customHeight="1" x14ac:dyDescent="0.25">
      <c r="A331" s="13">
        <v>44919</v>
      </c>
      <c r="B331" s="82" t="str">
        <f t="shared" si="47"/>
        <v>4145434220</v>
      </c>
      <c r="G331" s="20" t="s">
        <v>824</v>
      </c>
      <c r="I331" s="20" t="s">
        <v>2157</v>
      </c>
      <c r="J331" s="50" t="str">
        <f>IF(G331&lt;&gt;"",VLOOKUP(G331,'nhân viên sale'!$A$2:$C$1633,2,0),"")</f>
        <v>SG005</v>
      </c>
      <c r="K331" s="20" t="s">
        <v>39</v>
      </c>
      <c r="L331" s="27" t="str">
        <f t="shared" si="49"/>
        <v>Chân giò heo muối 300g</v>
      </c>
      <c r="M331" s="16"/>
      <c r="N331" s="50" t="str">
        <f t="shared" si="48"/>
        <v>K-HCM</v>
      </c>
      <c r="Q331" s="28" t="str">
        <f t="shared" si="46"/>
        <v>Túi</v>
      </c>
      <c r="R331" s="32">
        <v>5</v>
      </c>
      <c r="T331" s="30">
        <f t="shared" si="50"/>
        <v>73431</v>
      </c>
      <c r="U331" s="30">
        <f t="shared" si="51"/>
        <v>367155</v>
      </c>
      <c r="X331" s="67">
        <f t="shared" si="52"/>
        <v>8</v>
      </c>
      <c r="Y331" s="31"/>
      <c r="Z331" s="30">
        <f t="shared" si="53"/>
        <v>29372</v>
      </c>
    </row>
    <row r="332" spans="1:26" ht="25.5" customHeight="1" x14ac:dyDescent="0.25">
      <c r="A332" s="13">
        <v>44919</v>
      </c>
      <c r="B332" s="82" t="str">
        <f t="shared" si="47"/>
        <v>4145434220</v>
      </c>
      <c r="G332" s="20" t="s">
        <v>824</v>
      </c>
      <c r="I332" s="20" t="s">
        <v>2157</v>
      </c>
      <c r="J332" s="50" t="str">
        <f>IF(G332&lt;&gt;"",VLOOKUP(G332,'nhân viên sale'!$A$2:$C$1633,2,0),"")</f>
        <v>SG005</v>
      </c>
      <c r="K332" s="20" t="s">
        <v>55</v>
      </c>
      <c r="L332" s="27" t="str">
        <f t="shared" si="49"/>
        <v>Gà muối 500g</v>
      </c>
      <c r="M332" s="16"/>
      <c r="N332" s="50" t="str">
        <f t="shared" si="48"/>
        <v>K-HCM</v>
      </c>
      <c r="Q332" s="28" t="str">
        <f t="shared" si="46"/>
        <v>Túi</v>
      </c>
      <c r="R332" s="32">
        <v>7</v>
      </c>
      <c r="T332" s="30">
        <f t="shared" si="50"/>
        <v>111058</v>
      </c>
      <c r="U332" s="30">
        <f t="shared" si="51"/>
        <v>777406</v>
      </c>
      <c r="X332" s="67">
        <f t="shared" si="52"/>
        <v>8</v>
      </c>
      <c r="Y332" s="31"/>
      <c r="Z332" s="30">
        <f t="shared" si="53"/>
        <v>62192</v>
      </c>
    </row>
    <row r="333" spans="1:26" ht="25.5" customHeight="1" x14ac:dyDescent="0.25">
      <c r="A333" s="13">
        <v>44919</v>
      </c>
      <c r="B333" s="82" t="str">
        <f t="shared" si="47"/>
        <v>4145434330</v>
      </c>
      <c r="G333" s="20" t="s">
        <v>861</v>
      </c>
      <c r="I333" s="20" t="s">
        <v>2158</v>
      </c>
      <c r="J333" s="50" t="str">
        <f>IF(G333&lt;&gt;"",VLOOKUP(G333,'nhân viên sale'!$A$2:$C$1633,2,0),"")</f>
        <v>SG009</v>
      </c>
      <c r="K333" s="20" t="s">
        <v>39</v>
      </c>
      <c r="L333" s="27" t="str">
        <f t="shared" si="49"/>
        <v>Chân giò heo muối 300g</v>
      </c>
      <c r="M333" s="16"/>
      <c r="N333" s="50" t="str">
        <f t="shared" si="48"/>
        <v>K-HCM</v>
      </c>
      <c r="Q333" s="28" t="str">
        <f t="shared" si="46"/>
        <v>Túi</v>
      </c>
      <c r="R333" s="32">
        <v>5</v>
      </c>
      <c r="T333" s="30">
        <f t="shared" si="50"/>
        <v>73431</v>
      </c>
      <c r="U333" s="30">
        <f t="shared" si="51"/>
        <v>367155</v>
      </c>
      <c r="X333" s="67">
        <f t="shared" si="52"/>
        <v>8</v>
      </c>
      <c r="Y333" s="31"/>
      <c r="Z333" s="30">
        <f t="shared" si="53"/>
        <v>29372</v>
      </c>
    </row>
    <row r="334" spans="1:26" ht="25.5" customHeight="1" x14ac:dyDescent="0.25">
      <c r="A334" s="13">
        <v>44919</v>
      </c>
      <c r="B334" s="82" t="str">
        <f t="shared" si="47"/>
        <v>4145434330</v>
      </c>
      <c r="G334" s="20" t="s">
        <v>861</v>
      </c>
      <c r="I334" s="20" t="s">
        <v>2158</v>
      </c>
      <c r="J334" s="50" t="str">
        <f>IF(G334&lt;&gt;"",VLOOKUP(G334,'nhân viên sale'!$A$2:$C$1633,2,0),"")</f>
        <v>SG009</v>
      </c>
      <c r="K334" s="20" t="s">
        <v>55</v>
      </c>
      <c r="L334" s="27" t="str">
        <f t="shared" si="49"/>
        <v>Gà muối 500g</v>
      </c>
      <c r="M334" s="16"/>
      <c r="N334" s="50" t="str">
        <f t="shared" si="48"/>
        <v>K-HCM</v>
      </c>
      <c r="Q334" s="28" t="str">
        <f t="shared" si="46"/>
        <v>Túi</v>
      </c>
      <c r="R334" s="32">
        <v>4</v>
      </c>
      <c r="T334" s="30">
        <f t="shared" si="50"/>
        <v>111058</v>
      </c>
      <c r="U334" s="30">
        <f t="shared" si="51"/>
        <v>444232</v>
      </c>
      <c r="X334" s="67">
        <f t="shared" si="52"/>
        <v>8</v>
      </c>
      <c r="Y334" s="31"/>
      <c r="Z334" s="30">
        <f t="shared" si="53"/>
        <v>35539</v>
      </c>
    </row>
    <row r="335" spans="1:26" ht="25.5" customHeight="1" x14ac:dyDescent="0.25">
      <c r="A335" s="13">
        <v>44919</v>
      </c>
      <c r="B335" s="82" t="str">
        <f t="shared" si="47"/>
        <v>4145434330</v>
      </c>
      <c r="G335" s="20" t="s">
        <v>861</v>
      </c>
      <c r="I335" s="20" t="s">
        <v>2158</v>
      </c>
      <c r="J335" s="50" t="str">
        <f>IF(G335&lt;&gt;"",VLOOKUP(G335,'nhân viên sale'!$A$2:$C$1633,2,0),"")</f>
        <v>SG009</v>
      </c>
      <c r="K335" s="20" t="s">
        <v>45</v>
      </c>
      <c r="L335" s="27" t="str">
        <f t="shared" si="49"/>
        <v>Chả nướng 300g</v>
      </c>
      <c r="M335" s="16"/>
      <c r="N335" s="50" t="str">
        <f t="shared" si="48"/>
        <v>K-HCM</v>
      </c>
      <c r="Q335" s="28" t="str">
        <f t="shared" si="46"/>
        <v>Túi</v>
      </c>
      <c r="R335" s="32">
        <v>4</v>
      </c>
      <c r="T335" s="30">
        <f t="shared" si="50"/>
        <v>70950</v>
      </c>
      <c r="U335" s="30">
        <f t="shared" si="51"/>
        <v>283800</v>
      </c>
      <c r="X335" s="67">
        <f t="shared" si="52"/>
        <v>8</v>
      </c>
      <c r="Y335" s="31"/>
      <c r="Z335" s="30">
        <f t="shared" si="53"/>
        <v>22704</v>
      </c>
    </row>
    <row r="336" spans="1:26" ht="25.5" customHeight="1" x14ac:dyDescent="0.25">
      <c r="A336" s="13">
        <v>44919</v>
      </c>
      <c r="B336" s="82" t="str">
        <f t="shared" si="47"/>
        <v>4145434398</v>
      </c>
      <c r="G336" s="20" t="s">
        <v>873</v>
      </c>
      <c r="I336" s="20" t="s">
        <v>2159</v>
      </c>
      <c r="J336" s="50" t="str">
        <f>IF(G336&lt;&gt;"",VLOOKUP(G336,'nhân viên sale'!$A$2:$C$1633,2,0),"")</f>
        <v>SG004</v>
      </c>
      <c r="K336" s="20" t="s">
        <v>39</v>
      </c>
      <c r="L336" s="27" t="str">
        <f t="shared" si="49"/>
        <v>Chân giò heo muối 300g</v>
      </c>
      <c r="M336" s="16"/>
      <c r="N336" s="50" t="str">
        <f t="shared" si="48"/>
        <v>K-HCM</v>
      </c>
      <c r="Q336" s="28" t="str">
        <f t="shared" si="46"/>
        <v>Túi</v>
      </c>
      <c r="R336" s="32">
        <v>5</v>
      </c>
      <c r="T336" s="30">
        <f t="shared" si="50"/>
        <v>73431</v>
      </c>
      <c r="U336" s="30">
        <f t="shared" si="51"/>
        <v>367155</v>
      </c>
      <c r="X336" s="67">
        <f t="shared" si="52"/>
        <v>8</v>
      </c>
      <c r="Y336" s="31"/>
      <c r="Z336" s="30">
        <f t="shared" si="53"/>
        <v>29372</v>
      </c>
    </row>
    <row r="337" spans="1:26" ht="25.5" customHeight="1" x14ac:dyDescent="0.25">
      <c r="A337" s="13">
        <v>44919</v>
      </c>
      <c r="B337" s="82" t="str">
        <f t="shared" si="47"/>
        <v>4145434398</v>
      </c>
      <c r="G337" s="20" t="s">
        <v>873</v>
      </c>
      <c r="I337" s="20" t="s">
        <v>2159</v>
      </c>
      <c r="J337" s="50" t="str">
        <f>IF(G337&lt;&gt;"",VLOOKUP(G337,'nhân viên sale'!$A$2:$C$1633,2,0),"")</f>
        <v>SG004</v>
      </c>
      <c r="K337" s="20" t="s">
        <v>55</v>
      </c>
      <c r="L337" s="27" t="str">
        <f t="shared" si="49"/>
        <v>Gà muối 500g</v>
      </c>
      <c r="M337" s="16"/>
      <c r="N337" s="50" t="str">
        <f t="shared" si="48"/>
        <v>K-HCM</v>
      </c>
      <c r="Q337" s="28" t="str">
        <f t="shared" si="46"/>
        <v>Túi</v>
      </c>
      <c r="R337" s="32">
        <v>7</v>
      </c>
      <c r="T337" s="30">
        <f t="shared" si="50"/>
        <v>111058</v>
      </c>
      <c r="U337" s="30">
        <f t="shared" si="51"/>
        <v>777406</v>
      </c>
      <c r="X337" s="67">
        <f t="shared" si="52"/>
        <v>8</v>
      </c>
      <c r="Y337" s="31"/>
      <c r="Z337" s="30">
        <f t="shared" si="53"/>
        <v>62192</v>
      </c>
    </row>
    <row r="338" spans="1:26" ht="25.5" customHeight="1" x14ac:dyDescent="0.25">
      <c r="A338" s="13">
        <v>44919</v>
      </c>
      <c r="B338" s="82" t="str">
        <f t="shared" si="47"/>
        <v>4145434398</v>
      </c>
      <c r="G338" s="20" t="s">
        <v>873</v>
      </c>
      <c r="I338" s="20" t="s">
        <v>2159</v>
      </c>
      <c r="J338" s="50" t="str">
        <f>IF(G338&lt;&gt;"",VLOOKUP(G338,'nhân viên sale'!$A$2:$C$1633,2,0),"")</f>
        <v>SG004</v>
      </c>
      <c r="K338" s="20" t="s">
        <v>59</v>
      </c>
      <c r="L338" s="27" t="str">
        <f t="shared" si="49"/>
        <v>Giò Tai Lưỡi Xào 250g</v>
      </c>
      <c r="M338" s="16"/>
      <c r="N338" s="50" t="str">
        <f t="shared" si="48"/>
        <v>K-HCM</v>
      </c>
      <c r="Q338" s="28" t="str">
        <f t="shared" si="46"/>
        <v>Túi</v>
      </c>
      <c r="R338" s="32">
        <v>4</v>
      </c>
      <c r="T338" s="30">
        <f t="shared" si="50"/>
        <v>50182</v>
      </c>
      <c r="U338" s="30">
        <f t="shared" si="51"/>
        <v>200728</v>
      </c>
      <c r="X338" s="67">
        <f t="shared" si="52"/>
        <v>8</v>
      </c>
      <c r="Y338" s="31"/>
      <c r="Z338" s="30">
        <f t="shared" si="53"/>
        <v>16058</v>
      </c>
    </row>
    <row r="339" spans="1:26" ht="25.5" customHeight="1" x14ac:dyDescent="0.25">
      <c r="A339" s="13">
        <v>44919</v>
      </c>
      <c r="B339" s="82" t="str">
        <f t="shared" si="47"/>
        <v>4145434468</v>
      </c>
      <c r="G339" s="20" t="s">
        <v>889</v>
      </c>
      <c r="I339" s="20" t="s">
        <v>2160</v>
      </c>
      <c r="J339" s="50" t="str">
        <f>IF(G339&lt;&gt;"",VLOOKUP(G339,'nhân viên sale'!$A$2:$C$1633,2,0),"")</f>
        <v>SG011</v>
      </c>
      <c r="K339" s="20" t="s">
        <v>39</v>
      </c>
      <c r="L339" s="27" t="str">
        <f t="shared" si="49"/>
        <v>Chân giò heo muối 300g</v>
      </c>
      <c r="M339" s="16"/>
      <c r="N339" s="50" t="str">
        <f t="shared" si="48"/>
        <v>K-HCM</v>
      </c>
      <c r="Q339" s="28" t="str">
        <f t="shared" si="46"/>
        <v>Túi</v>
      </c>
      <c r="R339" s="32">
        <v>5</v>
      </c>
      <c r="T339" s="30">
        <f t="shared" si="50"/>
        <v>73431</v>
      </c>
      <c r="U339" s="30">
        <f t="shared" si="51"/>
        <v>367155</v>
      </c>
      <c r="X339" s="67">
        <f t="shared" si="52"/>
        <v>8</v>
      </c>
      <c r="Y339" s="31"/>
      <c r="Z339" s="30">
        <f t="shared" si="53"/>
        <v>29372</v>
      </c>
    </row>
    <row r="340" spans="1:26" ht="25.5" customHeight="1" x14ac:dyDescent="0.25">
      <c r="A340" s="13">
        <v>44919</v>
      </c>
      <c r="B340" s="82" t="str">
        <f t="shared" si="47"/>
        <v>4145434468</v>
      </c>
      <c r="G340" s="20" t="s">
        <v>889</v>
      </c>
      <c r="I340" s="20" t="s">
        <v>2160</v>
      </c>
      <c r="J340" s="50" t="str">
        <f>IF(G340&lt;&gt;"",VLOOKUP(G340,'nhân viên sale'!$A$2:$C$1633,2,0),"")</f>
        <v>SG011</v>
      </c>
      <c r="K340" s="20" t="s">
        <v>55</v>
      </c>
      <c r="L340" s="27" t="str">
        <f t="shared" si="49"/>
        <v>Gà muối 500g</v>
      </c>
      <c r="M340" s="16"/>
      <c r="N340" s="50" t="str">
        <f t="shared" si="48"/>
        <v>K-HCM</v>
      </c>
      <c r="Q340" s="28" t="str">
        <f t="shared" si="46"/>
        <v>Túi</v>
      </c>
      <c r="R340" s="32">
        <v>7</v>
      </c>
      <c r="T340" s="30">
        <f t="shared" si="50"/>
        <v>111058</v>
      </c>
      <c r="U340" s="30">
        <f t="shared" si="51"/>
        <v>777406</v>
      </c>
      <c r="X340" s="67">
        <f t="shared" si="52"/>
        <v>8</v>
      </c>
      <c r="Y340" s="31"/>
      <c r="Z340" s="30">
        <f t="shared" si="53"/>
        <v>62192</v>
      </c>
    </row>
    <row r="341" spans="1:26" ht="25.5" customHeight="1" x14ac:dyDescent="0.25">
      <c r="A341" s="13">
        <v>44919</v>
      </c>
      <c r="B341" s="82" t="str">
        <f t="shared" si="47"/>
        <v>4145434468</v>
      </c>
      <c r="G341" s="20" t="s">
        <v>889</v>
      </c>
      <c r="I341" s="20" t="s">
        <v>2160</v>
      </c>
      <c r="J341" s="50" t="str">
        <f>IF(G341&lt;&gt;"",VLOOKUP(G341,'nhân viên sale'!$A$2:$C$1633,2,0),"")</f>
        <v>SG011</v>
      </c>
      <c r="K341" s="20" t="s">
        <v>49</v>
      </c>
      <c r="L341" s="27" t="str">
        <f t="shared" si="49"/>
        <v>Giò lụa cây 250g</v>
      </c>
      <c r="M341" s="16"/>
      <c r="N341" s="50" t="str">
        <f t="shared" si="48"/>
        <v>K-HCM</v>
      </c>
      <c r="Q341" s="28" t="str">
        <f t="shared" si="46"/>
        <v>Túi</v>
      </c>
      <c r="R341" s="32">
        <v>4</v>
      </c>
      <c r="T341" s="30">
        <f t="shared" si="50"/>
        <v>59400</v>
      </c>
      <c r="U341" s="30">
        <f t="shared" si="51"/>
        <v>237600</v>
      </c>
      <c r="X341" s="67">
        <f t="shared" si="52"/>
        <v>8</v>
      </c>
      <c r="Y341" s="31"/>
      <c r="Z341" s="30">
        <f t="shared" si="53"/>
        <v>19008</v>
      </c>
    </row>
    <row r="342" spans="1:26" ht="25.5" customHeight="1" x14ac:dyDescent="0.25">
      <c r="A342" s="13">
        <v>44919</v>
      </c>
      <c r="B342" s="82" t="str">
        <f t="shared" si="47"/>
        <v>4145434594</v>
      </c>
      <c r="G342" s="20" t="s">
        <v>898</v>
      </c>
      <c r="I342" s="20" t="s">
        <v>2161</v>
      </c>
      <c r="J342" s="50" t="str">
        <f>IF(G342&lt;&gt;"",VLOOKUP(G342,'nhân viên sale'!$A$2:$C$1633,2,0),"")</f>
        <v>SG005</v>
      </c>
      <c r="K342" s="20" t="s">
        <v>30</v>
      </c>
      <c r="L342" s="27" t="str">
        <f t="shared" si="49"/>
        <v>Bắp bò muối 200g</v>
      </c>
      <c r="M342" s="16"/>
      <c r="N342" s="50" t="str">
        <f t="shared" si="48"/>
        <v>K-HCM</v>
      </c>
      <c r="Q342" s="28" t="str">
        <f t="shared" si="46"/>
        <v>Túi</v>
      </c>
      <c r="R342" s="32">
        <v>4</v>
      </c>
      <c r="T342" s="30">
        <f t="shared" si="50"/>
        <v>87787</v>
      </c>
      <c r="U342" s="30">
        <f t="shared" si="51"/>
        <v>351148</v>
      </c>
      <c r="X342" s="67">
        <f t="shared" si="52"/>
        <v>8</v>
      </c>
      <c r="Y342" s="31"/>
      <c r="Z342" s="30">
        <f t="shared" si="53"/>
        <v>28092</v>
      </c>
    </row>
    <row r="343" spans="1:26" ht="25.5" customHeight="1" x14ac:dyDescent="0.25">
      <c r="A343" s="13">
        <v>44919</v>
      </c>
      <c r="B343" s="82" t="str">
        <f t="shared" si="47"/>
        <v>4145434594</v>
      </c>
      <c r="G343" s="20" t="s">
        <v>898</v>
      </c>
      <c r="I343" s="20" t="s">
        <v>2161</v>
      </c>
      <c r="J343" s="50" t="str">
        <f>IF(G343&lt;&gt;"",VLOOKUP(G343,'nhân viên sale'!$A$2:$C$1633,2,0),"")</f>
        <v>SG005</v>
      </c>
      <c r="K343" s="20" t="s">
        <v>39</v>
      </c>
      <c r="L343" s="27" t="str">
        <f t="shared" si="49"/>
        <v>Chân giò heo muối 300g</v>
      </c>
      <c r="M343" s="16"/>
      <c r="N343" s="50" t="str">
        <f t="shared" si="48"/>
        <v>K-HCM</v>
      </c>
      <c r="Q343" s="28" t="str">
        <f t="shared" si="46"/>
        <v>Túi</v>
      </c>
      <c r="R343" s="32">
        <v>5</v>
      </c>
      <c r="T343" s="30">
        <f t="shared" si="50"/>
        <v>73431</v>
      </c>
      <c r="U343" s="30">
        <f t="shared" si="51"/>
        <v>367155</v>
      </c>
      <c r="X343" s="67">
        <f t="shared" si="52"/>
        <v>8</v>
      </c>
      <c r="Y343" s="31"/>
      <c r="Z343" s="30">
        <f t="shared" si="53"/>
        <v>29372</v>
      </c>
    </row>
    <row r="344" spans="1:26" ht="25.5" customHeight="1" x14ac:dyDescent="0.25">
      <c r="A344" s="13">
        <v>44919</v>
      </c>
      <c r="B344" s="82" t="str">
        <f t="shared" si="47"/>
        <v>4145434594</v>
      </c>
      <c r="G344" s="20" t="s">
        <v>898</v>
      </c>
      <c r="I344" s="20" t="s">
        <v>2161</v>
      </c>
      <c r="J344" s="50" t="str">
        <f>IF(G344&lt;&gt;"",VLOOKUP(G344,'nhân viên sale'!$A$2:$C$1633,2,0),"")</f>
        <v>SG005</v>
      </c>
      <c r="K344" s="20" t="s">
        <v>55</v>
      </c>
      <c r="L344" s="27" t="str">
        <f t="shared" si="49"/>
        <v>Gà muối 500g</v>
      </c>
      <c r="M344" s="16"/>
      <c r="N344" s="50" t="str">
        <f t="shared" si="48"/>
        <v>K-HCM</v>
      </c>
      <c r="Q344" s="28" t="str">
        <f t="shared" si="46"/>
        <v>Túi</v>
      </c>
      <c r="R344" s="32">
        <v>4</v>
      </c>
      <c r="T344" s="30">
        <f t="shared" si="50"/>
        <v>111058</v>
      </c>
      <c r="U344" s="30">
        <f t="shared" si="51"/>
        <v>444232</v>
      </c>
      <c r="X344" s="67">
        <f t="shared" si="52"/>
        <v>8</v>
      </c>
      <c r="Y344" s="31"/>
      <c r="Z344" s="30">
        <f t="shared" si="53"/>
        <v>35539</v>
      </c>
    </row>
    <row r="345" spans="1:26" ht="25.5" customHeight="1" x14ac:dyDescent="0.25">
      <c r="A345" s="13">
        <v>44919</v>
      </c>
      <c r="B345" s="82" t="str">
        <f t="shared" si="47"/>
        <v>4145434594</v>
      </c>
      <c r="G345" s="20" t="s">
        <v>898</v>
      </c>
      <c r="I345" s="20" t="s">
        <v>2161</v>
      </c>
      <c r="J345" s="50" t="str">
        <f>IF(G345&lt;&gt;"",VLOOKUP(G345,'nhân viên sale'!$A$2:$C$1633,2,0),"")</f>
        <v>SG005</v>
      </c>
      <c r="K345" s="20" t="s">
        <v>59</v>
      </c>
      <c r="L345" s="27" t="str">
        <f t="shared" si="49"/>
        <v>Giò Tai Lưỡi Xào 250g</v>
      </c>
      <c r="M345" s="16"/>
      <c r="N345" s="50" t="str">
        <f t="shared" si="48"/>
        <v>K-HCM</v>
      </c>
      <c r="Q345" s="28" t="str">
        <f t="shared" si="46"/>
        <v>Túi</v>
      </c>
      <c r="R345" s="32">
        <v>4</v>
      </c>
      <c r="T345" s="30">
        <f t="shared" si="50"/>
        <v>50182</v>
      </c>
      <c r="U345" s="30">
        <f t="shared" si="51"/>
        <v>200728</v>
      </c>
      <c r="X345" s="67">
        <f t="shared" si="52"/>
        <v>8</v>
      </c>
      <c r="Y345" s="31"/>
      <c r="Z345" s="30">
        <f t="shared" si="53"/>
        <v>16058</v>
      </c>
    </row>
    <row r="346" spans="1:26" ht="25.5" customHeight="1" x14ac:dyDescent="0.25">
      <c r="A346" s="13">
        <v>44919</v>
      </c>
      <c r="B346" s="82" t="str">
        <f t="shared" si="47"/>
        <v>4145434595</v>
      </c>
      <c r="G346" s="20" t="s">
        <v>899</v>
      </c>
      <c r="I346" s="20" t="s">
        <v>2162</v>
      </c>
      <c r="J346" s="50" t="str">
        <f>IF(G346&lt;&gt;"",VLOOKUP(G346,'nhân viên sale'!$A$2:$C$1633,2,0),"")</f>
        <v>SG009</v>
      </c>
      <c r="K346" s="20" t="s">
        <v>39</v>
      </c>
      <c r="L346" s="27" t="str">
        <f t="shared" si="49"/>
        <v>Chân giò heo muối 300g</v>
      </c>
      <c r="M346" s="16"/>
      <c r="N346" s="50" t="str">
        <f t="shared" si="48"/>
        <v>K-HCM</v>
      </c>
      <c r="Q346" s="28" t="str">
        <f t="shared" si="46"/>
        <v>Túi</v>
      </c>
      <c r="R346" s="32">
        <v>5</v>
      </c>
      <c r="T346" s="30">
        <f t="shared" si="50"/>
        <v>73431</v>
      </c>
      <c r="U346" s="30">
        <f t="shared" si="51"/>
        <v>367155</v>
      </c>
      <c r="X346" s="67">
        <f t="shared" si="52"/>
        <v>8</v>
      </c>
      <c r="Y346" s="31"/>
      <c r="Z346" s="30">
        <f t="shared" si="53"/>
        <v>29372</v>
      </c>
    </row>
    <row r="347" spans="1:26" ht="25.5" customHeight="1" x14ac:dyDescent="0.25">
      <c r="A347" s="13">
        <v>44919</v>
      </c>
      <c r="B347" s="82" t="str">
        <f t="shared" si="47"/>
        <v>4145434595</v>
      </c>
      <c r="G347" s="20" t="s">
        <v>899</v>
      </c>
      <c r="I347" s="20" t="s">
        <v>2162</v>
      </c>
      <c r="J347" s="50" t="str">
        <f>IF(G347&lt;&gt;"",VLOOKUP(G347,'nhân viên sale'!$A$2:$C$1633,2,0),"")</f>
        <v>SG009</v>
      </c>
      <c r="K347" s="20" t="s">
        <v>55</v>
      </c>
      <c r="L347" s="27" t="str">
        <f t="shared" si="49"/>
        <v>Gà muối 500g</v>
      </c>
      <c r="M347" s="16"/>
      <c r="N347" s="50" t="str">
        <f t="shared" si="48"/>
        <v>K-HCM</v>
      </c>
      <c r="Q347" s="28" t="str">
        <f t="shared" si="46"/>
        <v>Túi</v>
      </c>
      <c r="R347" s="32">
        <v>7</v>
      </c>
      <c r="T347" s="30">
        <f t="shared" si="50"/>
        <v>111058</v>
      </c>
      <c r="U347" s="30">
        <f t="shared" si="51"/>
        <v>777406</v>
      </c>
      <c r="X347" s="67">
        <f t="shared" si="52"/>
        <v>8</v>
      </c>
      <c r="Y347" s="31"/>
      <c r="Z347" s="30">
        <f t="shared" si="53"/>
        <v>62192</v>
      </c>
    </row>
    <row r="348" spans="1:26" ht="25.5" customHeight="1" x14ac:dyDescent="0.25">
      <c r="A348" s="13">
        <v>44919</v>
      </c>
      <c r="B348" s="82" t="str">
        <f t="shared" si="47"/>
        <v>4145434597</v>
      </c>
      <c r="G348" s="20" t="s">
        <v>909</v>
      </c>
      <c r="I348" s="20" t="s">
        <v>2163</v>
      </c>
      <c r="J348" s="50" t="str">
        <f>IF(G348&lt;&gt;"",VLOOKUP(G348,'nhân viên sale'!$A$2:$C$1633,2,0),"")</f>
        <v>SG004</v>
      </c>
      <c r="K348" s="20" t="s">
        <v>39</v>
      </c>
      <c r="L348" s="27" t="str">
        <f t="shared" si="49"/>
        <v>Chân giò heo muối 300g</v>
      </c>
      <c r="M348" s="16"/>
      <c r="N348" s="50" t="str">
        <f t="shared" si="48"/>
        <v>K-HCM</v>
      </c>
      <c r="Q348" s="28" t="str">
        <f t="shared" si="46"/>
        <v>Túi</v>
      </c>
      <c r="R348" s="32">
        <v>5</v>
      </c>
      <c r="T348" s="30">
        <f t="shared" si="50"/>
        <v>73431</v>
      </c>
      <c r="U348" s="30">
        <f t="shared" si="51"/>
        <v>367155</v>
      </c>
      <c r="X348" s="67">
        <f t="shared" si="52"/>
        <v>8</v>
      </c>
      <c r="Y348" s="31"/>
      <c r="Z348" s="30">
        <f t="shared" si="53"/>
        <v>29372</v>
      </c>
    </row>
    <row r="349" spans="1:26" ht="25.5" customHeight="1" x14ac:dyDescent="0.25">
      <c r="A349" s="13">
        <v>44919</v>
      </c>
      <c r="B349" s="82" t="str">
        <f t="shared" si="47"/>
        <v>4145434597</v>
      </c>
      <c r="G349" s="20" t="s">
        <v>909</v>
      </c>
      <c r="I349" s="20" t="s">
        <v>2163</v>
      </c>
      <c r="J349" s="50" t="str">
        <f>IF(G349&lt;&gt;"",VLOOKUP(G349,'nhân viên sale'!$A$2:$C$1633,2,0),"")</f>
        <v>SG004</v>
      </c>
      <c r="K349" s="20" t="s">
        <v>55</v>
      </c>
      <c r="L349" s="27" t="str">
        <f t="shared" si="49"/>
        <v>Gà muối 500g</v>
      </c>
      <c r="M349" s="16"/>
      <c r="N349" s="50" t="str">
        <f t="shared" si="48"/>
        <v>K-HCM</v>
      </c>
      <c r="Q349" s="28" t="str">
        <f t="shared" si="46"/>
        <v>Túi</v>
      </c>
      <c r="R349" s="32">
        <v>4</v>
      </c>
      <c r="T349" s="30">
        <f t="shared" si="50"/>
        <v>111058</v>
      </c>
      <c r="U349" s="30">
        <f t="shared" si="51"/>
        <v>444232</v>
      </c>
      <c r="X349" s="67">
        <f t="shared" si="52"/>
        <v>8</v>
      </c>
      <c r="Y349" s="31"/>
      <c r="Z349" s="30">
        <f t="shared" si="53"/>
        <v>35539</v>
      </c>
    </row>
    <row r="350" spans="1:26" ht="25.5" customHeight="1" x14ac:dyDescent="0.25">
      <c r="A350" s="13">
        <v>44919</v>
      </c>
      <c r="B350" s="82" t="str">
        <f t="shared" si="47"/>
        <v>4145434686</v>
      </c>
      <c r="G350" s="20" t="s">
        <v>928</v>
      </c>
      <c r="I350" s="20" t="s">
        <v>2164</v>
      </c>
      <c r="J350" s="50" t="str">
        <f>IF(G350&lt;&gt;"",VLOOKUP(G350,'nhân viên sale'!$A$2:$C$1633,2,0),"")</f>
        <v>SG005</v>
      </c>
      <c r="K350" s="20" t="s">
        <v>39</v>
      </c>
      <c r="L350" s="27" t="str">
        <f t="shared" si="49"/>
        <v>Chân giò heo muối 300g</v>
      </c>
      <c r="M350" s="16"/>
      <c r="N350" s="50" t="str">
        <f t="shared" si="48"/>
        <v>K-HCM</v>
      </c>
      <c r="Q350" s="28" t="str">
        <f t="shared" si="46"/>
        <v>Túi</v>
      </c>
      <c r="R350" s="32">
        <v>5</v>
      </c>
      <c r="T350" s="30">
        <f t="shared" si="50"/>
        <v>73431</v>
      </c>
      <c r="U350" s="30">
        <f t="shared" si="51"/>
        <v>367155</v>
      </c>
      <c r="X350" s="67">
        <f t="shared" si="52"/>
        <v>8</v>
      </c>
      <c r="Y350" s="31"/>
      <c r="Z350" s="30">
        <f t="shared" si="53"/>
        <v>29372</v>
      </c>
    </row>
    <row r="351" spans="1:26" ht="25.5" customHeight="1" x14ac:dyDescent="0.25">
      <c r="A351" s="13">
        <v>44919</v>
      </c>
      <c r="B351" s="82" t="str">
        <f t="shared" si="47"/>
        <v>4145434686</v>
      </c>
      <c r="G351" s="20" t="s">
        <v>928</v>
      </c>
      <c r="I351" s="20" t="s">
        <v>2164</v>
      </c>
      <c r="J351" s="50" t="str">
        <f>IF(G351&lt;&gt;"",VLOOKUP(G351,'nhân viên sale'!$A$2:$C$1633,2,0),"")</f>
        <v>SG005</v>
      </c>
      <c r="K351" s="20" t="s">
        <v>55</v>
      </c>
      <c r="L351" s="27" t="str">
        <f t="shared" si="49"/>
        <v>Gà muối 500g</v>
      </c>
      <c r="M351" s="16"/>
      <c r="N351" s="50" t="str">
        <f t="shared" si="48"/>
        <v>K-HCM</v>
      </c>
      <c r="Q351" s="28" t="str">
        <f t="shared" si="46"/>
        <v>Túi</v>
      </c>
      <c r="R351" s="32">
        <v>7</v>
      </c>
      <c r="T351" s="30">
        <f t="shared" si="50"/>
        <v>111058</v>
      </c>
      <c r="U351" s="30">
        <f t="shared" si="51"/>
        <v>777406</v>
      </c>
      <c r="X351" s="67">
        <f t="shared" si="52"/>
        <v>8</v>
      </c>
      <c r="Y351" s="31"/>
      <c r="Z351" s="30">
        <f t="shared" si="53"/>
        <v>62192</v>
      </c>
    </row>
    <row r="352" spans="1:26" ht="25.5" customHeight="1" x14ac:dyDescent="0.25">
      <c r="A352" s="13">
        <v>44919</v>
      </c>
      <c r="B352" s="82" t="str">
        <f t="shared" si="47"/>
        <v>4145434690</v>
      </c>
      <c r="G352" s="20" t="s">
        <v>941</v>
      </c>
      <c r="I352" s="20" t="s">
        <v>2165</v>
      </c>
      <c r="J352" s="50" t="str">
        <f>IF(G352&lt;&gt;"",VLOOKUP(G352,'nhân viên sale'!$A$2:$C$1633,2,0),"")</f>
        <v>SG009</v>
      </c>
      <c r="K352" s="20" t="s">
        <v>39</v>
      </c>
      <c r="L352" s="27" t="str">
        <f t="shared" si="49"/>
        <v>Chân giò heo muối 300g</v>
      </c>
      <c r="M352" s="16"/>
      <c r="N352" s="50" t="str">
        <f t="shared" si="48"/>
        <v>K-HCM</v>
      </c>
      <c r="Q352" s="28" t="str">
        <f t="shared" si="46"/>
        <v>Túi</v>
      </c>
      <c r="R352" s="32">
        <v>10</v>
      </c>
      <c r="T352" s="30">
        <f t="shared" si="50"/>
        <v>73431</v>
      </c>
      <c r="U352" s="30">
        <f t="shared" si="51"/>
        <v>734310</v>
      </c>
      <c r="X352" s="67">
        <f t="shared" si="52"/>
        <v>8</v>
      </c>
      <c r="Y352" s="31"/>
      <c r="Z352" s="30">
        <f t="shared" si="53"/>
        <v>58745</v>
      </c>
    </row>
    <row r="353" spans="1:26" ht="25.5" customHeight="1" x14ac:dyDescent="0.25">
      <c r="A353" s="13">
        <v>44919</v>
      </c>
      <c r="B353" s="82" t="str">
        <f t="shared" si="47"/>
        <v>4145434690</v>
      </c>
      <c r="G353" s="20" t="s">
        <v>941</v>
      </c>
      <c r="I353" s="20" t="s">
        <v>2165</v>
      </c>
      <c r="J353" s="50" t="str">
        <f>IF(G353&lt;&gt;"",VLOOKUP(G353,'nhân viên sale'!$A$2:$C$1633,2,0),"")</f>
        <v>SG009</v>
      </c>
      <c r="K353" s="20" t="s">
        <v>55</v>
      </c>
      <c r="L353" s="27" t="str">
        <f t="shared" si="49"/>
        <v>Gà muối 500g</v>
      </c>
      <c r="M353" s="16"/>
      <c r="N353" s="50" t="str">
        <f t="shared" si="48"/>
        <v>K-HCM</v>
      </c>
      <c r="Q353" s="28" t="str">
        <f t="shared" si="46"/>
        <v>Túi</v>
      </c>
      <c r="R353" s="32">
        <v>10</v>
      </c>
      <c r="T353" s="30">
        <f t="shared" si="50"/>
        <v>111058</v>
      </c>
      <c r="U353" s="30">
        <f t="shared" si="51"/>
        <v>1110580</v>
      </c>
      <c r="X353" s="67">
        <f t="shared" si="52"/>
        <v>8</v>
      </c>
      <c r="Y353" s="31"/>
      <c r="Z353" s="30">
        <f t="shared" si="53"/>
        <v>88846</v>
      </c>
    </row>
    <row r="354" spans="1:26" ht="25.5" customHeight="1" x14ac:dyDescent="0.25">
      <c r="A354" s="13">
        <v>44919</v>
      </c>
      <c r="B354" s="82" t="str">
        <f t="shared" si="47"/>
        <v>4145434690</v>
      </c>
      <c r="G354" s="20" t="s">
        <v>941</v>
      </c>
      <c r="I354" s="20" t="s">
        <v>2165</v>
      </c>
      <c r="J354" s="50" t="str">
        <f>IF(G354&lt;&gt;"",VLOOKUP(G354,'nhân viên sale'!$A$2:$C$1633,2,0),"")</f>
        <v>SG009</v>
      </c>
      <c r="K354" s="20" t="s">
        <v>67</v>
      </c>
      <c r="L354" s="27" t="str">
        <f t="shared" si="49"/>
        <v>Tai heo muối 200g</v>
      </c>
      <c r="M354" s="16"/>
      <c r="N354" s="50" t="str">
        <f t="shared" si="48"/>
        <v>K-HCM</v>
      </c>
      <c r="Q354" s="28" t="str">
        <f t="shared" si="46"/>
        <v>Túi</v>
      </c>
      <c r="R354" s="32">
        <v>4</v>
      </c>
      <c r="T354" s="30">
        <f t="shared" si="50"/>
        <v>55595</v>
      </c>
      <c r="U354" s="30">
        <f t="shared" si="51"/>
        <v>222380</v>
      </c>
      <c r="X354" s="67">
        <f t="shared" si="52"/>
        <v>8</v>
      </c>
      <c r="Y354" s="31"/>
      <c r="Z354" s="30">
        <f t="shared" si="53"/>
        <v>17790</v>
      </c>
    </row>
    <row r="355" spans="1:26" ht="25.5" customHeight="1" x14ac:dyDescent="0.25">
      <c r="A355" s="13">
        <v>44919</v>
      </c>
      <c r="B355" s="82" t="str">
        <f t="shared" si="47"/>
        <v>4145434690</v>
      </c>
      <c r="G355" s="20" t="s">
        <v>941</v>
      </c>
      <c r="I355" s="20" t="s">
        <v>2165</v>
      </c>
      <c r="J355" s="50" t="str">
        <f>IF(G355&lt;&gt;"",VLOOKUP(G355,'nhân viên sale'!$A$2:$C$1633,2,0),"")</f>
        <v>SG009</v>
      </c>
      <c r="K355" s="20" t="s">
        <v>37</v>
      </c>
      <c r="L355" s="27" t="str">
        <f t="shared" si="49"/>
        <v>Chả cốm 300g</v>
      </c>
      <c r="M355" s="16"/>
      <c r="N355" s="50" t="str">
        <f t="shared" si="48"/>
        <v>K-HCM</v>
      </c>
      <c r="Q355" s="28" t="str">
        <f t="shared" si="46"/>
        <v>Túi</v>
      </c>
      <c r="R355" s="32">
        <v>4</v>
      </c>
      <c r="T355" s="30">
        <f t="shared" si="50"/>
        <v>74250</v>
      </c>
      <c r="U355" s="30">
        <f t="shared" si="51"/>
        <v>297000</v>
      </c>
      <c r="X355" s="67">
        <f t="shared" si="52"/>
        <v>8</v>
      </c>
      <c r="Y355" s="31"/>
      <c r="Z355" s="30">
        <f t="shared" si="53"/>
        <v>23760</v>
      </c>
    </row>
    <row r="356" spans="1:26" ht="25.5" customHeight="1" x14ac:dyDescent="0.25">
      <c r="A356" s="13">
        <v>44919</v>
      </c>
      <c r="B356" s="82" t="str">
        <f t="shared" si="47"/>
        <v>4145434690</v>
      </c>
      <c r="G356" s="20" t="s">
        <v>941</v>
      </c>
      <c r="I356" s="20" t="s">
        <v>2165</v>
      </c>
      <c r="J356" s="50" t="str">
        <f>IF(G356&lt;&gt;"",VLOOKUP(G356,'nhân viên sale'!$A$2:$C$1633,2,0),"")</f>
        <v>SG009</v>
      </c>
      <c r="K356" s="20" t="s">
        <v>59</v>
      </c>
      <c r="L356" s="27" t="str">
        <f t="shared" si="49"/>
        <v>Giò Tai Lưỡi Xào 250g</v>
      </c>
      <c r="M356" s="16"/>
      <c r="N356" s="50" t="str">
        <f t="shared" si="48"/>
        <v>K-HCM</v>
      </c>
      <c r="Q356" s="28" t="str">
        <f t="shared" si="46"/>
        <v>Túi</v>
      </c>
      <c r="R356" s="32">
        <v>4</v>
      </c>
      <c r="T356" s="30">
        <f t="shared" si="50"/>
        <v>50182</v>
      </c>
      <c r="U356" s="30">
        <f t="shared" si="51"/>
        <v>200728</v>
      </c>
      <c r="X356" s="67">
        <f t="shared" si="52"/>
        <v>8</v>
      </c>
      <c r="Y356" s="31"/>
      <c r="Z356" s="30">
        <f t="shared" si="53"/>
        <v>16058</v>
      </c>
    </row>
    <row r="357" spans="1:26" ht="25.5" customHeight="1" x14ac:dyDescent="0.25">
      <c r="A357" s="13">
        <v>44919</v>
      </c>
      <c r="B357" s="82" t="str">
        <f t="shared" si="47"/>
        <v>4145434693</v>
      </c>
      <c r="G357" s="20" t="s">
        <v>946</v>
      </c>
      <c r="I357" s="20" t="s">
        <v>2166</v>
      </c>
      <c r="J357" s="50" t="str">
        <f>IF(G357&lt;&gt;"",VLOOKUP(G357,'nhân viên sale'!$A$2:$C$1633,2,0),"")</f>
        <v>SG009</v>
      </c>
      <c r="K357" s="20" t="s">
        <v>39</v>
      </c>
      <c r="L357" s="27" t="str">
        <f t="shared" si="49"/>
        <v>Chân giò heo muối 300g</v>
      </c>
      <c r="M357" s="16"/>
      <c r="N357" s="50" t="str">
        <f t="shared" si="48"/>
        <v>K-HCM</v>
      </c>
      <c r="Q357" s="28" t="str">
        <f t="shared" si="46"/>
        <v>Túi</v>
      </c>
      <c r="R357" s="32">
        <v>5</v>
      </c>
      <c r="T357" s="30">
        <f t="shared" si="50"/>
        <v>73431</v>
      </c>
      <c r="U357" s="30">
        <f t="shared" si="51"/>
        <v>367155</v>
      </c>
      <c r="X357" s="67">
        <f t="shared" si="52"/>
        <v>8</v>
      </c>
      <c r="Y357" s="31"/>
      <c r="Z357" s="30">
        <f t="shared" si="53"/>
        <v>29372</v>
      </c>
    </row>
    <row r="358" spans="1:26" ht="25.5" customHeight="1" x14ac:dyDescent="0.25">
      <c r="A358" s="13">
        <v>44919</v>
      </c>
      <c r="B358" s="82" t="str">
        <f t="shared" si="47"/>
        <v>4145434693</v>
      </c>
      <c r="G358" s="20" t="s">
        <v>946</v>
      </c>
      <c r="I358" s="20" t="s">
        <v>2166</v>
      </c>
      <c r="J358" s="50" t="str">
        <f>IF(G358&lt;&gt;"",VLOOKUP(G358,'nhân viên sale'!$A$2:$C$1633,2,0),"")</f>
        <v>SG009</v>
      </c>
      <c r="K358" s="20" t="s">
        <v>55</v>
      </c>
      <c r="L358" s="27" t="str">
        <f t="shared" si="49"/>
        <v>Gà muối 500g</v>
      </c>
      <c r="M358" s="16"/>
      <c r="N358" s="50" t="str">
        <f t="shared" si="48"/>
        <v>K-HCM</v>
      </c>
      <c r="Q358" s="28" t="str">
        <f t="shared" si="46"/>
        <v>Túi</v>
      </c>
      <c r="R358" s="32">
        <v>7</v>
      </c>
      <c r="T358" s="30">
        <f t="shared" si="50"/>
        <v>111058</v>
      </c>
      <c r="U358" s="30">
        <f t="shared" si="51"/>
        <v>777406</v>
      </c>
      <c r="X358" s="67">
        <f t="shared" si="52"/>
        <v>8</v>
      </c>
      <c r="Y358" s="31"/>
      <c r="Z358" s="30">
        <f t="shared" si="53"/>
        <v>62192</v>
      </c>
    </row>
    <row r="359" spans="1:26" ht="25.5" customHeight="1" x14ac:dyDescent="0.25">
      <c r="A359" s="13">
        <v>44919</v>
      </c>
      <c r="B359" s="82" t="str">
        <f t="shared" si="47"/>
        <v>4145434693</v>
      </c>
      <c r="G359" s="20" t="s">
        <v>946</v>
      </c>
      <c r="I359" s="20" t="s">
        <v>2166</v>
      </c>
      <c r="J359" s="50" t="str">
        <f>IF(G359&lt;&gt;"",VLOOKUP(G359,'nhân viên sale'!$A$2:$C$1633,2,0),"")</f>
        <v>SG009</v>
      </c>
      <c r="K359" s="20" t="s">
        <v>49</v>
      </c>
      <c r="L359" s="27" t="str">
        <f t="shared" si="49"/>
        <v>Giò lụa cây 250g</v>
      </c>
      <c r="M359" s="16"/>
      <c r="N359" s="50" t="str">
        <f t="shared" si="48"/>
        <v>K-HCM</v>
      </c>
      <c r="Q359" s="28" t="str">
        <f t="shared" si="46"/>
        <v>Túi</v>
      </c>
      <c r="R359" s="32">
        <v>4</v>
      </c>
      <c r="T359" s="30">
        <f t="shared" si="50"/>
        <v>59400</v>
      </c>
      <c r="U359" s="30">
        <f t="shared" si="51"/>
        <v>237600</v>
      </c>
      <c r="X359" s="67">
        <f t="shared" si="52"/>
        <v>8</v>
      </c>
      <c r="Y359" s="31"/>
      <c r="Z359" s="30">
        <f t="shared" si="53"/>
        <v>19008</v>
      </c>
    </row>
    <row r="360" spans="1:26" ht="25.5" customHeight="1" x14ac:dyDescent="0.25">
      <c r="A360" s="13">
        <v>44919</v>
      </c>
      <c r="B360" s="82" t="str">
        <f t="shared" si="47"/>
        <v>4145434693</v>
      </c>
      <c r="G360" s="20" t="s">
        <v>946</v>
      </c>
      <c r="I360" s="20" t="s">
        <v>2166</v>
      </c>
      <c r="J360" s="50" t="str">
        <f>IF(G360&lt;&gt;"",VLOOKUP(G360,'nhân viên sale'!$A$2:$C$1633,2,0),"")</f>
        <v>SG009</v>
      </c>
      <c r="K360" s="20" t="s">
        <v>45</v>
      </c>
      <c r="L360" s="27" t="str">
        <f t="shared" si="49"/>
        <v>Chả nướng 300g</v>
      </c>
      <c r="M360" s="16"/>
      <c r="N360" s="50" t="str">
        <f t="shared" si="48"/>
        <v>K-HCM</v>
      </c>
      <c r="Q360" s="28" t="str">
        <f t="shared" si="46"/>
        <v>Túi</v>
      </c>
      <c r="R360" s="32">
        <v>4</v>
      </c>
      <c r="T360" s="30">
        <f t="shared" si="50"/>
        <v>70950</v>
      </c>
      <c r="U360" s="30">
        <f t="shared" si="51"/>
        <v>283800</v>
      </c>
      <c r="X360" s="67">
        <f t="shared" si="52"/>
        <v>8</v>
      </c>
      <c r="Y360" s="31"/>
      <c r="Z360" s="30">
        <f t="shared" si="53"/>
        <v>22704</v>
      </c>
    </row>
    <row r="361" spans="1:26" ht="25.5" customHeight="1" x14ac:dyDescent="0.25">
      <c r="A361" s="13">
        <v>44919</v>
      </c>
      <c r="B361" s="82" t="str">
        <f t="shared" si="47"/>
        <v>4145434693</v>
      </c>
      <c r="G361" s="20" t="s">
        <v>946</v>
      </c>
      <c r="I361" s="20" t="s">
        <v>2166</v>
      </c>
      <c r="J361" s="50" t="str">
        <f>IF(G361&lt;&gt;"",VLOOKUP(G361,'nhân viên sale'!$A$2:$C$1633,2,0),"")</f>
        <v>SG009</v>
      </c>
      <c r="K361" s="20" t="s">
        <v>43</v>
      </c>
      <c r="L361" s="27" t="str">
        <f t="shared" si="49"/>
        <v>Chân gà sốt cay 400g</v>
      </c>
      <c r="M361" s="16"/>
      <c r="N361" s="50" t="str">
        <f t="shared" si="48"/>
        <v>K-HCM</v>
      </c>
      <c r="Q361" s="28" t="str">
        <f t="shared" si="46"/>
        <v>Túi</v>
      </c>
      <c r="R361" s="32">
        <v>4</v>
      </c>
      <c r="T361" s="30">
        <f t="shared" si="50"/>
        <v>90750</v>
      </c>
      <c r="U361" s="30">
        <f t="shared" si="51"/>
        <v>363000</v>
      </c>
      <c r="X361" s="67">
        <f t="shared" si="52"/>
        <v>8</v>
      </c>
      <c r="Y361" s="31"/>
      <c r="Z361" s="30">
        <f t="shared" si="53"/>
        <v>29040</v>
      </c>
    </row>
    <row r="362" spans="1:26" ht="25.5" customHeight="1" x14ac:dyDescent="0.25">
      <c r="A362" s="13">
        <v>44919</v>
      </c>
      <c r="B362" s="82" t="str">
        <f t="shared" si="47"/>
        <v>4145434693</v>
      </c>
      <c r="G362" s="20" t="s">
        <v>946</v>
      </c>
      <c r="I362" s="20" t="s">
        <v>2166</v>
      </c>
      <c r="J362" s="50" t="str">
        <f>IF(G362&lt;&gt;"",VLOOKUP(G362,'nhân viên sale'!$A$2:$C$1633,2,0),"")</f>
        <v>SG009</v>
      </c>
      <c r="K362" s="20" t="s">
        <v>59</v>
      </c>
      <c r="L362" s="27" t="str">
        <f t="shared" si="49"/>
        <v>Giò Tai Lưỡi Xào 250g</v>
      </c>
      <c r="M362" s="16"/>
      <c r="N362" s="50" t="str">
        <f t="shared" si="48"/>
        <v>K-HCM</v>
      </c>
      <c r="Q362" s="28" t="str">
        <f t="shared" si="46"/>
        <v>Túi</v>
      </c>
      <c r="R362" s="32">
        <v>4</v>
      </c>
      <c r="T362" s="30">
        <f t="shared" si="50"/>
        <v>50182</v>
      </c>
      <c r="U362" s="30">
        <f t="shared" si="51"/>
        <v>200728</v>
      </c>
      <c r="X362" s="67">
        <f t="shared" si="52"/>
        <v>8</v>
      </c>
      <c r="Y362" s="31"/>
      <c r="Z362" s="30">
        <f t="shared" si="53"/>
        <v>16058</v>
      </c>
    </row>
    <row r="363" spans="1:26" ht="25.5" customHeight="1" x14ac:dyDescent="0.25">
      <c r="A363" s="13">
        <v>44919</v>
      </c>
      <c r="B363" s="82" t="str">
        <f t="shared" si="47"/>
        <v>4145434755</v>
      </c>
      <c r="G363" s="20" t="s">
        <v>963</v>
      </c>
      <c r="I363" s="20" t="s">
        <v>2167</v>
      </c>
      <c r="J363" s="50" t="str">
        <f>IF(G363&lt;&gt;"",VLOOKUP(G363,'nhân viên sale'!$A$2:$C$1633,2,0),"")</f>
        <v>SG009</v>
      </c>
      <c r="K363" s="20" t="s">
        <v>39</v>
      </c>
      <c r="L363" s="27" t="str">
        <f t="shared" si="49"/>
        <v>Chân giò heo muối 300g</v>
      </c>
      <c r="M363" s="16"/>
      <c r="N363" s="50" t="str">
        <f t="shared" si="48"/>
        <v>K-HCM</v>
      </c>
      <c r="Q363" s="28" t="str">
        <f t="shared" si="46"/>
        <v>Túi</v>
      </c>
      <c r="R363" s="32">
        <v>5</v>
      </c>
      <c r="T363" s="30">
        <f t="shared" si="50"/>
        <v>73431</v>
      </c>
      <c r="U363" s="30">
        <f t="shared" si="51"/>
        <v>367155</v>
      </c>
      <c r="X363" s="67">
        <f t="shared" si="52"/>
        <v>8</v>
      </c>
      <c r="Y363" s="31"/>
      <c r="Z363" s="30">
        <f t="shared" si="53"/>
        <v>29372</v>
      </c>
    </row>
    <row r="364" spans="1:26" ht="25.5" customHeight="1" x14ac:dyDescent="0.25">
      <c r="A364" s="13">
        <v>44919</v>
      </c>
      <c r="B364" s="82" t="str">
        <f t="shared" si="47"/>
        <v>4145434755</v>
      </c>
      <c r="G364" s="20" t="s">
        <v>963</v>
      </c>
      <c r="I364" s="20" t="s">
        <v>2167</v>
      </c>
      <c r="J364" s="50" t="str">
        <f>IF(G364&lt;&gt;"",VLOOKUP(G364,'nhân viên sale'!$A$2:$C$1633,2,0),"")</f>
        <v>SG009</v>
      </c>
      <c r="K364" s="20" t="s">
        <v>55</v>
      </c>
      <c r="L364" s="27" t="str">
        <f t="shared" si="49"/>
        <v>Gà muối 500g</v>
      </c>
      <c r="M364" s="16"/>
      <c r="N364" s="50" t="str">
        <f t="shared" si="48"/>
        <v>K-HCM</v>
      </c>
      <c r="Q364" s="28" t="str">
        <f t="shared" si="46"/>
        <v>Túi</v>
      </c>
      <c r="R364" s="32">
        <v>4</v>
      </c>
      <c r="T364" s="30">
        <f t="shared" si="50"/>
        <v>111058</v>
      </c>
      <c r="U364" s="30">
        <f t="shared" si="51"/>
        <v>444232</v>
      </c>
      <c r="X364" s="67">
        <f t="shared" si="52"/>
        <v>8</v>
      </c>
      <c r="Y364" s="31"/>
      <c r="Z364" s="30">
        <f t="shared" si="53"/>
        <v>35539</v>
      </c>
    </row>
    <row r="365" spans="1:26" ht="25.5" customHeight="1" x14ac:dyDescent="0.25">
      <c r="A365" s="13">
        <v>44919</v>
      </c>
      <c r="B365" s="82" t="str">
        <f t="shared" si="47"/>
        <v>4145434762</v>
      </c>
      <c r="G365" s="20" t="s">
        <v>975</v>
      </c>
      <c r="I365" s="20" t="s">
        <v>2168</v>
      </c>
      <c r="J365" s="50" t="str">
        <f>IF(G365&lt;&gt;"",VLOOKUP(G365,'nhân viên sale'!$A$2:$C$1633,2,0),"")</f>
        <v>SG005</v>
      </c>
      <c r="K365" s="20" t="s">
        <v>39</v>
      </c>
      <c r="L365" s="27" t="str">
        <f t="shared" si="49"/>
        <v>Chân giò heo muối 300g</v>
      </c>
      <c r="M365" s="16"/>
      <c r="N365" s="50" t="str">
        <f t="shared" si="48"/>
        <v>K-HCM</v>
      </c>
      <c r="Q365" s="28" t="str">
        <f t="shared" si="46"/>
        <v>Túi</v>
      </c>
      <c r="R365" s="32">
        <v>5</v>
      </c>
      <c r="T365" s="30">
        <f t="shared" si="50"/>
        <v>73431</v>
      </c>
      <c r="U365" s="30">
        <f t="shared" si="51"/>
        <v>367155</v>
      </c>
      <c r="X365" s="67">
        <f t="shared" si="52"/>
        <v>8</v>
      </c>
      <c r="Y365" s="31"/>
      <c r="Z365" s="30">
        <f t="shared" si="53"/>
        <v>29372</v>
      </c>
    </row>
    <row r="366" spans="1:26" ht="25.5" customHeight="1" x14ac:dyDescent="0.25">
      <c r="A366" s="13">
        <v>44919</v>
      </c>
      <c r="B366" s="82" t="str">
        <f t="shared" si="47"/>
        <v>4145434762</v>
      </c>
      <c r="G366" s="20" t="s">
        <v>975</v>
      </c>
      <c r="I366" s="20" t="s">
        <v>2168</v>
      </c>
      <c r="J366" s="50" t="str">
        <f>IF(G366&lt;&gt;"",VLOOKUP(G366,'nhân viên sale'!$A$2:$C$1633,2,0),"")</f>
        <v>SG005</v>
      </c>
      <c r="K366" s="20" t="s">
        <v>55</v>
      </c>
      <c r="L366" s="27" t="str">
        <f t="shared" si="49"/>
        <v>Gà muối 500g</v>
      </c>
      <c r="M366" s="16"/>
      <c r="N366" s="50" t="str">
        <f t="shared" si="48"/>
        <v>K-HCM</v>
      </c>
      <c r="Q366" s="28" t="str">
        <f t="shared" si="46"/>
        <v>Túi</v>
      </c>
      <c r="R366" s="32">
        <v>4</v>
      </c>
      <c r="T366" s="30">
        <f t="shared" si="50"/>
        <v>111058</v>
      </c>
      <c r="U366" s="30">
        <f t="shared" si="51"/>
        <v>444232</v>
      </c>
      <c r="X366" s="67">
        <f t="shared" si="52"/>
        <v>8</v>
      </c>
      <c r="Y366" s="31"/>
      <c r="Z366" s="30">
        <f t="shared" si="53"/>
        <v>35539</v>
      </c>
    </row>
    <row r="367" spans="1:26" ht="25.5" customHeight="1" x14ac:dyDescent="0.25">
      <c r="A367" s="13">
        <v>44919</v>
      </c>
      <c r="B367" s="82" t="str">
        <f t="shared" si="47"/>
        <v>4145434846</v>
      </c>
      <c r="G367" s="20" t="s">
        <v>992</v>
      </c>
      <c r="I367" s="20" t="s">
        <v>2169</v>
      </c>
      <c r="J367" s="50" t="str">
        <f>IF(G367&lt;&gt;"",VLOOKUP(G367,'nhân viên sale'!$A$2:$C$1633,2,0),"")</f>
        <v>SG005</v>
      </c>
      <c r="K367" s="20" t="s">
        <v>39</v>
      </c>
      <c r="L367" s="27" t="str">
        <f t="shared" si="49"/>
        <v>Chân giò heo muối 300g</v>
      </c>
      <c r="M367" s="16"/>
      <c r="N367" s="50" t="str">
        <f t="shared" si="48"/>
        <v>K-HCM</v>
      </c>
      <c r="Q367" s="28" t="str">
        <f t="shared" si="46"/>
        <v>Túi</v>
      </c>
      <c r="R367" s="32">
        <v>5</v>
      </c>
      <c r="T367" s="30">
        <f t="shared" si="50"/>
        <v>73431</v>
      </c>
      <c r="U367" s="30">
        <f t="shared" si="51"/>
        <v>367155</v>
      </c>
      <c r="X367" s="67">
        <f t="shared" si="52"/>
        <v>8</v>
      </c>
      <c r="Y367" s="31"/>
      <c r="Z367" s="30">
        <f t="shared" si="53"/>
        <v>29372</v>
      </c>
    </row>
    <row r="368" spans="1:26" ht="25.5" customHeight="1" x14ac:dyDescent="0.25">
      <c r="A368" s="13">
        <v>44919</v>
      </c>
      <c r="B368" s="82" t="str">
        <f t="shared" si="47"/>
        <v>4145434846</v>
      </c>
      <c r="G368" s="20" t="s">
        <v>992</v>
      </c>
      <c r="I368" s="20" t="s">
        <v>2169</v>
      </c>
      <c r="J368" s="50" t="str">
        <f>IF(G368&lt;&gt;"",VLOOKUP(G368,'nhân viên sale'!$A$2:$C$1633,2,0),"")</f>
        <v>SG005</v>
      </c>
      <c r="K368" s="20" t="s">
        <v>55</v>
      </c>
      <c r="L368" s="27" t="str">
        <f t="shared" si="49"/>
        <v>Gà muối 500g</v>
      </c>
      <c r="M368" s="16"/>
      <c r="N368" s="50" t="str">
        <f t="shared" si="48"/>
        <v>K-HCM</v>
      </c>
      <c r="Q368" s="28" t="str">
        <f t="shared" si="46"/>
        <v>Túi</v>
      </c>
      <c r="R368" s="32">
        <v>4</v>
      </c>
      <c r="T368" s="30">
        <f t="shared" si="50"/>
        <v>111058</v>
      </c>
      <c r="U368" s="30">
        <f t="shared" si="51"/>
        <v>444232</v>
      </c>
      <c r="X368" s="67">
        <f t="shared" si="52"/>
        <v>8</v>
      </c>
      <c r="Y368" s="31"/>
      <c r="Z368" s="30">
        <f t="shared" si="53"/>
        <v>35539</v>
      </c>
    </row>
    <row r="369" spans="1:26" ht="25.5" customHeight="1" x14ac:dyDescent="0.25">
      <c r="A369" s="13">
        <v>44919</v>
      </c>
      <c r="B369" s="82" t="str">
        <f t="shared" si="47"/>
        <v>4145434894</v>
      </c>
      <c r="G369" s="20" t="s">
        <v>1006</v>
      </c>
      <c r="I369" s="20" t="s">
        <v>2170</v>
      </c>
      <c r="J369" s="50" t="str">
        <f>IF(G369&lt;&gt;"",VLOOKUP(G369,'nhân viên sale'!$A$2:$C$1633,2,0),"")</f>
        <v>SG005</v>
      </c>
      <c r="K369" s="20" t="s">
        <v>39</v>
      </c>
      <c r="L369" s="27" t="str">
        <f t="shared" si="49"/>
        <v>Chân giò heo muối 300g</v>
      </c>
      <c r="M369" s="16"/>
      <c r="N369" s="50" t="str">
        <f t="shared" si="48"/>
        <v>K-HCM</v>
      </c>
      <c r="Q369" s="28" t="str">
        <f t="shared" si="46"/>
        <v>Túi</v>
      </c>
      <c r="R369" s="32">
        <v>6</v>
      </c>
      <c r="T369" s="30">
        <f t="shared" si="50"/>
        <v>73431</v>
      </c>
      <c r="U369" s="30">
        <f t="shared" si="51"/>
        <v>440586</v>
      </c>
      <c r="X369" s="67">
        <f t="shared" si="52"/>
        <v>8</v>
      </c>
      <c r="Y369" s="31"/>
      <c r="Z369" s="30">
        <f t="shared" si="53"/>
        <v>35247</v>
      </c>
    </row>
    <row r="370" spans="1:26" ht="25.5" customHeight="1" x14ac:dyDescent="0.25">
      <c r="A370" s="13">
        <v>44919</v>
      </c>
      <c r="B370" s="82" t="str">
        <f t="shared" si="47"/>
        <v>4145434894</v>
      </c>
      <c r="G370" s="20" t="s">
        <v>1006</v>
      </c>
      <c r="I370" s="20" t="s">
        <v>2170</v>
      </c>
      <c r="J370" s="50" t="str">
        <f>IF(G370&lt;&gt;"",VLOOKUP(G370,'nhân viên sale'!$A$2:$C$1633,2,0),"")</f>
        <v>SG005</v>
      </c>
      <c r="K370" s="20" t="s">
        <v>55</v>
      </c>
      <c r="L370" s="27" t="str">
        <f t="shared" si="49"/>
        <v>Gà muối 500g</v>
      </c>
      <c r="M370" s="16"/>
      <c r="N370" s="50" t="str">
        <f t="shared" si="48"/>
        <v>K-HCM</v>
      </c>
      <c r="Q370" s="28" t="str">
        <f t="shared" si="46"/>
        <v>Túi</v>
      </c>
      <c r="R370" s="32">
        <v>11</v>
      </c>
      <c r="T370" s="30">
        <f t="shared" si="50"/>
        <v>111058</v>
      </c>
      <c r="U370" s="30">
        <f t="shared" si="51"/>
        <v>1221638</v>
      </c>
      <c r="X370" s="67">
        <f t="shared" si="52"/>
        <v>8</v>
      </c>
      <c r="Y370" s="31"/>
      <c r="Z370" s="30">
        <f t="shared" si="53"/>
        <v>97731</v>
      </c>
    </row>
    <row r="371" spans="1:26" ht="25.5" customHeight="1" x14ac:dyDescent="0.25">
      <c r="A371" s="13">
        <v>44919</v>
      </c>
      <c r="B371" s="82" t="str">
        <f t="shared" si="47"/>
        <v>4145434894</v>
      </c>
      <c r="G371" s="20" t="s">
        <v>1006</v>
      </c>
      <c r="I371" s="20" t="s">
        <v>2170</v>
      </c>
      <c r="J371" s="50" t="str">
        <f>IF(G371&lt;&gt;"",VLOOKUP(G371,'nhân viên sale'!$A$2:$C$1633,2,0),"")</f>
        <v>SG005</v>
      </c>
      <c r="K371" s="20" t="s">
        <v>59</v>
      </c>
      <c r="L371" s="27" t="str">
        <f t="shared" si="49"/>
        <v>Giò Tai Lưỡi Xào 250g</v>
      </c>
      <c r="M371" s="16"/>
      <c r="N371" s="50" t="str">
        <f t="shared" si="48"/>
        <v>K-HCM</v>
      </c>
      <c r="Q371" s="28" t="str">
        <f t="shared" si="46"/>
        <v>Túi</v>
      </c>
      <c r="R371" s="32">
        <v>4</v>
      </c>
      <c r="T371" s="30">
        <f t="shared" si="50"/>
        <v>50182</v>
      </c>
      <c r="U371" s="30">
        <f t="shared" si="51"/>
        <v>200728</v>
      </c>
      <c r="X371" s="67">
        <f t="shared" si="52"/>
        <v>8</v>
      </c>
      <c r="Y371" s="31"/>
      <c r="Z371" s="30">
        <f t="shared" si="53"/>
        <v>16058</v>
      </c>
    </row>
    <row r="372" spans="1:26" ht="25.5" customHeight="1" x14ac:dyDescent="0.25">
      <c r="A372" s="13">
        <v>44919</v>
      </c>
      <c r="B372" s="82" t="str">
        <f t="shared" si="47"/>
        <v>4145434897</v>
      </c>
      <c r="G372" s="20" t="s">
        <v>1008</v>
      </c>
      <c r="I372" s="20" t="s">
        <v>2171</v>
      </c>
      <c r="J372" s="50" t="str">
        <f>IF(G372&lt;&gt;"",VLOOKUP(G372,'nhân viên sale'!$A$2:$C$1633,2,0),"")</f>
        <v>SG005</v>
      </c>
      <c r="K372" s="20" t="s">
        <v>39</v>
      </c>
      <c r="L372" s="27" t="str">
        <f t="shared" si="49"/>
        <v>Chân giò heo muối 300g</v>
      </c>
      <c r="M372" s="16"/>
      <c r="N372" s="50" t="str">
        <f t="shared" si="48"/>
        <v>K-HCM</v>
      </c>
      <c r="Q372" s="28" t="str">
        <f t="shared" si="46"/>
        <v>Túi</v>
      </c>
      <c r="R372" s="32">
        <v>6</v>
      </c>
      <c r="T372" s="30">
        <f t="shared" si="50"/>
        <v>73431</v>
      </c>
      <c r="U372" s="30">
        <f t="shared" si="51"/>
        <v>440586</v>
      </c>
      <c r="X372" s="67">
        <f t="shared" si="52"/>
        <v>8</v>
      </c>
      <c r="Y372" s="31"/>
      <c r="Z372" s="30">
        <f t="shared" si="53"/>
        <v>35247</v>
      </c>
    </row>
    <row r="373" spans="1:26" ht="25.5" customHeight="1" x14ac:dyDescent="0.25">
      <c r="A373" s="13">
        <v>44919</v>
      </c>
      <c r="B373" s="82" t="str">
        <f t="shared" si="47"/>
        <v>4145434897</v>
      </c>
      <c r="G373" s="20" t="s">
        <v>1008</v>
      </c>
      <c r="I373" s="20" t="s">
        <v>2171</v>
      </c>
      <c r="J373" s="50" t="str">
        <f>IF(G373&lt;&gt;"",VLOOKUP(G373,'nhân viên sale'!$A$2:$C$1633,2,0),"")</f>
        <v>SG005</v>
      </c>
      <c r="K373" s="20" t="s">
        <v>55</v>
      </c>
      <c r="L373" s="27" t="str">
        <f t="shared" si="49"/>
        <v>Gà muối 500g</v>
      </c>
      <c r="M373" s="16"/>
      <c r="N373" s="50" t="str">
        <f t="shared" si="48"/>
        <v>K-HCM</v>
      </c>
      <c r="Q373" s="28" t="str">
        <f t="shared" si="46"/>
        <v>Túi</v>
      </c>
      <c r="R373" s="32">
        <v>11</v>
      </c>
      <c r="T373" s="30">
        <f t="shared" si="50"/>
        <v>111058</v>
      </c>
      <c r="U373" s="30">
        <f t="shared" si="51"/>
        <v>1221638</v>
      </c>
      <c r="X373" s="67">
        <f t="shared" si="52"/>
        <v>8</v>
      </c>
      <c r="Y373" s="31"/>
      <c r="Z373" s="30">
        <f t="shared" si="53"/>
        <v>97731</v>
      </c>
    </row>
    <row r="374" spans="1:26" ht="25.5" customHeight="1" x14ac:dyDescent="0.25">
      <c r="A374" s="13">
        <v>44919</v>
      </c>
      <c r="B374" s="82" t="str">
        <f t="shared" si="47"/>
        <v>4145434897</v>
      </c>
      <c r="G374" s="20" t="s">
        <v>1008</v>
      </c>
      <c r="I374" s="20" t="s">
        <v>2171</v>
      </c>
      <c r="J374" s="50" t="str">
        <f>IF(G374&lt;&gt;"",VLOOKUP(G374,'nhân viên sale'!$A$2:$C$1633,2,0),"")</f>
        <v>SG005</v>
      </c>
      <c r="K374" s="20" t="s">
        <v>59</v>
      </c>
      <c r="L374" s="27" t="str">
        <f t="shared" si="49"/>
        <v>Giò Tai Lưỡi Xào 250g</v>
      </c>
      <c r="M374" s="16"/>
      <c r="N374" s="50" t="str">
        <f t="shared" si="48"/>
        <v>K-HCM</v>
      </c>
      <c r="Q374" s="28" t="str">
        <f t="shared" si="46"/>
        <v>Túi</v>
      </c>
      <c r="R374" s="32">
        <v>4</v>
      </c>
      <c r="T374" s="30">
        <f t="shared" si="50"/>
        <v>50182</v>
      </c>
      <c r="U374" s="30">
        <f t="shared" si="51"/>
        <v>200728</v>
      </c>
      <c r="X374" s="67">
        <f t="shared" si="52"/>
        <v>8</v>
      </c>
      <c r="Y374" s="31"/>
      <c r="Z374" s="30">
        <f t="shared" si="53"/>
        <v>16058</v>
      </c>
    </row>
    <row r="375" spans="1:26" ht="25.5" customHeight="1" x14ac:dyDescent="0.25">
      <c r="A375" s="13">
        <v>44919</v>
      </c>
      <c r="B375" s="82" t="str">
        <f t="shared" si="47"/>
        <v>4145434900</v>
      </c>
      <c r="G375" s="20" t="s">
        <v>1011</v>
      </c>
      <c r="I375" s="20" t="s">
        <v>2172</v>
      </c>
      <c r="J375" s="50" t="str">
        <f>IF(G375&lt;&gt;"",VLOOKUP(G375,'nhân viên sale'!$A$2:$C$1633,2,0),"")</f>
        <v>SG009</v>
      </c>
      <c r="K375" s="20" t="s">
        <v>39</v>
      </c>
      <c r="L375" s="27" t="str">
        <f t="shared" si="49"/>
        <v>Chân giò heo muối 300g</v>
      </c>
      <c r="M375" s="16"/>
      <c r="N375" s="50" t="str">
        <f t="shared" si="48"/>
        <v>K-HCM</v>
      </c>
      <c r="Q375" s="28" t="str">
        <f t="shared" si="46"/>
        <v>Túi</v>
      </c>
      <c r="R375" s="32">
        <v>18</v>
      </c>
      <c r="T375" s="30">
        <f t="shared" si="50"/>
        <v>73431</v>
      </c>
      <c r="U375" s="30">
        <f t="shared" si="51"/>
        <v>1321758</v>
      </c>
      <c r="X375" s="67">
        <f t="shared" si="52"/>
        <v>8</v>
      </c>
      <c r="Y375" s="31"/>
      <c r="Z375" s="30">
        <f t="shared" si="53"/>
        <v>105741</v>
      </c>
    </row>
    <row r="376" spans="1:26" ht="25.5" customHeight="1" x14ac:dyDescent="0.25">
      <c r="A376" s="13">
        <v>44919</v>
      </c>
      <c r="B376" s="82" t="str">
        <f t="shared" si="47"/>
        <v>4145434900</v>
      </c>
      <c r="G376" s="20" t="s">
        <v>1011</v>
      </c>
      <c r="I376" s="20" t="s">
        <v>2172</v>
      </c>
      <c r="J376" s="50" t="str">
        <f>IF(G376&lt;&gt;"",VLOOKUP(G376,'nhân viên sale'!$A$2:$C$1633,2,0),"")</f>
        <v>SG009</v>
      </c>
      <c r="K376" s="20" t="s">
        <v>55</v>
      </c>
      <c r="L376" s="27" t="str">
        <f t="shared" si="49"/>
        <v>Gà muối 500g</v>
      </c>
      <c r="M376" s="16"/>
      <c r="N376" s="50" t="str">
        <f t="shared" si="48"/>
        <v>K-HCM</v>
      </c>
      <c r="Q376" s="28" t="str">
        <f t="shared" si="46"/>
        <v>Túi</v>
      </c>
      <c r="R376" s="32">
        <v>18</v>
      </c>
      <c r="T376" s="30">
        <f t="shared" si="50"/>
        <v>111058</v>
      </c>
      <c r="U376" s="30">
        <f t="shared" si="51"/>
        <v>1999044</v>
      </c>
      <c r="X376" s="67">
        <f t="shared" si="52"/>
        <v>8</v>
      </c>
      <c r="Y376" s="31"/>
      <c r="Z376" s="30">
        <f t="shared" si="53"/>
        <v>159924</v>
      </c>
    </row>
    <row r="377" spans="1:26" ht="25.5" customHeight="1" x14ac:dyDescent="0.25">
      <c r="A377" s="13">
        <v>44919</v>
      </c>
      <c r="B377" s="82" t="str">
        <f t="shared" si="47"/>
        <v>4145434900</v>
      </c>
      <c r="G377" s="20" t="s">
        <v>1011</v>
      </c>
      <c r="I377" s="20" t="s">
        <v>2172</v>
      </c>
      <c r="J377" s="50" t="str">
        <f>IF(G377&lt;&gt;"",VLOOKUP(G377,'nhân viên sale'!$A$2:$C$1633,2,0),"")</f>
        <v>SG009</v>
      </c>
      <c r="K377" s="20" t="s">
        <v>67</v>
      </c>
      <c r="L377" s="27" t="str">
        <f t="shared" si="49"/>
        <v>Tai heo muối 200g</v>
      </c>
      <c r="M377" s="16"/>
      <c r="N377" s="50" t="str">
        <f t="shared" si="48"/>
        <v>K-HCM</v>
      </c>
      <c r="Q377" s="28" t="str">
        <f t="shared" si="46"/>
        <v>Túi</v>
      </c>
      <c r="R377" s="32">
        <v>6</v>
      </c>
      <c r="T377" s="30">
        <f t="shared" si="50"/>
        <v>55595</v>
      </c>
      <c r="U377" s="30">
        <f t="shared" si="51"/>
        <v>333570</v>
      </c>
      <c r="X377" s="67">
        <f t="shared" si="52"/>
        <v>8</v>
      </c>
      <c r="Y377" s="31"/>
      <c r="Z377" s="30">
        <f t="shared" si="53"/>
        <v>26686</v>
      </c>
    </row>
    <row r="378" spans="1:26" ht="25.5" customHeight="1" x14ac:dyDescent="0.25">
      <c r="A378" s="13">
        <v>44919</v>
      </c>
      <c r="B378" s="82" t="str">
        <f t="shared" si="47"/>
        <v>4145434900</v>
      </c>
      <c r="G378" s="20" t="s">
        <v>1011</v>
      </c>
      <c r="I378" s="20" t="s">
        <v>2172</v>
      </c>
      <c r="J378" s="50" t="str">
        <f>IF(G378&lt;&gt;"",VLOOKUP(G378,'nhân viên sale'!$A$2:$C$1633,2,0),"")</f>
        <v>SG009</v>
      </c>
      <c r="K378" s="20" t="s">
        <v>37</v>
      </c>
      <c r="L378" s="27" t="str">
        <f t="shared" si="49"/>
        <v>Chả cốm 300g</v>
      </c>
      <c r="M378" s="16"/>
      <c r="N378" s="50" t="str">
        <f t="shared" si="48"/>
        <v>K-HCM</v>
      </c>
      <c r="Q378" s="28" t="str">
        <f t="shared" si="46"/>
        <v>Túi</v>
      </c>
      <c r="R378" s="32">
        <v>6</v>
      </c>
      <c r="T378" s="30">
        <f t="shared" si="50"/>
        <v>74250</v>
      </c>
      <c r="U378" s="30">
        <f t="shared" si="51"/>
        <v>445500</v>
      </c>
      <c r="X378" s="67">
        <f t="shared" si="52"/>
        <v>8</v>
      </c>
      <c r="Y378" s="31"/>
      <c r="Z378" s="30">
        <f t="shared" si="53"/>
        <v>35640</v>
      </c>
    </row>
    <row r="379" spans="1:26" ht="25.5" customHeight="1" x14ac:dyDescent="0.25">
      <c r="A379" s="13">
        <v>44919</v>
      </c>
      <c r="B379" s="82" t="str">
        <f t="shared" si="47"/>
        <v>4145434900</v>
      </c>
      <c r="G379" s="20" t="s">
        <v>1011</v>
      </c>
      <c r="I379" s="20" t="s">
        <v>2172</v>
      </c>
      <c r="J379" s="50" t="str">
        <f>IF(G379&lt;&gt;"",VLOOKUP(G379,'nhân viên sale'!$A$2:$C$1633,2,0),"")</f>
        <v>SG009</v>
      </c>
      <c r="K379" s="20" t="s">
        <v>59</v>
      </c>
      <c r="L379" s="27" t="str">
        <f t="shared" si="49"/>
        <v>Giò Tai Lưỡi Xào 250g</v>
      </c>
      <c r="M379" s="16"/>
      <c r="N379" s="50" t="str">
        <f t="shared" si="48"/>
        <v>K-HCM</v>
      </c>
      <c r="Q379" s="28" t="str">
        <f t="shared" si="46"/>
        <v>Túi</v>
      </c>
      <c r="R379" s="32">
        <v>6</v>
      </c>
      <c r="T379" s="30">
        <f t="shared" si="50"/>
        <v>50182</v>
      </c>
      <c r="U379" s="30">
        <f t="shared" si="51"/>
        <v>301092</v>
      </c>
      <c r="X379" s="67">
        <f t="shared" si="52"/>
        <v>8</v>
      </c>
      <c r="Y379" s="31"/>
      <c r="Z379" s="30">
        <f t="shared" si="53"/>
        <v>24087</v>
      </c>
    </row>
    <row r="380" spans="1:26" ht="25.5" customHeight="1" x14ac:dyDescent="0.25">
      <c r="A380" s="13">
        <v>44919</v>
      </c>
      <c r="B380" s="82" t="str">
        <f t="shared" si="47"/>
        <v>4145434902</v>
      </c>
      <c r="G380" s="20" t="s">
        <v>1017</v>
      </c>
      <c r="I380" s="20" t="s">
        <v>2173</v>
      </c>
      <c r="J380" s="50" t="str">
        <f>IF(G380&lt;&gt;"",VLOOKUP(G380,'nhân viên sale'!$A$2:$C$1633,2,0),"")</f>
        <v>SG009</v>
      </c>
      <c r="K380" s="20" t="s">
        <v>39</v>
      </c>
      <c r="L380" s="27" t="str">
        <f t="shared" si="49"/>
        <v>Chân giò heo muối 300g</v>
      </c>
      <c r="M380" s="16"/>
      <c r="N380" s="50" t="str">
        <f t="shared" si="48"/>
        <v>K-HCM</v>
      </c>
      <c r="Q380" s="28" t="str">
        <f t="shared" si="46"/>
        <v>Túi</v>
      </c>
      <c r="R380" s="32">
        <v>5</v>
      </c>
      <c r="T380" s="30">
        <f t="shared" si="50"/>
        <v>73431</v>
      </c>
      <c r="U380" s="30">
        <f t="shared" si="51"/>
        <v>367155</v>
      </c>
      <c r="X380" s="67">
        <f t="shared" si="52"/>
        <v>8</v>
      </c>
      <c r="Y380" s="31"/>
      <c r="Z380" s="30">
        <f t="shared" si="53"/>
        <v>29372</v>
      </c>
    </row>
    <row r="381" spans="1:26" ht="25.5" customHeight="1" x14ac:dyDescent="0.25">
      <c r="A381" s="13">
        <v>44919</v>
      </c>
      <c r="B381" s="82" t="str">
        <f t="shared" si="47"/>
        <v>4145434902</v>
      </c>
      <c r="G381" s="20" t="s">
        <v>1017</v>
      </c>
      <c r="I381" s="20" t="s">
        <v>2173</v>
      </c>
      <c r="J381" s="50" t="str">
        <f>IF(G381&lt;&gt;"",VLOOKUP(G381,'nhân viên sale'!$A$2:$C$1633,2,0),"")</f>
        <v>SG009</v>
      </c>
      <c r="K381" s="20" t="s">
        <v>55</v>
      </c>
      <c r="L381" s="27" t="str">
        <f t="shared" si="49"/>
        <v>Gà muối 500g</v>
      </c>
      <c r="M381" s="16"/>
      <c r="N381" s="50" t="str">
        <f t="shared" si="48"/>
        <v>K-HCM</v>
      </c>
      <c r="Q381" s="28" t="str">
        <f t="shared" si="46"/>
        <v>Túi</v>
      </c>
      <c r="R381" s="32">
        <v>4</v>
      </c>
      <c r="T381" s="30">
        <f t="shared" si="50"/>
        <v>111058</v>
      </c>
      <c r="U381" s="30">
        <f t="shared" si="51"/>
        <v>444232</v>
      </c>
      <c r="X381" s="67">
        <f t="shared" si="52"/>
        <v>8</v>
      </c>
      <c r="Y381" s="31"/>
      <c r="Z381" s="30">
        <f t="shared" si="53"/>
        <v>35539</v>
      </c>
    </row>
    <row r="382" spans="1:26" ht="25.5" customHeight="1" x14ac:dyDescent="0.25">
      <c r="A382" s="13">
        <v>44919</v>
      </c>
      <c r="B382" s="82" t="str">
        <f t="shared" si="47"/>
        <v>4145434954</v>
      </c>
      <c r="G382" s="20" t="s">
        <v>1026</v>
      </c>
      <c r="I382" s="20" t="s">
        <v>2174</v>
      </c>
      <c r="J382" s="50" t="str">
        <f>IF(G382&lt;&gt;"",VLOOKUP(G382,'nhân viên sale'!$A$2:$C$1633,2,0),"")</f>
        <v>SG011</v>
      </c>
      <c r="K382" s="20" t="s">
        <v>39</v>
      </c>
      <c r="L382" s="27" t="str">
        <f t="shared" si="49"/>
        <v>Chân giò heo muối 300g</v>
      </c>
      <c r="M382" s="16"/>
      <c r="N382" s="50" t="str">
        <f t="shared" si="48"/>
        <v>K-HCM</v>
      </c>
      <c r="Q382" s="28" t="str">
        <f t="shared" si="46"/>
        <v>Túi</v>
      </c>
      <c r="R382" s="32">
        <v>5</v>
      </c>
      <c r="T382" s="30">
        <f t="shared" si="50"/>
        <v>73431</v>
      </c>
      <c r="U382" s="30">
        <f t="shared" si="51"/>
        <v>367155</v>
      </c>
      <c r="X382" s="67">
        <f t="shared" si="52"/>
        <v>8</v>
      </c>
      <c r="Y382" s="31"/>
      <c r="Z382" s="30">
        <f t="shared" si="53"/>
        <v>29372</v>
      </c>
    </row>
    <row r="383" spans="1:26" ht="25.5" customHeight="1" x14ac:dyDescent="0.25">
      <c r="A383" s="13">
        <v>44919</v>
      </c>
      <c r="B383" s="82" t="str">
        <f t="shared" si="47"/>
        <v>4145434954</v>
      </c>
      <c r="G383" s="20" t="s">
        <v>1026</v>
      </c>
      <c r="I383" s="20" t="s">
        <v>2174</v>
      </c>
      <c r="J383" s="50" t="str">
        <f>IF(G383&lt;&gt;"",VLOOKUP(G383,'nhân viên sale'!$A$2:$C$1633,2,0),"")</f>
        <v>SG011</v>
      </c>
      <c r="K383" s="20" t="s">
        <v>55</v>
      </c>
      <c r="L383" s="27" t="str">
        <f t="shared" si="49"/>
        <v>Gà muối 500g</v>
      </c>
      <c r="M383" s="16"/>
      <c r="N383" s="50" t="str">
        <f t="shared" si="48"/>
        <v>K-HCM</v>
      </c>
      <c r="Q383" s="28" t="str">
        <f t="shared" si="46"/>
        <v>Túi</v>
      </c>
      <c r="R383" s="32">
        <v>4</v>
      </c>
      <c r="T383" s="30">
        <f t="shared" si="50"/>
        <v>111058</v>
      </c>
      <c r="U383" s="30">
        <f t="shared" si="51"/>
        <v>444232</v>
      </c>
      <c r="X383" s="67">
        <f t="shared" si="52"/>
        <v>8</v>
      </c>
      <c r="Y383" s="31"/>
      <c r="Z383" s="30">
        <f t="shared" si="53"/>
        <v>35539</v>
      </c>
    </row>
    <row r="384" spans="1:26" ht="25.5" customHeight="1" x14ac:dyDescent="0.25">
      <c r="A384" s="13">
        <v>44919</v>
      </c>
      <c r="B384" s="82" t="str">
        <f t="shared" si="47"/>
        <v>4145435017</v>
      </c>
      <c r="G384" s="20" t="s">
        <v>1047</v>
      </c>
      <c r="I384" s="20" t="s">
        <v>2175</v>
      </c>
      <c r="J384" s="50" t="str">
        <f>IF(G384&lt;&gt;"",VLOOKUP(G384,'nhân viên sale'!$A$2:$C$1633,2,0),"")</f>
        <v>SG009</v>
      </c>
      <c r="K384" s="20" t="s">
        <v>67</v>
      </c>
      <c r="L384" s="27" t="str">
        <f t="shared" si="49"/>
        <v>Tai heo muối 200g</v>
      </c>
      <c r="M384" s="16"/>
      <c r="N384" s="50" t="str">
        <f t="shared" si="48"/>
        <v>K-HCM</v>
      </c>
      <c r="Q384" s="28" t="str">
        <f t="shared" si="46"/>
        <v>Túi</v>
      </c>
      <c r="R384" s="32">
        <v>4</v>
      </c>
      <c r="T384" s="30">
        <f t="shared" si="50"/>
        <v>55595</v>
      </c>
      <c r="U384" s="30">
        <f t="shared" si="51"/>
        <v>222380</v>
      </c>
      <c r="X384" s="67">
        <f t="shared" si="52"/>
        <v>8</v>
      </c>
      <c r="Y384" s="31"/>
      <c r="Z384" s="30">
        <f t="shared" si="53"/>
        <v>17790</v>
      </c>
    </row>
    <row r="385" spans="1:26" ht="25.5" customHeight="1" x14ac:dyDescent="0.25">
      <c r="A385" s="13">
        <v>44919</v>
      </c>
      <c r="B385" s="82" t="str">
        <f t="shared" si="47"/>
        <v>4145435017</v>
      </c>
      <c r="G385" s="20" t="s">
        <v>1047</v>
      </c>
      <c r="I385" s="20" t="s">
        <v>2175</v>
      </c>
      <c r="J385" s="50" t="str">
        <f>IF(G385&lt;&gt;"",VLOOKUP(G385,'nhân viên sale'!$A$2:$C$1633,2,0),"")</f>
        <v>SG009</v>
      </c>
      <c r="K385" s="20" t="s">
        <v>55</v>
      </c>
      <c r="L385" s="27" t="str">
        <f t="shared" si="49"/>
        <v>Gà muối 500g</v>
      </c>
      <c r="M385" s="16"/>
      <c r="N385" s="50" t="str">
        <f t="shared" si="48"/>
        <v>K-HCM</v>
      </c>
      <c r="Q385" s="28" t="str">
        <f t="shared" si="46"/>
        <v>Túi</v>
      </c>
      <c r="R385" s="32">
        <v>4</v>
      </c>
      <c r="T385" s="30">
        <f t="shared" si="50"/>
        <v>111058</v>
      </c>
      <c r="U385" s="30">
        <f t="shared" si="51"/>
        <v>444232</v>
      </c>
      <c r="X385" s="67">
        <f t="shared" si="52"/>
        <v>8</v>
      </c>
      <c r="Y385" s="31"/>
      <c r="Z385" s="30">
        <f t="shared" si="53"/>
        <v>35539</v>
      </c>
    </row>
    <row r="386" spans="1:26" ht="25.5" customHeight="1" x14ac:dyDescent="0.25">
      <c r="A386" s="13">
        <v>44919</v>
      </c>
      <c r="B386" s="82" t="str">
        <f t="shared" si="47"/>
        <v>4145435017</v>
      </c>
      <c r="G386" s="20" t="s">
        <v>1047</v>
      </c>
      <c r="I386" s="20" t="s">
        <v>2175</v>
      </c>
      <c r="J386" s="50" t="str">
        <f>IF(G386&lt;&gt;"",VLOOKUP(G386,'nhân viên sale'!$A$2:$C$1633,2,0),"")</f>
        <v>SG009</v>
      </c>
      <c r="K386" s="20" t="s">
        <v>39</v>
      </c>
      <c r="L386" s="27" t="str">
        <f t="shared" si="49"/>
        <v>Chân giò heo muối 300g</v>
      </c>
      <c r="M386" s="16"/>
      <c r="N386" s="50" t="str">
        <f t="shared" si="48"/>
        <v>K-HCM</v>
      </c>
      <c r="Q386" s="28" t="str">
        <f t="shared" ref="Q386:Q449" si="54">IF(K386&lt;&gt;"",VLOOKUP(K386,tenhang,3,0),"")</f>
        <v>Túi</v>
      </c>
      <c r="R386" s="32">
        <v>5</v>
      </c>
      <c r="T386" s="30">
        <f t="shared" si="50"/>
        <v>73431</v>
      </c>
      <c r="U386" s="30">
        <f t="shared" si="51"/>
        <v>367155</v>
      </c>
      <c r="X386" s="67">
        <f t="shared" si="52"/>
        <v>8</v>
      </c>
      <c r="Y386" s="31"/>
      <c r="Z386" s="30">
        <f t="shared" si="53"/>
        <v>29372</v>
      </c>
    </row>
    <row r="387" spans="1:26" ht="25.5" customHeight="1" x14ac:dyDescent="0.25">
      <c r="A387" s="13">
        <v>44919</v>
      </c>
      <c r="B387" s="82" t="str">
        <f t="shared" ref="B387:B450" si="55">IF(I387&lt;&gt;"",IF(LEN(I387)&gt;9,LEFT(I387,10),"sai PO"),"")</f>
        <v>4145435018</v>
      </c>
      <c r="G387" s="20" t="s">
        <v>1049</v>
      </c>
      <c r="I387" s="20" t="s">
        <v>2176</v>
      </c>
      <c r="J387" s="50" t="str">
        <f>IF(G387&lt;&gt;"",VLOOKUP(G387,'nhân viên sale'!$A$2:$C$1633,2,0),"")</f>
        <v>SG004</v>
      </c>
      <c r="K387" s="20" t="s">
        <v>39</v>
      </c>
      <c r="L387" s="27" t="str">
        <f t="shared" si="49"/>
        <v>Chân giò heo muối 300g</v>
      </c>
      <c r="M387" s="16"/>
      <c r="N387" s="50" t="str">
        <f t="shared" ref="N387:N450" si="56">IF(K387&lt;&gt;"","K-HCM","")</f>
        <v>K-HCM</v>
      </c>
      <c r="Q387" s="28" t="str">
        <f t="shared" si="54"/>
        <v>Túi</v>
      </c>
      <c r="R387" s="32">
        <v>6</v>
      </c>
      <c r="T387" s="30">
        <f t="shared" si="50"/>
        <v>73431</v>
      </c>
      <c r="U387" s="30">
        <f t="shared" si="51"/>
        <v>440586</v>
      </c>
      <c r="X387" s="67">
        <f t="shared" si="52"/>
        <v>8</v>
      </c>
      <c r="Y387" s="31"/>
      <c r="Z387" s="30">
        <f t="shared" si="53"/>
        <v>35247</v>
      </c>
    </row>
    <row r="388" spans="1:26" ht="25.5" customHeight="1" x14ac:dyDescent="0.25">
      <c r="A388" s="13">
        <v>44919</v>
      </c>
      <c r="B388" s="82" t="str">
        <f t="shared" si="55"/>
        <v>4145435018</v>
      </c>
      <c r="G388" s="20" t="s">
        <v>1049</v>
      </c>
      <c r="I388" s="20" t="s">
        <v>2176</v>
      </c>
      <c r="J388" s="50" t="str">
        <f>IF(G388&lt;&gt;"",VLOOKUP(G388,'nhân viên sale'!$A$2:$C$1633,2,0),"")</f>
        <v>SG004</v>
      </c>
      <c r="K388" s="20" t="s">
        <v>55</v>
      </c>
      <c r="L388" s="27" t="str">
        <f t="shared" ref="L388:L451" si="57">IF(K388&lt;&gt;"",VLOOKUP(K388,tenhang,2,0),"")</f>
        <v>Gà muối 500g</v>
      </c>
      <c r="M388" s="16"/>
      <c r="N388" s="50" t="str">
        <f t="shared" si="56"/>
        <v>K-HCM</v>
      </c>
      <c r="Q388" s="28" t="str">
        <f t="shared" si="54"/>
        <v>Túi</v>
      </c>
      <c r="R388" s="32">
        <v>11</v>
      </c>
      <c r="T388" s="30">
        <f t="shared" ref="T388:T451" si="58">IF(K388&lt;&gt;"",VLOOKUP(K388,tenhang,4,0),0)</f>
        <v>111058</v>
      </c>
      <c r="U388" s="30">
        <f t="shared" ref="U388:U451" si="59">R388*T388</f>
        <v>1221638</v>
      </c>
      <c r="X388" s="67">
        <f t="shared" si="52"/>
        <v>8</v>
      </c>
      <c r="Y388" s="31"/>
      <c r="Z388" s="30">
        <f t="shared" si="53"/>
        <v>97731</v>
      </c>
    </row>
    <row r="389" spans="1:26" ht="25.5" customHeight="1" x14ac:dyDescent="0.25">
      <c r="A389" s="13">
        <v>44919</v>
      </c>
      <c r="B389" s="82" t="str">
        <f t="shared" si="55"/>
        <v>4145435127</v>
      </c>
      <c r="G389" s="20" t="s">
        <v>1062</v>
      </c>
      <c r="I389" s="20" t="s">
        <v>2177</v>
      </c>
      <c r="J389" s="50" t="str">
        <f>IF(G389&lt;&gt;"",VLOOKUP(G389,'nhân viên sale'!$A$2:$C$1633,2,0),"")</f>
        <v>SG005</v>
      </c>
      <c r="K389" s="20" t="s">
        <v>39</v>
      </c>
      <c r="L389" s="27" t="str">
        <f t="shared" si="57"/>
        <v>Chân giò heo muối 300g</v>
      </c>
      <c r="M389" s="16"/>
      <c r="N389" s="50" t="str">
        <f t="shared" si="56"/>
        <v>K-HCM</v>
      </c>
      <c r="Q389" s="28" t="str">
        <f t="shared" si="54"/>
        <v>Túi</v>
      </c>
      <c r="R389" s="32">
        <v>5</v>
      </c>
      <c r="T389" s="30">
        <f t="shared" si="58"/>
        <v>73431</v>
      </c>
      <c r="U389" s="30">
        <f t="shared" si="59"/>
        <v>367155</v>
      </c>
      <c r="X389" s="67">
        <f t="shared" si="52"/>
        <v>8</v>
      </c>
      <c r="Y389" s="31"/>
      <c r="Z389" s="30">
        <f t="shared" si="53"/>
        <v>29372</v>
      </c>
    </row>
    <row r="390" spans="1:26" ht="25.5" customHeight="1" x14ac:dyDescent="0.25">
      <c r="A390" s="13">
        <v>44919</v>
      </c>
      <c r="B390" s="82" t="str">
        <f t="shared" si="55"/>
        <v>4145435127</v>
      </c>
      <c r="G390" s="20" t="s">
        <v>1062</v>
      </c>
      <c r="I390" s="20" t="s">
        <v>2177</v>
      </c>
      <c r="J390" s="50" t="str">
        <f>IF(G390&lt;&gt;"",VLOOKUP(G390,'nhân viên sale'!$A$2:$C$1633,2,0),"")</f>
        <v>SG005</v>
      </c>
      <c r="K390" s="20" t="s">
        <v>55</v>
      </c>
      <c r="L390" s="27" t="str">
        <f t="shared" si="57"/>
        <v>Gà muối 500g</v>
      </c>
      <c r="M390" s="16"/>
      <c r="N390" s="50" t="str">
        <f t="shared" si="56"/>
        <v>K-HCM</v>
      </c>
      <c r="Q390" s="28" t="str">
        <f t="shared" si="54"/>
        <v>Túi</v>
      </c>
      <c r="R390" s="32">
        <v>4</v>
      </c>
      <c r="T390" s="30">
        <f t="shared" si="58"/>
        <v>111058</v>
      </c>
      <c r="U390" s="30">
        <f t="shared" si="59"/>
        <v>444232</v>
      </c>
      <c r="X390" s="67">
        <f t="shared" si="52"/>
        <v>8</v>
      </c>
      <c r="Y390" s="31"/>
      <c r="Z390" s="30">
        <f t="shared" si="53"/>
        <v>35539</v>
      </c>
    </row>
    <row r="391" spans="1:26" ht="25.5" customHeight="1" x14ac:dyDescent="0.25">
      <c r="A391" s="13">
        <v>44919</v>
      </c>
      <c r="B391" s="82" t="str">
        <f t="shared" si="55"/>
        <v>4145435127</v>
      </c>
      <c r="G391" s="20" t="s">
        <v>1062</v>
      </c>
      <c r="I391" s="20" t="s">
        <v>2177</v>
      </c>
      <c r="J391" s="50" t="str">
        <f>IF(G391&lt;&gt;"",VLOOKUP(G391,'nhân viên sale'!$A$2:$C$1633,2,0),"")</f>
        <v>SG005</v>
      </c>
      <c r="K391" s="20" t="s">
        <v>59</v>
      </c>
      <c r="L391" s="27" t="str">
        <f t="shared" si="57"/>
        <v>Giò Tai Lưỡi Xào 250g</v>
      </c>
      <c r="M391" s="16"/>
      <c r="N391" s="50" t="str">
        <f t="shared" si="56"/>
        <v>K-HCM</v>
      </c>
      <c r="Q391" s="28" t="str">
        <f t="shared" si="54"/>
        <v>Túi</v>
      </c>
      <c r="R391" s="32">
        <v>4</v>
      </c>
      <c r="T391" s="30">
        <f t="shared" si="58"/>
        <v>50182</v>
      </c>
      <c r="U391" s="30">
        <f t="shared" si="59"/>
        <v>200728</v>
      </c>
      <c r="X391" s="67">
        <f t="shared" si="52"/>
        <v>8</v>
      </c>
      <c r="Y391" s="31"/>
      <c r="Z391" s="30">
        <f t="shared" si="53"/>
        <v>16058</v>
      </c>
    </row>
    <row r="392" spans="1:26" ht="25.5" customHeight="1" x14ac:dyDescent="0.25">
      <c r="A392" s="13">
        <v>44919</v>
      </c>
      <c r="B392" s="82" t="str">
        <f t="shared" si="55"/>
        <v>4145435129</v>
      </c>
      <c r="G392" s="20" t="s">
        <v>1069</v>
      </c>
      <c r="I392" s="20" t="s">
        <v>2178</v>
      </c>
      <c r="J392" s="50" t="str">
        <f>IF(G392&lt;&gt;"",VLOOKUP(G392,'nhân viên sale'!$A$2:$C$1633,2,0),"")</f>
        <v>SG009</v>
      </c>
      <c r="K392" s="20" t="s">
        <v>59</v>
      </c>
      <c r="L392" s="27" t="str">
        <f t="shared" si="57"/>
        <v>Giò Tai Lưỡi Xào 250g</v>
      </c>
      <c r="M392" s="16"/>
      <c r="N392" s="50" t="str">
        <f t="shared" si="56"/>
        <v>K-HCM</v>
      </c>
      <c r="Q392" s="28" t="str">
        <f t="shared" si="54"/>
        <v>Túi</v>
      </c>
      <c r="R392" s="32">
        <v>4</v>
      </c>
      <c r="T392" s="30">
        <f t="shared" si="58"/>
        <v>50182</v>
      </c>
      <c r="U392" s="30">
        <f t="shared" si="59"/>
        <v>200728</v>
      </c>
      <c r="X392" s="67">
        <f t="shared" si="52"/>
        <v>8</v>
      </c>
      <c r="Y392" s="31"/>
      <c r="Z392" s="30">
        <f t="shared" si="53"/>
        <v>16058</v>
      </c>
    </row>
    <row r="393" spans="1:26" ht="25.5" customHeight="1" x14ac:dyDescent="0.25">
      <c r="A393" s="13">
        <v>44919</v>
      </c>
      <c r="B393" s="82" t="str">
        <f t="shared" si="55"/>
        <v>4145435129</v>
      </c>
      <c r="G393" s="20" t="s">
        <v>1069</v>
      </c>
      <c r="I393" s="20" t="s">
        <v>2178</v>
      </c>
      <c r="J393" s="50" t="str">
        <f>IF(G393&lt;&gt;"",VLOOKUP(G393,'nhân viên sale'!$A$2:$C$1633,2,0),"")</f>
        <v>SG009</v>
      </c>
      <c r="K393" s="20" t="s">
        <v>67</v>
      </c>
      <c r="L393" s="27" t="str">
        <f t="shared" si="57"/>
        <v>Tai heo muối 200g</v>
      </c>
      <c r="M393" s="16"/>
      <c r="N393" s="50" t="str">
        <f t="shared" si="56"/>
        <v>K-HCM</v>
      </c>
      <c r="Q393" s="28" t="str">
        <f t="shared" si="54"/>
        <v>Túi</v>
      </c>
      <c r="R393" s="32">
        <v>4</v>
      </c>
      <c r="T393" s="30">
        <f t="shared" si="58"/>
        <v>55595</v>
      </c>
      <c r="U393" s="30">
        <f t="shared" si="59"/>
        <v>222380</v>
      </c>
      <c r="X393" s="67">
        <f t="shared" si="52"/>
        <v>8</v>
      </c>
      <c r="Y393" s="31"/>
      <c r="Z393" s="30">
        <f t="shared" si="53"/>
        <v>17790</v>
      </c>
    </row>
    <row r="394" spans="1:26" ht="25.5" customHeight="1" x14ac:dyDescent="0.25">
      <c r="A394" s="13">
        <v>44919</v>
      </c>
      <c r="B394" s="82" t="str">
        <f t="shared" si="55"/>
        <v>4145435129</v>
      </c>
      <c r="G394" s="20" t="s">
        <v>1069</v>
      </c>
      <c r="I394" s="20" t="s">
        <v>2178</v>
      </c>
      <c r="J394" s="50" t="str">
        <f>IF(G394&lt;&gt;"",VLOOKUP(G394,'nhân viên sale'!$A$2:$C$1633,2,0),"")</f>
        <v>SG009</v>
      </c>
      <c r="K394" s="20" t="s">
        <v>55</v>
      </c>
      <c r="L394" s="27" t="str">
        <f t="shared" si="57"/>
        <v>Gà muối 500g</v>
      </c>
      <c r="M394" s="16"/>
      <c r="N394" s="50" t="str">
        <f t="shared" si="56"/>
        <v>K-HCM</v>
      </c>
      <c r="Q394" s="28" t="str">
        <f t="shared" si="54"/>
        <v>Túi</v>
      </c>
      <c r="R394" s="32">
        <v>10</v>
      </c>
      <c r="T394" s="30">
        <f t="shared" si="58"/>
        <v>111058</v>
      </c>
      <c r="U394" s="30">
        <f t="shared" si="59"/>
        <v>1110580</v>
      </c>
      <c r="X394" s="67">
        <f t="shared" ref="X394:X457" si="60">IF(K394&lt;&gt;"",8,"")</f>
        <v>8</v>
      </c>
      <c r="Y394" s="31"/>
      <c r="Z394" s="30">
        <f t="shared" ref="Z394:Z457" si="61">IF(K394&lt;&gt;"",ROUND(U394*X394*1%,0),"")</f>
        <v>88846</v>
      </c>
    </row>
    <row r="395" spans="1:26" ht="25.5" customHeight="1" x14ac:dyDescent="0.25">
      <c r="A395" s="13">
        <v>44919</v>
      </c>
      <c r="B395" s="82" t="str">
        <f t="shared" si="55"/>
        <v>4145435129</v>
      </c>
      <c r="G395" s="20" t="s">
        <v>1069</v>
      </c>
      <c r="I395" s="20" t="s">
        <v>2178</v>
      </c>
      <c r="J395" s="50" t="str">
        <f>IF(G395&lt;&gt;"",VLOOKUP(G395,'nhân viên sale'!$A$2:$C$1633,2,0),"")</f>
        <v>SG009</v>
      </c>
      <c r="K395" s="20" t="s">
        <v>39</v>
      </c>
      <c r="L395" s="27" t="str">
        <f t="shared" si="57"/>
        <v>Chân giò heo muối 300g</v>
      </c>
      <c r="M395" s="16"/>
      <c r="N395" s="50" t="str">
        <f t="shared" si="56"/>
        <v>K-HCM</v>
      </c>
      <c r="Q395" s="28" t="str">
        <f t="shared" si="54"/>
        <v>Túi</v>
      </c>
      <c r="R395" s="32">
        <v>10</v>
      </c>
      <c r="T395" s="30">
        <f t="shared" si="58"/>
        <v>73431</v>
      </c>
      <c r="U395" s="30">
        <f t="shared" si="59"/>
        <v>734310</v>
      </c>
      <c r="X395" s="67">
        <f t="shared" si="60"/>
        <v>8</v>
      </c>
      <c r="Y395" s="31"/>
      <c r="Z395" s="30">
        <f t="shared" si="61"/>
        <v>58745</v>
      </c>
    </row>
    <row r="396" spans="1:26" ht="25.5" customHeight="1" x14ac:dyDescent="0.25">
      <c r="A396" s="13">
        <v>44919</v>
      </c>
      <c r="B396" s="82" t="str">
        <f t="shared" si="55"/>
        <v>4145435129</v>
      </c>
      <c r="G396" s="20" t="s">
        <v>1069</v>
      </c>
      <c r="I396" s="20" t="s">
        <v>2178</v>
      </c>
      <c r="J396" s="50" t="str">
        <f>IF(G396&lt;&gt;"",VLOOKUP(G396,'nhân viên sale'!$A$2:$C$1633,2,0),"")</f>
        <v>SG009</v>
      </c>
      <c r="K396" s="20" t="s">
        <v>30</v>
      </c>
      <c r="L396" s="27" t="str">
        <f t="shared" si="57"/>
        <v>Bắp bò muối 200g</v>
      </c>
      <c r="M396" s="16"/>
      <c r="N396" s="50" t="str">
        <f t="shared" si="56"/>
        <v>K-HCM</v>
      </c>
      <c r="Q396" s="28" t="str">
        <f t="shared" si="54"/>
        <v>Túi</v>
      </c>
      <c r="R396" s="32">
        <v>10</v>
      </c>
      <c r="T396" s="30">
        <f t="shared" si="58"/>
        <v>87787</v>
      </c>
      <c r="U396" s="30">
        <f t="shared" si="59"/>
        <v>877870</v>
      </c>
      <c r="X396" s="67">
        <f t="shared" si="60"/>
        <v>8</v>
      </c>
      <c r="Y396" s="31"/>
      <c r="Z396" s="30">
        <f t="shared" si="61"/>
        <v>70230</v>
      </c>
    </row>
    <row r="397" spans="1:26" ht="25.5" customHeight="1" x14ac:dyDescent="0.25">
      <c r="A397" s="13">
        <v>44919</v>
      </c>
      <c r="B397" s="82" t="str">
        <f t="shared" si="55"/>
        <v>4145435132</v>
      </c>
      <c r="G397" s="20" t="s">
        <v>1072</v>
      </c>
      <c r="I397" s="20" t="s">
        <v>2179</v>
      </c>
      <c r="J397" s="50" t="str">
        <f>IF(G397&lt;&gt;"",VLOOKUP(G397,'nhân viên sale'!$A$2:$C$1633,2,0),"")</f>
        <v>SG004</v>
      </c>
      <c r="K397" s="20" t="s">
        <v>39</v>
      </c>
      <c r="L397" s="27" t="str">
        <f t="shared" si="57"/>
        <v>Chân giò heo muối 300g</v>
      </c>
      <c r="M397" s="16"/>
      <c r="N397" s="50" t="str">
        <f t="shared" si="56"/>
        <v>K-HCM</v>
      </c>
      <c r="Q397" s="28" t="str">
        <f t="shared" si="54"/>
        <v>Túi</v>
      </c>
      <c r="R397" s="32">
        <v>5</v>
      </c>
      <c r="T397" s="30">
        <f t="shared" si="58"/>
        <v>73431</v>
      </c>
      <c r="U397" s="30">
        <f t="shared" si="59"/>
        <v>367155</v>
      </c>
      <c r="X397" s="67">
        <f t="shared" si="60"/>
        <v>8</v>
      </c>
      <c r="Y397" s="31"/>
      <c r="Z397" s="30">
        <f t="shared" si="61"/>
        <v>29372</v>
      </c>
    </row>
    <row r="398" spans="1:26" ht="25.5" customHeight="1" x14ac:dyDescent="0.25">
      <c r="A398" s="13">
        <v>44919</v>
      </c>
      <c r="B398" s="82" t="str">
        <f t="shared" si="55"/>
        <v>4145435132</v>
      </c>
      <c r="G398" s="20" t="s">
        <v>1072</v>
      </c>
      <c r="I398" s="20" t="s">
        <v>2179</v>
      </c>
      <c r="J398" s="50" t="str">
        <f>IF(G398&lt;&gt;"",VLOOKUP(G398,'nhân viên sale'!$A$2:$C$1633,2,0),"")</f>
        <v>SG004</v>
      </c>
      <c r="K398" s="20" t="s">
        <v>55</v>
      </c>
      <c r="L398" s="27" t="str">
        <f t="shared" si="57"/>
        <v>Gà muối 500g</v>
      </c>
      <c r="M398" s="16"/>
      <c r="N398" s="50" t="str">
        <f t="shared" si="56"/>
        <v>K-HCM</v>
      </c>
      <c r="Q398" s="28" t="str">
        <f t="shared" si="54"/>
        <v>Túi</v>
      </c>
      <c r="R398" s="32">
        <v>7</v>
      </c>
      <c r="T398" s="30">
        <f t="shared" si="58"/>
        <v>111058</v>
      </c>
      <c r="U398" s="30">
        <f t="shared" si="59"/>
        <v>777406</v>
      </c>
      <c r="X398" s="67">
        <f t="shared" si="60"/>
        <v>8</v>
      </c>
      <c r="Y398" s="31"/>
      <c r="Z398" s="30">
        <f t="shared" si="61"/>
        <v>62192</v>
      </c>
    </row>
    <row r="399" spans="1:26" ht="25.5" customHeight="1" x14ac:dyDescent="0.25">
      <c r="A399" s="13">
        <v>44919</v>
      </c>
      <c r="B399" s="82" t="str">
        <f t="shared" si="55"/>
        <v>4145435132</v>
      </c>
      <c r="G399" s="20" t="s">
        <v>1072</v>
      </c>
      <c r="I399" s="20" t="s">
        <v>2179</v>
      </c>
      <c r="J399" s="50" t="str">
        <f>IF(G399&lt;&gt;"",VLOOKUP(G399,'nhân viên sale'!$A$2:$C$1633,2,0),"")</f>
        <v>SG004</v>
      </c>
      <c r="K399" s="20" t="s">
        <v>49</v>
      </c>
      <c r="L399" s="27" t="str">
        <f t="shared" si="57"/>
        <v>Giò lụa cây 250g</v>
      </c>
      <c r="M399" s="16"/>
      <c r="N399" s="50" t="str">
        <f t="shared" si="56"/>
        <v>K-HCM</v>
      </c>
      <c r="Q399" s="28" t="str">
        <f t="shared" si="54"/>
        <v>Túi</v>
      </c>
      <c r="R399" s="32">
        <v>4</v>
      </c>
      <c r="T399" s="30">
        <f t="shared" si="58"/>
        <v>59400</v>
      </c>
      <c r="U399" s="30">
        <f t="shared" si="59"/>
        <v>237600</v>
      </c>
      <c r="X399" s="67">
        <f t="shared" si="60"/>
        <v>8</v>
      </c>
      <c r="Y399" s="31"/>
      <c r="Z399" s="30">
        <f t="shared" si="61"/>
        <v>19008</v>
      </c>
    </row>
    <row r="400" spans="1:26" ht="25.5" customHeight="1" x14ac:dyDescent="0.25">
      <c r="A400" s="13">
        <v>44919</v>
      </c>
      <c r="B400" s="82" t="str">
        <f t="shared" si="55"/>
        <v>4145435195</v>
      </c>
      <c r="G400" s="20" t="s">
        <v>1075</v>
      </c>
      <c r="I400" s="20" t="s">
        <v>2180</v>
      </c>
      <c r="J400" s="50" t="str">
        <f>IF(G400&lt;&gt;"",VLOOKUP(G400,'nhân viên sale'!$A$2:$C$1633,2,0),"")</f>
        <v>SG009</v>
      </c>
      <c r="K400" s="20" t="s">
        <v>39</v>
      </c>
      <c r="L400" s="27" t="str">
        <f t="shared" si="57"/>
        <v>Chân giò heo muối 300g</v>
      </c>
      <c r="M400" s="16"/>
      <c r="N400" s="50" t="str">
        <f t="shared" si="56"/>
        <v>K-HCM</v>
      </c>
      <c r="Q400" s="28" t="str">
        <f t="shared" si="54"/>
        <v>Túi</v>
      </c>
      <c r="R400" s="32">
        <v>5</v>
      </c>
      <c r="T400" s="30">
        <f t="shared" si="58"/>
        <v>73431</v>
      </c>
      <c r="U400" s="30">
        <f t="shared" si="59"/>
        <v>367155</v>
      </c>
      <c r="X400" s="67">
        <f t="shared" si="60"/>
        <v>8</v>
      </c>
      <c r="Y400" s="31"/>
      <c r="Z400" s="30">
        <f t="shared" si="61"/>
        <v>29372</v>
      </c>
    </row>
    <row r="401" spans="1:26" ht="25.5" customHeight="1" x14ac:dyDescent="0.25">
      <c r="A401" s="13">
        <v>44919</v>
      </c>
      <c r="B401" s="82" t="str">
        <f t="shared" si="55"/>
        <v>4145435195</v>
      </c>
      <c r="G401" s="20" t="s">
        <v>1075</v>
      </c>
      <c r="I401" s="20" t="s">
        <v>2180</v>
      </c>
      <c r="J401" s="50" t="str">
        <f>IF(G401&lt;&gt;"",VLOOKUP(G401,'nhân viên sale'!$A$2:$C$1633,2,0),"")</f>
        <v>SG009</v>
      </c>
      <c r="K401" s="20" t="s">
        <v>55</v>
      </c>
      <c r="L401" s="27" t="str">
        <f t="shared" si="57"/>
        <v>Gà muối 500g</v>
      </c>
      <c r="M401" s="16"/>
      <c r="N401" s="50" t="str">
        <f t="shared" si="56"/>
        <v>K-HCM</v>
      </c>
      <c r="Q401" s="28" t="str">
        <f t="shared" si="54"/>
        <v>Túi</v>
      </c>
      <c r="R401" s="32">
        <v>4</v>
      </c>
      <c r="T401" s="30">
        <f t="shared" si="58"/>
        <v>111058</v>
      </c>
      <c r="U401" s="30">
        <f t="shared" si="59"/>
        <v>444232</v>
      </c>
      <c r="X401" s="67">
        <f t="shared" si="60"/>
        <v>8</v>
      </c>
      <c r="Y401" s="31"/>
      <c r="Z401" s="30">
        <f t="shared" si="61"/>
        <v>35539</v>
      </c>
    </row>
    <row r="402" spans="1:26" ht="25.5" customHeight="1" x14ac:dyDescent="0.25">
      <c r="A402" s="13">
        <v>44919</v>
      </c>
      <c r="B402" s="82" t="str">
        <f t="shared" si="55"/>
        <v>4145435195</v>
      </c>
      <c r="G402" s="20" t="s">
        <v>1075</v>
      </c>
      <c r="I402" s="20" t="s">
        <v>2180</v>
      </c>
      <c r="J402" s="50" t="str">
        <f>IF(G402&lt;&gt;"",VLOOKUP(G402,'nhân viên sale'!$A$2:$C$1633,2,0),"")</f>
        <v>SG009</v>
      </c>
      <c r="K402" s="20" t="s">
        <v>43</v>
      </c>
      <c r="L402" s="27" t="str">
        <f t="shared" si="57"/>
        <v>Chân gà sốt cay 400g</v>
      </c>
      <c r="M402" s="16"/>
      <c r="N402" s="50" t="str">
        <f t="shared" si="56"/>
        <v>K-HCM</v>
      </c>
      <c r="Q402" s="28" t="str">
        <f t="shared" si="54"/>
        <v>Túi</v>
      </c>
      <c r="R402" s="32">
        <v>4</v>
      </c>
      <c r="T402" s="30">
        <f t="shared" si="58"/>
        <v>90750</v>
      </c>
      <c r="U402" s="30">
        <f t="shared" si="59"/>
        <v>363000</v>
      </c>
      <c r="X402" s="67">
        <f t="shared" si="60"/>
        <v>8</v>
      </c>
      <c r="Y402" s="31"/>
      <c r="Z402" s="30">
        <f t="shared" si="61"/>
        <v>29040</v>
      </c>
    </row>
    <row r="403" spans="1:26" ht="25.5" customHeight="1" x14ac:dyDescent="0.25">
      <c r="A403" s="13">
        <v>44919</v>
      </c>
      <c r="B403" s="82" t="str">
        <f t="shared" si="55"/>
        <v>4145435195</v>
      </c>
      <c r="G403" s="20" t="s">
        <v>1075</v>
      </c>
      <c r="I403" s="20" t="s">
        <v>2180</v>
      </c>
      <c r="J403" s="50" t="str">
        <f>IF(G403&lt;&gt;"",VLOOKUP(G403,'nhân viên sale'!$A$2:$C$1633,2,0),"")</f>
        <v>SG009</v>
      </c>
      <c r="K403" s="20" t="s">
        <v>59</v>
      </c>
      <c r="L403" s="27" t="str">
        <f t="shared" si="57"/>
        <v>Giò Tai Lưỡi Xào 250g</v>
      </c>
      <c r="M403" s="16"/>
      <c r="N403" s="50" t="str">
        <f t="shared" si="56"/>
        <v>K-HCM</v>
      </c>
      <c r="Q403" s="28" t="str">
        <f t="shared" si="54"/>
        <v>Túi</v>
      </c>
      <c r="R403" s="32">
        <v>4</v>
      </c>
      <c r="T403" s="30">
        <f t="shared" si="58"/>
        <v>50182</v>
      </c>
      <c r="U403" s="30">
        <f t="shared" si="59"/>
        <v>200728</v>
      </c>
      <c r="X403" s="67">
        <f t="shared" si="60"/>
        <v>8</v>
      </c>
      <c r="Y403" s="31"/>
      <c r="Z403" s="30">
        <f t="shared" si="61"/>
        <v>16058</v>
      </c>
    </row>
    <row r="404" spans="1:26" ht="25.5" customHeight="1" x14ac:dyDescent="0.25">
      <c r="A404" s="13">
        <v>44919</v>
      </c>
      <c r="B404" s="82" t="str">
        <f t="shared" si="55"/>
        <v>4145435196</v>
      </c>
      <c r="G404" s="20" t="s">
        <v>1076</v>
      </c>
      <c r="I404" s="20" t="s">
        <v>2181</v>
      </c>
      <c r="J404" s="50" t="str">
        <f>IF(G404&lt;&gt;"",VLOOKUP(G404,'nhân viên sale'!$A$2:$C$1633,2,0),"")</f>
        <v>SG009</v>
      </c>
      <c r="K404" s="20" t="s">
        <v>39</v>
      </c>
      <c r="L404" s="27" t="str">
        <f t="shared" si="57"/>
        <v>Chân giò heo muối 300g</v>
      </c>
      <c r="M404" s="16"/>
      <c r="N404" s="50" t="str">
        <f t="shared" si="56"/>
        <v>K-HCM</v>
      </c>
      <c r="Q404" s="28" t="str">
        <f t="shared" si="54"/>
        <v>Túi</v>
      </c>
      <c r="R404" s="32">
        <v>6</v>
      </c>
      <c r="T404" s="30">
        <f t="shared" si="58"/>
        <v>73431</v>
      </c>
      <c r="U404" s="30">
        <f t="shared" si="59"/>
        <v>440586</v>
      </c>
      <c r="X404" s="67">
        <f t="shared" si="60"/>
        <v>8</v>
      </c>
      <c r="Y404" s="31"/>
      <c r="Z404" s="30">
        <f t="shared" si="61"/>
        <v>35247</v>
      </c>
    </row>
    <row r="405" spans="1:26" ht="25.5" customHeight="1" x14ac:dyDescent="0.25">
      <c r="A405" s="13">
        <v>44919</v>
      </c>
      <c r="B405" s="82" t="str">
        <f t="shared" si="55"/>
        <v>4145435196</v>
      </c>
      <c r="G405" s="20" t="s">
        <v>1076</v>
      </c>
      <c r="I405" s="20" t="s">
        <v>2181</v>
      </c>
      <c r="J405" s="50" t="str">
        <f>IF(G405&lt;&gt;"",VLOOKUP(G405,'nhân viên sale'!$A$2:$C$1633,2,0),"")</f>
        <v>SG009</v>
      </c>
      <c r="K405" s="20" t="s">
        <v>55</v>
      </c>
      <c r="L405" s="27" t="str">
        <f t="shared" si="57"/>
        <v>Gà muối 500g</v>
      </c>
      <c r="M405" s="16"/>
      <c r="N405" s="50" t="str">
        <f t="shared" si="56"/>
        <v>K-HCM</v>
      </c>
      <c r="Q405" s="28" t="str">
        <f t="shared" si="54"/>
        <v>Túi</v>
      </c>
      <c r="R405" s="32">
        <v>11</v>
      </c>
      <c r="T405" s="30">
        <f t="shared" si="58"/>
        <v>111058</v>
      </c>
      <c r="U405" s="30">
        <f t="shared" si="59"/>
        <v>1221638</v>
      </c>
      <c r="X405" s="67">
        <f t="shared" si="60"/>
        <v>8</v>
      </c>
      <c r="Y405" s="31"/>
      <c r="Z405" s="30">
        <f t="shared" si="61"/>
        <v>97731</v>
      </c>
    </row>
    <row r="406" spans="1:26" ht="25.5" customHeight="1" x14ac:dyDescent="0.25">
      <c r="A406" s="13">
        <v>44919</v>
      </c>
      <c r="B406" s="82" t="str">
        <f t="shared" si="55"/>
        <v>4145435197</v>
      </c>
      <c r="G406" s="20" t="s">
        <v>1077</v>
      </c>
      <c r="I406" s="20" t="s">
        <v>2182</v>
      </c>
      <c r="J406" s="50" t="str">
        <f>IF(G406&lt;&gt;"",VLOOKUP(G406,'nhân viên sale'!$A$2:$C$1633,2,0),"")</f>
        <v>SG009</v>
      </c>
      <c r="K406" s="20" t="s">
        <v>39</v>
      </c>
      <c r="L406" s="27" t="str">
        <f t="shared" si="57"/>
        <v>Chân giò heo muối 300g</v>
      </c>
      <c r="M406" s="16"/>
      <c r="N406" s="50" t="str">
        <f t="shared" si="56"/>
        <v>K-HCM</v>
      </c>
      <c r="Q406" s="28" t="str">
        <f t="shared" si="54"/>
        <v>Túi</v>
      </c>
      <c r="R406" s="32">
        <v>6</v>
      </c>
      <c r="T406" s="30">
        <f t="shared" si="58"/>
        <v>73431</v>
      </c>
      <c r="U406" s="30">
        <f t="shared" si="59"/>
        <v>440586</v>
      </c>
      <c r="X406" s="67">
        <f t="shared" si="60"/>
        <v>8</v>
      </c>
      <c r="Y406" s="31"/>
      <c r="Z406" s="30">
        <f t="shared" si="61"/>
        <v>35247</v>
      </c>
    </row>
    <row r="407" spans="1:26" ht="25.5" customHeight="1" x14ac:dyDescent="0.25">
      <c r="A407" s="13">
        <v>44919</v>
      </c>
      <c r="B407" s="82" t="str">
        <f t="shared" si="55"/>
        <v>4145435197</v>
      </c>
      <c r="G407" s="20" t="s">
        <v>1077</v>
      </c>
      <c r="I407" s="20" t="s">
        <v>2182</v>
      </c>
      <c r="J407" s="50" t="str">
        <f>IF(G407&lt;&gt;"",VLOOKUP(G407,'nhân viên sale'!$A$2:$C$1633,2,0),"")</f>
        <v>SG009</v>
      </c>
      <c r="K407" s="20" t="s">
        <v>55</v>
      </c>
      <c r="L407" s="27" t="str">
        <f t="shared" si="57"/>
        <v>Gà muối 500g</v>
      </c>
      <c r="M407" s="16"/>
      <c r="N407" s="50" t="str">
        <f t="shared" si="56"/>
        <v>K-HCM</v>
      </c>
      <c r="Q407" s="28" t="str">
        <f t="shared" si="54"/>
        <v>Túi</v>
      </c>
      <c r="R407" s="32">
        <v>11</v>
      </c>
      <c r="T407" s="30">
        <f t="shared" si="58"/>
        <v>111058</v>
      </c>
      <c r="U407" s="30">
        <f t="shared" si="59"/>
        <v>1221638</v>
      </c>
      <c r="X407" s="67">
        <f t="shared" si="60"/>
        <v>8</v>
      </c>
      <c r="Y407" s="31"/>
      <c r="Z407" s="30">
        <f t="shared" si="61"/>
        <v>97731</v>
      </c>
    </row>
    <row r="408" spans="1:26" ht="25.5" customHeight="1" x14ac:dyDescent="0.25">
      <c r="A408" s="13">
        <v>44919</v>
      </c>
      <c r="B408" s="82" t="str">
        <f t="shared" si="55"/>
        <v>4145435199</v>
      </c>
      <c r="G408" s="20" t="s">
        <v>1080</v>
      </c>
      <c r="I408" s="20" t="s">
        <v>2183</v>
      </c>
      <c r="J408" s="50" t="str">
        <f>IF(G408&lt;&gt;"",VLOOKUP(G408,'nhân viên sale'!$A$2:$C$1633,2,0),"")</f>
        <v>SG004</v>
      </c>
      <c r="K408" s="20" t="s">
        <v>59</v>
      </c>
      <c r="L408" s="27" t="str">
        <f t="shared" si="57"/>
        <v>Giò Tai Lưỡi Xào 250g</v>
      </c>
      <c r="M408" s="16"/>
      <c r="N408" s="50" t="str">
        <f t="shared" si="56"/>
        <v>K-HCM</v>
      </c>
      <c r="Q408" s="28" t="str">
        <f t="shared" si="54"/>
        <v>Túi</v>
      </c>
      <c r="R408" s="32">
        <v>4</v>
      </c>
      <c r="T408" s="30">
        <f t="shared" si="58"/>
        <v>50182</v>
      </c>
      <c r="U408" s="30">
        <f t="shared" si="59"/>
        <v>200728</v>
      </c>
      <c r="X408" s="67">
        <f t="shared" si="60"/>
        <v>8</v>
      </c>
      <c r="Y408" s="31"/>
      <c r="Z408" s="30">
        <f t="shared" si="61"/>
        <v>16058</v>
      </c>
    </row>
    <row r="409" spans="1:26" ht="25.5" customHeight="1" x14ac:dyDescent="0.25">
      <c r="A409" s="13">
        <v>44919</v>
      </c>
      <c r="B409" s="82" t="str">
        <f t="shared" si="55"/>
        <v>4145435199</v>
      </c>
      <c r="G409" s="20" t="s">
        <v>1080</v>
      </c>
      <c r="I409" s="20" t="s">
        <v>2183</v>
      </c>
      <c r="J409" s="50" t="str">
        <f>IF(G409&lt;&gt;"",VLOOKUP(G409,'nhân viên sale'!$A$2:$C$1633,2,0),"")</f>
        <v>SG004</v>
      </c>
      <c r="K409" s="20" t="s">
        <v>49</v>
      </c>
      <c r="L409" s="27" t="str">
        <f t="shared" si="57"/>
        <v>Giò lụa cây 250g</v>
      </c>
      <c r="M409" s="16"/>
      <c r="N409" s="50" t="str">
        <f t="shared" si="56"/>
        <v>K-HCM</v>
      </c>
      <c r="Q409" s="28" t="str">
        <f t="shared" si="54"/>
        <v>Túi</v>
      </c>
      <c r="R409" s="32">
        <v>4</v>
      </c>
      <c r="T409" s="30">
        <f t="shared" si="58"/>
        <v>59400</v>
      </c>
      <c r="U409" s="30">
        <f t="shared" si="59"/>
        <v>237600</v>
      </c>
      <c r="X409" s="67">
        <f t="shared" si="60"/>
        <v>8</v>
      </c>
      <c r="Y409" s="31"/>
      <c r="Z409" s="30">
        <f t="shared" si="61"/>
        <v>19008</v>
      </c>
    </row>
    <row r="410" spans="1:26" ht="25.5" customHeight="1" x14ac:dyDescent="0.25">
      <c r="A410" s="13">
        <v>44919</v>
      </c>
      <c r="B410" s="82" t="str">
        <f t="shared" si="55"/>
        <v>4145435199</v>
      </c>
      <c r="G410" s="20" t="s">
        <v>1080</v>
      </c>
      <c r="I410" s="20" t="s">
        <v>2183</v>
      </c>
      <c r="J410" s="50" t="str">
        <f>IF(G410&lt;&gt;"",VLOOKUP(G410,'nhân viên sale'!$A$2:$C$1633,2,0),"")</f>
        <v>SG004</v>
      </c>
      <c r="K410" s="20" t="s">
        <v>55</v>
      </c>
      <c r="L410" s="27" t="str">
        <f t="shared" si="57"/>
        <v>Gà muối 500g</v>
      </c>
      <c r="M410" s="16"/>
      <c r="N410" s="50" t="str">
        <f t="shared" si="56"/>
        <v>K-HCM</v>
      </c>
      <c r="Q410" s="28" t="str">
        <f t="shared" si="54"/>
        <v>Túi</v>
      </c>
      <c r="R410" s="32">
        <v>11</v>
      </c>
      <c r="T410" s="30">
        <f t="shared" si="58"/>
        <v>111058</v>
      </c>
      <c r="U410" s="30">
        <f t="shared" si="59"/>
        <v>1221638</v>
      </c>
      <c r="X410" s="67">
        <f t="shared" si="60"/>
        <v>8</v>
      </c>
      <c r="Y410" s="31"/>
      <c r="Z410" s="30">
        <f t="shared" si="61"/>
        <v>97731</v>
      </c>
    </row>
    <row r="411" spans="1:26" ht="25.5" customHeight="1" x14ac:dyDescent="0.25">
      <c r="A411" s="13">
        <v>44919</v>
      </c>
      <c r="B411" s="82" t="str">
        <f t="shared" si="55"/>
        <v>4145435199</v>
      </c>
      <c r="G411" s="20" t="s">
        <v>1080</v>
      </c>
      <c r="I411" s="20" t="s">
        <v>2183</v>
      </c>
      <c r="J411" s="50" t="str">
        <f>IF(G411&lt;&gt;"",VLOOKUP(G411,'nhân viên sale'!$A$2:$C$1633,2,0),"")</f>
        <v>SG004</v>
      </c>
      <c r="K411" s="20" t="s">
        <v>39</v>
      </c>
      <c r="L411" s="27" t="str">
        <f t="shared" si="57"/>
        <v>Chân giò heo muối 300g</v>
      </c>
      <c r="M411" s="16"/>
      <c r="N411" s="50" t="str">
        <f t="shared" si="56"/>
        <v>K-HCM</v>
      </c>
      <c r="Q411" s="28" t="str">
        <f t="shared" si="54"/>
        <v>Túi</v>
      </c>
      <c r="R411" s="32">
        <v>6</v>
      </c>
      <c r="T411" s="30">
        <f t="shared" si="58"/>
        <v>73431</v>
      </c>
      <c r="U411" s="30">
        <f t="shared" si="59"/>
        <v>440586</v>
      </c>
      <c r="X411" s="67">
        <f t="shared" si="60"/>
        <v>8</v>
      </c>
      <c r="Y411" s="31"/>
      <c r="Z411" s="30">
        <f t="shared" si="61"/>
        <v>35247</v>
      </c>
    </row>
    <row r="412" spans="1:26" ht="25.5" customHeight="1" x14ac:dyDescent="0.25">
      <c r="A412" s="13">
        <v>44919</v>
      </c>
      <c r="B412" s="82" t="str">
        <f t="shared" si="55"/>
        <v>4145435348</v>
      </c>
      <c r="G412" s="20" t="s">
        <v>1137</v>
      </c>
      <c r="I412" s="20" t="s">
        <v>2184</v>
      </c>
      <c r="J412" s="50" t="str">
        <f>IF(G412&lt;&gt;"",VLOOKUP(G412,'nhân viên sale'!$A$2:$C$1633,2,0),"")</f>
        <v>SG004</v>
      </c>
      <c r="K412" s="20" t="s">
        <v>39</v>
      </c>
      <c r="L412" s="27" t="str">
        <f t="shared" si="57"/>
        <v>Chân giò heo muối 300g</v>
      </c>
      <c r="M412" s="16"/>
      <c r="N412" s="50" t="str">
        <f t="shared" si="56"/>
        <v>K-HCM</v>
      </c>
      <c r="Q412" s="28" t="str">
        <f t="shared" si="54"/>
        <v>Túi</v>
      </c>
      <c r="R412" s="32">
        <v>5</v>
      </c>
      <c r="T412" s="30">
        <f t="shared" si="58"/>
        <v>73431</v>
      </c>
      <c r="U412" s="30">
        <f t="shared" si="59"/>
        <v>367155</v>
      </c>
      <c r="X412" s="67">
        <f t="shared" si="60"/>
        <v>8</v>
      </c>
      <c r="Y412" s="31"/>
      <c r="Z412" s="30">
        <f t="shared" si="61"/>
        <v>29372</v>
      </c>
    </row>
    <row r="413" spans="1:26" ht="25.5" customHeight="1" x14ac:dyDescent="0.25">
      <c r="A413" s="13">
        <v>44919</v>
      </c>
      <c r="B413" s="82" t="str">
        <f t="shared" si="55"/>
        <v>4145435348</v>
      </c>
      <c r="G413" s="20" t="s">
        <v>1137</v>
      </c>
      <c r="I413" s="20" t="s">
        <v>2184</v>
      </c>
      <c r="J413" s="50" t="str">
        <f>IF(G413&lt;&gt;"",VLOOKUP(G413,'nhân viên sale'!$A$2:$C$1633,2,0),"")</f>
        <v>SG004</v>
      </c>
      <c r="K413" s="20" t="s">
        <v>55</v>
      </c>
      <c r="L413" s="27" t="str">
        <f t="shared" si="57"/>
        <v>Gà muối 500g</v>
      </c>
      <c r="M413" s="16"/>
      <c r="N413" s="50" t="str">
        <f t="shared" si="56"/>
        <v>K-HCM</v>
      </c>
      <c r="Q413" s="28" t="str">
        <f t="shared" si="54"/>
        <v>Túi</v>
      </c>
      <c r="R413" s="32">
        <v>7</v>
      </c>
      <c r="T413" s="30">
        <f t="shared" si="58"/>
        <v>111058</v>
      </c>
      <c r="U413" s="30">
        <f t="shared" si="59"/>
        <v>777406</v>
      </c>
      <c r="X413" s="67">
        <f t="shared" si="60"/>
        <v>8</v>
      </c>
      <c r="Y413" s="31"/>
      <c r="Z413" s="30">
        <f t="shared" si="61"/>
        <v>62192</v>
      </c>
    </row>
    <row r="414" spans="1:26" ht="25.5" customHeight="1" x14ac:dyDescent="0.25">
      <c r="A414" s="13">
        <v>44919</v>
      </c>
      <c r="B414" s="82" t="str">
        <f t="shared" si="55"/>
        <v>4145435349</v>
      </c>
      <c r="G414" s="20" t="s">
        <v>1142</v>
      </c>
      <c r="I414" s="20" t="s">
        <v>2185</v>
      </c>
      <c r="J414" s="50" t="str">
        <f>IF(G414&lt;&gt;"",VLOOKUP(G414,'nhân viên sale'!$A$2:$C$1633,2,0),"")</f>
        <v>SG009</v>
      </c>
      <c r="K414" s="20" t="s">
        <v>39</v>
      </c>
      <c r="L414" s="27" t="str">
        <f t="shared" si="57"/>
        <v>Chân giò heo muối 300g</v>
      </c>
      <c r="M414" s="16"/>
      <c r="N414" s="50" t="str">
        <f t="shared" si="56"/>
        <v>K-HCM</v>
      </c>
      <c r="Q414" s="28" t="str">
        <f t="shared" si="54"/>
        <v>Túi</v>
      </c>
      <c r="R414" s="32">
        <v>5</v>
      </c>
      <c r="T414" s="30">
        <f t="shared" si="58"/>
        <v>73431</v>
      </c>
      <c r="U414" s="30">
        <f t="shared" si="59"/>
        <v>367155</v>
      </c>
      <c r="X414" s="67">
        <f t="shared" si="60"/>
        <v>8</v>
      </c>
      <c r="Y414" s="31"/>
      <c r="Z414" s="30">
        <f t="shared" si="61"/>
        <v>29372</v>
      </c>
    </row>
    <row r="415" spans="1:26" ht="25.5" customHeight="1" x14ac:dyDescent="0.25">
      <c r="A415" s="13">
        <v>44919</v>
      </c>
      <c r="B415" s="82" t="str">
        <f t="shared" si="55"/>
        <v>4145435349</v>
      </c>
      <c r="G415" s="20" t="s">
        <v>1142</v>
      </c>
      <c r="I415" s="20" t="s">
        <v>2185</v>
      </c>
      <c r="J415" s="50" t="str">
        <f>IF(G415&lt;&gt;"",VLOOKUP(G415,'nhân viên sale'!$A$2:$C$1633,2,0),"")</f>
        <v>SG009</v>
      </c>
      <c r="K415" s="20" t="s">
        <v>55</v>
      </c>
      <c r="L415" s="27" t="str">
        <f t="shared" si="57"/>
        <v>Gà muối 500g</v>
      </c>
      <c r="M415" s="16"/>
      <c r="N415" s="50" t="str">
        <f t="shared" si="56"/>
        <v>K-HCM</v>
      </c>
      <c r="Q415" s="28" t="str">
        <f t="shared" si="54"/>
        <v>Túi</v>
      </c>
      <c r="R415" s="32">
        <v>4</v>
      </c>
      <c r="T415" s="30">
        <f t="shared" si="58"/>
        <v>111058</v>
      </c>
      <c r="U415" s="30">
        <f t="shared" si="59"/>
        <v>444232</v>
      </c>
      <c r="X415" s="67">
        <f t="shared" si="60"/>
        <v>8</v>
      </c>
      <c r="Y415" s="31"/>
      <c r="Z415" s="30">
        <f t="shared" si="61"/>
        <v>35539</v>
      </c>
    </row>
    <row r="416" spans="1:26" ht="25.5" customHeight="1" x14ac:dyDescent="0.25">
      <c r="A416" s="13">
        <v>44919</v>
      </c>
      <c r="B416" s="82" t="str">
        <f t="shared" si="55"/>
        <v>4145435351</v>
      </c>
      <c r="G416" s="20" t="s">
        <v>1149</v>
      </c>
      <c r="I416" s="20" t="s">
        <v>2186</v>
      </c>
      <c r="J416" s="50" t="str">
        <f>IF(G416&lt;&gt;"",VLOOKUP(G416,'nhân viên sale'!$A$2:$C$1633,2,0),"")</f>
        <v>SG004</v>
      </c>
      <c r="K416" s="20" t="s">
        <v>39</v>
      </c>
      <c r="L416" s="27" t="str">
        <f t="shared" si="57"/>
        <v>Chân giò heo muối 300g</v>
      </c>
      <c r="M416" s="16"/>
      <c r="N416" s="50" t="str">
        <f t="shared" si="56"/>
        <v>K-HCM</v>
      </c>
      <c r="Q416" s="28" t="str">
        <f t="shared" si="54"/>
        <v>Túi</v>
      </c>
      <c r="R416" s="32">
        <v>5</v>
      </c>
      <c r="T416" s="30">
        <f t="shared" si="58"/>
        <v>73431</v>
      </c>
      <c r="U416" s="30">
        <f t="shared" si="59"/>
        <v>367155</v>
      </c>
      <c r="X416" s="67">
        <f t="shared" si="60"/>
        <v>8</v>
      </c>
      <c r="Y416" s="31"/>
      <c r="Z416" s="30">
        <f t="shared" si="61"/>
        <v>29372</v>
      </c>
    </row>
    <row r="417" spans="1:26" ht="25.5" customHeight="1" x14ac:dyDescent="0.25">
      <c r="A417" s="13">
        <v>44919</v>
      </c>
      <c r="B417" s="82" t="str">
        <f t="shared" si="55"/>
        <v>4145435351</v>
      </c>
      <c r="G417" s="20" t="s">
        <v>1149</v>
      </c>
      <c r="I417" s="20" t="s">
        <v>2186</v>
      </c>
      <c r="J417" s="50" t="str">
        <f>IF(G417&lt;&gt;"",VLOOKUP(G417,'nhân viên sale'!$A$2:$C$1633,2,0),"")</f>
        <v>SG004</v>
      </c>
      <c r="K417" s="20" t="s">
        <v>55</v>
      </c>
      <c r="L417" s="27" t="str">
        <f t="shared" si="57"/>
        <v>Gà muối 500g</v>
      </c>
      <c r="M417" s="16"/>
      <c r="N417" s="50" t="str">
        <f t="shared" si="56"/>
        <v>K-HCM</v>
      </c>
      <c r="Q417" s="28" t="str">
        <f t="shared" si="54"/>
        <v>Túi</v>
      </c>
      <c r="R417" s="32">
        <v>4</v>
      </c>
      <c r="T417" s="30">
        <f t="shared" si="58"/>
        <v>111058</v>
      </c>
      <c r="U417" s="30">
        <f t="shared" si="59"/>
        <v>444232</v>
      </c>
      <c r="X417" s="67">
        <f t="shared" si="60"/>
        <v>8</v>
      </c>
      <c r="Y417" s="31"/>
      <c r="Z417" s="30">
        <f t="shared" si="61"/>
        <v>35539</v>
      </c>
    </row>
    <row r="418" spans="1:26" ht="25.5" customHeight="1" x14ac:dyDescent="0.25">
      <c r="A418" s="13">
        <v>44919</v>
      </c>
      <c r="B418" s="82" t="str">
        <f t="shared" si="55"/>
        <v>4145435351</v>
      </c>
      <c r="G418" s="20" t="s">
        <v>1149</v>
      </c>
      <c r="I418" s="20" t="s">
        <v>2186</v>
      </c>
      <c r="J418" s="50" t="str">
        <f>IF(G418&lt;&gt;"",VLOOKUP(G418,'nhân viên sale'!$A$2:$C$1633,2,0),"")</f>
        <v>SG004</v>
      </c>
      <c r="K418" s="20" t="s">
        <v>67</v>
      </c>
      <c r="L418" s="27" t="str">
        <f t="shared" si="57"/>
        <v>Tai heo muối 200g</v>
      </c>
      <c r="M418" s="16"/>
      <c r="N418" s="50" t="str">
        <f t="shared" si="56"/>
        <v>K-HCM</v>
      </c>
      <c r="Q418" s="28" t="str">
        <f t="shared" si="54"/>
        <v>Túi</v>
      </c>
      <c r="R418" s="32">
        <v>4</v>
      </c>
      <c r="T418" s="30">
        <f t="shared" si="58"/>
        <v>55595</v>
      </c>
      <c r="U418" s="30">
        <f t="shared" si="59"/>
        <v>222380</v>
      </c>
      <c r="X418" s="67">
        <f t="shared" si="60"/>
        <v>8</v>
      </c>
      <c r="Y418" s="31"/>
      <c r="Z418" s="30">
        <f t="shared" si="61"/>
        <v>17790</v>
      </c>
    </row>
    <row r="419" spans="1:26" ht="25.5" customHeight="1" x14ac:dyDescent="0.25">
      <c r="A419" s="13">
        <v>44919</v>
      </c>
      <c r="B419" s="82" t="str">
        <f t="shared" si="55"/>
        <v>4145435352</v>
      </c>
      <c r="G419" s="20" t="s">
        <v>1156</v>
      </c>
      <c r="I419" s="20" t="s">
        <v>2187</v>
      </c>
      <c r="J419" s="50" t="str">
        <f>IF(G419&lt;&gt;"",VLOOKUP(G419,'nhân viên sale'!$A$2:$C$1633,2,0),"")</f>
        <v>SG009</v>
      </c>
      <c r="K419" s="20" t="s">
        <v>39</v>
      </c>
      <c r="L419" s="27" t="str">
        <f t="shared" si="57"/>
        <v>Chân giò heo muối 300g</v>
      </c>
      <c r="M419" s="16"/>
      <c r="N419" s="50" t="str">
        <f t="shared" si="56"/>
        <v>K-HCM</v>
      </c>
      <c r="Q419" s="28" t="str">
        <f t="shared" si="54"/>
        <v>Túi</v>
      </c>
      <c r="R419" s="32">
        <v>16</v>
      </c>
      <c r="T419" s="30">
        <f t="shared" si="58"/>
        <v>73431</v>
      </c>
      <c r="U419" s="30">
        <f t="shared" si="59"/>
        <v>1174896</v>
      </c>
      <c r="X419" s="67">
        <f t="shared" si="60"/>
        <v>8</v>
      </c>
      <c r="Y419" s="31"/>
      <c r="Z419" s="30">
        <f t="shared" si="61"/>
        <v>93992</v>
      </c>
    </row>
    <row r="420" spans="1:26" ht="25.5" customHeight="1" x14ac:dyDescent="0.25">
      <c r="A420" s="13">
        <v>44919</v>
      </c>
      <c r="B420" s="82" t="str">
        <f t="shared" si="55"/>
        <v>4145435352</v>
      </c>
      <c r="G420" s="20" t="s">
        <v>1156</v>
      </c>
      <c r="I420" s="20" t="s">
        <v>2187</v>
      </c>
      <c r="J420" s="50" t="str">
        <f>IF(G420&lt;&gt;"",VLOOKUP(G420,'nhân viên sale'!$A$2:$C$1633,2,0),"")</f>
        <v>SG009</v>
      </c>
      <c r="K420" s="20" t="s">
        <v>55</v>
      </c>
      <c r="L420" s="27" t="str">
        <f t="shared" si="57"/>
        <v>Gà muối 500g</v>
      </c>
      <c r="M420" s="16"/>
      <c r="N420" s="50" t="str">
        <f t="shared" si="56"/>
        <v>K-HCM</v>
      </c>
      <c r="Q420" s="28" t="str">
        <f t="shared" si="54"/>
        <v>Túi</v>
      </c>
      <c r="R420" s="32">
        <v>16</v>
      </c>
      <c r="T420" s="30">
        <f t="shared" si="58"/>
        <v>111058</v>
      </c>
      <c r="U420" s="30">
        <f t="shared" si="59"/>
        <v>1776928</v>
      </c>
      <c r="X420" s="67">
        <f t="shared" si="60"/>
        <v>8</v>
      </c>
      <c r="Y420" s="31"/>
      <c r="Z420" s="30">
        <f t="shared" si="61"/>
        <v>142154</v>
      </c>
    </row>
    <row r="421" spans="1:26" ht="25.5" customHeight="1" x14ac:dyDescent="0.25">
      <c r="A421" s="13">
        <v>44919</v>
      </c>
      <c r="B421" s="82" t="str">
        <f t="shared" si="55"/>
        <v>4145435352</v>
      </c>
      <c r="G421" s="20" t="s">
        <v>1156</v>
      </c>
      <c r="I421" s="20" t="s">
        <v>2187</v>
      </c>
      <c r="J421" s="50" t="str">
        <f>IF(G421&lt;&gt;"",VLOOKUP(G421,'nhân viên sale'!$A$2:$C$1633,2,0),"")</f>
        <v>SG009</v>
      </c>
      <c r="K421" s="20" t="s">
        <v>67</v>
      </c>
      <c r="L421" s="27" t="str">
        <f t="shared" si="57"/>
        <v>Tai heo muối 200g</v>
      </c>
      <c r="M421" s="16"/>
      <c r="N421" s="50" t="str">
        <f t="shared" si="56"/>
        <v>K-HCM</v>
      </c>
      <c r="Q421" s="28" t="str">
        <f t="shared" si="54"/>
        <v>Túi</v>
      </c>
      <c r="R421" s="32">
        <v>6</v>
      </c>
      <c r="T421" s="30">
        <f t="shared" si="58"/>
        <v>55595</v>
      </c>
      <c r="U421" s="30">
        <f t="shared" si="59"/>
        <v>333570</v>
      </c>
      <c r="X421" s="67">
        <f t="shared" si="60"/>
        <v>8</v>
      </c>
      <c r="Y421" s="31"/>
      <c r="Z421" s="30">
        <f t="shared" si="61"/>
        <v>26686</v>
      </c>
    </row>
    <row r="422" spans="1:26" ht="25.5" customHeight="1" x14ac:dyDescent="0.25">
      <c r="A422" s="13">
        <v>44919</v>
      </c>
      <c r="B422" s="82" t="str">
        <f t="shared" si="55"/>
        <v>4145435352</v>
      </c>
      <c r="G422" s="20" t="s">
        <v>1156</v>
      </c>
      <c r="I422" s="20" t="s">
        <v>2187</v>
      </c>
      <c r="J422" s="50" t="str">
        <f>IF(G422&lt;&gt;"",VLOOKUP(G422,'nhân viên sale'!$A$2:$C$1633,2,0),"")</f>
        <v>SG009</v>
      </c>
      <c r="K422" s="20" t="s">
        <v>37</v>
      </c>
      <c r="L422" s="27" t="str">
        <f t="shared" si="57"/>
        <v>Chả cốm 300g</v>
      </c>
      <c r="M422" s="16"/>
      <c r="N422" s="50" t="str">
        <f t="shared" si="56"/>
        <v>K-HCM</v>
      </c>
      <c r="Q422" s="28" t="str">
        <f t="shared" si="54"/>
        <v>Túi</v>
      </c>
      <c r="R422" s="32">
        <v>4</v>
      </c>
      <c r="T422" s="30">
        <f t="shared" si="58"/>
        <v>74250</v>
      </c>
      <c r="U422" s="30">
        <f t="shared" si="59"/>
        <v>297000</v>
      </c>
      <c r="X422" s="67">
        <f t="shared" si="60"/>
        <v>8</v>
      </c>
      <c r="Y422" s="31"/>
      <c r="Z422" s="30">
        <f t="shared" si="61"/>
        <v>23760</v>
      </c>
    </row>
    <row r="423" spans="1:26" ht="25.5" customHeight="1" x14ac:dyDescent="0.25">
      <c r="A423" s="13">
        <v>44919</v>
      </c>
      <c r="B423" s="82" t="str">
        <f t="shared" si="55"/>
        <v>4145435352</v>
      </c>
      <c r="G423" s="20" t="s">
        <v>1156</v>
      </c>
      <c r="I423" s="20" t="s">
        <v>2187</v>
      </c>
      <c r="J423" s="50" t="str">
        <f>IF(G423&lt;&gt;"",VLOOKUP(G423,'nhân viên sale'!$A$2:$C$1633,2,0),"")</f>
        <v>SG009</v>
      </c>
      <c r="K423" s="20" t="s">
        <v>59</v>
      </c>
      <c r="L423" s="27" t="str">
        <f t="shared" si="57"/>
        <v>Giò Tai Lưỡi Xào 250g</v>
      </c>
      <c r="M423" s="16"/>
      <c r="N423" s="50" t="str">
        <f t="shared" si="56"/>
        <v>K-HCM</v>
      </c>
      <c r="Q423" s="28" t="str">
        <f t="shared" si="54"/>
        <v>Túi</v>
      </c>
      <c r="R423" s="32">
        <v>6</v>
      </c>
      <c r="T423" s="30">
        <f t="shared" si="58"/>
        <v>50182</v>
      </c>
      <c r="U423" s="30">
        <f t="shared" si="59"/>
        <v>301092</v>
      </c>
      <c r="X423" s="67">
        <f t="shared" si="60"/>
        <v>8</v>
      </c>
      <c r="Y423" s="31"/>
      <c r="Z423" s="30">
        <f t="shared" si="61"/>
        <v>24087</v>
      </c>
    </row>
    <row r="424" spans="1:26" ht="25.5" customHeight="1" x14ac:dyDescent="0.25">
      <c r="A424" s="13">
        <v>44919</v>
      </c>
      <c r="B424" s="82" t="str">
        <f t="shared" si="55"/>
        <v>4145435436</v>
      </c>
      <c r="G424" s="20" t="s">
        <v>1174</v>
      </c>
      <c r="I424" s="20" t="s">
        <v>2188</v>
      </c>
      <c r="J424" s="50" t="str">
        <f>IF(G424&lt;&gt;"",VLOOKUP(G424,'nhân viên sale'!$A$2:$C$1633,2,0),"")</f>
        <v>SG004</v>
      </c>
      <c r="K424" s="20" t="s">
        <v>39</v>
      </c>
      <c r="L424" s="27" t="str">
        <f t="shared" si="57"/>
        <v>Chân giò heo muối 300g</v>
      </c>
      <c r="M424" s="16"/>
      <c r="N424" s="50" t="str">
        <f t="shared" si="56"/>
        <v>K-HCM</v>
      </c>
      <c r="Q424" s="28" t="str">
        <f t="shared" si="54"/>
        <v>Túi</v>
      </c>
      <c r="R424" s="32">
        <v>5</v>
      </c>
      <c r="T424" s="30">
        <f t="shared" si="58"/>
        <v>73431</v>
      </c>
      <c r="U424" s="30">
        <f t="shared" si="59"/>
        <v>367155</v>
      </c>
      <c r="X424" s="67">
        <f t="shared" si="60"/>
        <v>8</v>
      </c>
      <c r="Y424" s="31"/>
      <c r="Z424" s="30">
        <f t="shared" si="61"/>
        <v>29372</v>
      </c>
    </row>
    <row r="425" spans="1:26" ht="25.5" customHeight="1" x14ac:dyDescent="0.25">
      <c r="A425" s="13">
        <v>44919</v>
      </c>
      <c r="B425" s="82" t="str">
        <f t="shared" si="55"/>
        <v>4145435436</v>
      </c>
      <c r="G425" s="20" t="s">
        <v>1174</v>
      </c>
      <c r="I425" s="20" t="s">
        <v>2188</v>
      </c>
      <c r="J425" s="50" t="str">
        <f>IF(G425&lt;&gt;"",VLOOKUP(G425,'nhân viên sale'!$A$2:$C$1633,2,0),"")</f>
        <v>SG004</v>
      </c>
      <c r="K425" s="20" t="s">
        <v>55</v>
      </c>
      <c r="L425" s="27" t="str">
        <f t="shared" si="57"/>
        <v>Gà muối 500g</v>
      </c>
      <c r="M425" s="16"/>
      <c r="N425" s="50" t="str">
        <f t="shared" si="56"/>
        <v>K-HCM</v>
      </c>
      <c r="Q425" s="28" t="str">
        <f t="shared" si="54"/>
        <v>Túi</v>
      </c>
      <c r="R425" s="32">
        <v>7</v>
      </c>
      <c r="T425" s="30">
        <f t="shared" si="58"/>
        <v>111058</v>
      </c>
      <c r="U425" s="30">
        <f t="shared" si="59"/>
        <v>777406</v>
      </c>
      <c r="X425" s="67">
        <f t="shared" si="60"/>
        <v>8</v>
      </c>
      <c r="Y425" s="31"/>
      <c r="Z425" s="30">
        <f t="shared" si="61"/>
        <v>62192</v>
      </c>
    </row>
    <row r="426" spans="1:26" ht="25.5" customHeight="1" x14ac:dyDescent="0.25">
      <c r="A426" s="13">
        <v>44919</v>
      </c>
      <c r="B426" s="82" t="str">
        <f t="shared" si="55"/>
        <v>4145435440</v>
      </c>
      <c r="G426" s="20" t="s">
        <v>1186</v>
      </c>
      <c r="I426" s="20" t="s">
        <v>2189</v>
      </c>
      <c r="J426" s="50" t="str">
        <f>IF(G426&lt;&gt;"",VLOOKUP(G426,'nhân viên sale'!$A$2:$C$1633,2,0),"")</f>
        <v>SG004</v>
      </c>
      <c r="K426" s="20" t="s">
        <v>39</v>
      </c>
      <c r="L426" s="27" t="str">
        <f t="shared" si="57"/>
        <v>Chân giò heo muối 300g</v>
      </c>
      <c r="M426" s="16"/>
      <c r="N426" s="50" t="str">
        <f t="shared" si="56"/>
        <v>K-HCM</v>
      </c>
      <c r="Q426" s="28" t="str">
        <f t="shared" si="54"/>
        <v>Túi</v>
      </c>
      <c r="R426" s="32">
        <v>5</v>
      </c>
      <c r="T426" s="30">
        <f t="shared" si="58"/>
        <v>73431</v>
      </c>
      <c r="U426" s="30">
        <f t="shared" si="59"/>
        <v>367155</v>
      </c>
      <c r="X426" s="67">
        <f t="shared" si="60"/>
        <v>8</v>
      </c>
      <c r="Y426" s="31"/>
      <c r="Z426" s="30">
        <f t="shared" si="61"/>
        <v>29372</v>
      </c>
    </row>
    <row r="427" spans="1:26" ht="25.5" customHeight="1" x14ac:dyDescent="0.25">
      <c r="A427" s="13">
        <v>44919</v>
      </c>
      <c r="B427" s="82" t="str">
        <f t="shared" si="55"/>
        <v>4145435440</v>
      </c>
      <c r="G427" s="20" t="s">
        <v>1186</v>
      </c>
      <c r="I427" s="20" t="s">
        <v>2189</v>
      </c>
      <c r="J427" s="50" t="str">
        <f>IF(G427&lt;&gt;"",VLOOKUP(G427,'nhân viên sale'!$A$2:$C$1633,2,0),"")</f>
        <v>SG004</v>
      </c>
      <c r="K427" s="20" t="s">
        <v>55</v>
      </c>
      <c r="L427" s="27" t="str">
        <f t="shared" si="57"/>
        <v>Gà muối 500g</v>
      </c>
      <c r="M427" s="16"/>
      <c r="N427" s="50" t="str">
        <f t="shared" si="56"/>
        <v>K-HCM</v>
      </c>
      <c r="Q427" s="28" t="str">
        <f t="shared" si="54"/>
        <v>Túi</v>
      </c>
      <c r="R427" s="32">
        <v>7</v>
      </c>
      <c r="T427" s="30">
        <f t="shared" si="58"/>
        <v>111058</v>
      </c>
      <c r="U427" s="30">
        <f t="shared" si="59"/>
        <v>777406</v>
      </c>
      <c r="X427" s="67">
        <f t="shared" si="60"/>
        <v>8</v>
      </c>
      <c r="Y427" s="31"/>
      <c r="Z427" s="30">
        <f t="shared" si="61"/>
        <v>62192</v>
      </c>
    </row>
    <row r="428" spans="1:26" ht="25.5" customHeight="1" x14ac:dyDescent="0.25">
      <c r="A428" s="13">
        <v>44919</v>
      </c>
      <c r="B428" s="82" t="str">
        <f t="shared" si="55"/>
        <v>4145435440</v>
      </c>
      <c r="G428" s="20" t="s">
        <v>1186</v>
      </c>
      <c r="I428" s="20" t="s">
        <v>2189</v>
      </c>
      <c r="J428" s="50" t="str">
        <f>IF(G428&lt;&gt;"",VLOOKUP(G428,'nhân viên sale'!$A$2:$C$1633,2,0),"")</f>
        <v>SG004</v>
      </c>
      <c r="K428" s="20" t="s">
        <v>59</v>
      </c>
      <c r="L428" s="27" t="str">
        <f t="shared" si="57"/>
        <v>Giò Tai Lưỡi Xào 250g</v>
      </c>
      <c r="M428" s="16"/>
      <c r="N428" s="50" t="str">
        <f t="shared" si="56"/>
        <v>K-HCM</v>
      </c>
      <c r="Q428" s="28" t="str">
        <f t="shared" si="54"/>
        <v>Túi</v>
      </c>
      <c r="R428" s="32">
        <v>4</v>
      </c>
      <c r="T428" s="30">
        <f t="shared" si="58"/>
        <v>50182</v>
      </c>
      <c r="U428" s="30">
        <f t="shared" si="59"/>
        <v>200728</v>
      </c>
      <c r="X428" s="67">
        <f t="shared" si="60"/>
        <v>8</v>
      </c>
      <c r="Y428" s="31"/>
      <c r="Z428" s="30">
        <f t="shared" si="61"/>
        <v>16058</v>
      </c>
    </row>
    <row r="429" spans="1:26" ht="25.5" customHeight="1" x14ac:dyDescent="0.25">
      <c r="A429" s="13">
        <v>44919</v>
      </c>
      <c r="B429" s="82" t="str">
        <f t="shared" si="55"/>
        <v>4145435489</v>
      </c>
      <c r="G429" s="20" t="s">
        <v>1205</v>
      </c>
      <c r="I429" s="20" t="s">
        <v>2190</v>
      </c>
      <c r="J429" s="50" t="str">
        <f>IF(G429&lt;&gt;"",VLOOKUP(G429,'nhân viên sale'!$A$2:$C$1633,2,0),"")</f>
        <v>SG009</v>
      </c>
      <c r="K429" s="20" t="s">
        <v>30</v>
      </c>
      <c r="L429" s="27" t="str">
        <f t="shared" si="57"/>
        <v>Bắp bò muối 200g</v>
      </c>
      <c r="M429" s="16"/>
      <c r="N429" s="50" t="str">
        <f t="shared" si="56"/>
        <v>K-HCM</v>
      </c>
      <c r="Q429" s="28" t="str">
        <f t="shared" si="54"/>
        <v>Túi</v>
      </c>
      <c r="R429" s="32">
        <v>4</v>
      </c>
      <c r="T429" s="30">
        <f t="shared" si="58"/>
        <v>87787</v>
      </c>
      <c r="U429" s="30">
        <f t="shared" si="59"/>
        <v>351148</v>
      </c>
      <c r="X429" s="67">
        <f t="shared" si="60"/>
        <v>8</v>
      </c>
      <c r="Y429" s="31"/>
      <c r="Z429" s="30">
        <f t="shared" si="61"/>
        <v>28092</v>
      </c>
    </row>
    <row r="430" spans="1:26" ht="25.5" customHeight="1" x14ac:dyDescent="0.25">
      <c r="A430" s="13">
        <v>44919</v>
      </c>
      <c r="B430" s="82" t="str">
        <f t="shared" si="55"/>
        <v>4145435489</v>
      </c>
      <c r="G430" s="20" t="s">
        <v>1205</v>
      </c>
      <c r="I430" s="20" t="s">
        <v>2190</v>
      </c>
      <c r="J430" s="50" t="str">
        <f>IF(G430&lt;&gt;"",VLOOKUP(G430,'nhân viên sale'!$A$2:$C$1633,2,0),"")</f>
        <v>SG009</v>
      </c>
      <c r="K430" s="20" t="s">
        <v>39</v>
      </c>
      <c r="L430" s="27" t="str">
        <f t="shared" si="57"/>
        <v>Chân giò heo muối 300g</v>
      </c>
      <c r="M430" s="16"/>
      <c r="N430" s="50" t="str">
        <f t="shared" si="56"/>
        <v>K-HCM</v>
      </c>
      <c r="Q430" s="28" t="str">
        <f t="shared" si="54"/>
        <v>Túi</v>
      </c>
      <c r="R430" s="32">
        <v>16</v>
      </c>
      <c r="T430" s="30">
        <f t="shared" si="58"/>
        <v>73431</v>
      </c>
      <c r="U430" s="30">
        <f t="shared" si="59"/>
        <v>1174896</v>
      </c>
      <c r="X430" s="67">
        <f t="shared" si="60"/>
        <v>8</v>
      </c>
      <c r="Y430" s="31"/>
      <c r="Z430" s="30">
        <f t="shared" si="61"/>
        <v>93992</v>
      </c>
    </row>
    <row r="431" spans="1:26" ht="25.5" customHeight="1" x14ac:dyDescent="0.25">
      <c r="A431" s="13">
        <v>44919</v>
      </c>
      <c r="B431" s="82" t="str">
        <f t="shared" si="55"/>
        <v>4145435489</v>
      </c>
      <c r="G431" s="20" t="s">
        <v>1205</v>
      </c>
      <c r="I431" s="20" t="s">
        <v>2190</v>
      </c>
      <c r="J431" s="50" t="str">
        <f>IF(G431&lt;&gt;"",VLOOKUP(G431,'nhân viên sale'!$A$2:$C$1633,2,0),"")</f>
        <v>SG009</v>
      </c>
      <c r="K431" s="20" t="s">
        <v>55</v>
      </c>
      <c r="L431" s="27" t="str">
        <f t="shared" si="57"/>
        <v>Gà muối 500g</v>
      </c>
      <c r="M431" s="16"/>
      <c r="N431" s="50" t="str">
        <f t="shared" si="56"/>
        <v>K-HCM</v>
      </c>
      <c r="Q431" s="28" t="str">
        <f t="shared" si="54"/>
        <v>Túi</v>
      </c>
      <c r="R431" s="32">
        <v>16</v>
      </c>
      <c r="T431" s="30">
        <f t="shared" si="58"/>
        <v>111058</v>
      </c>
      <c r="U431" s="30">
        <f t="shared" si="59"/>
        <v>1776928</v>
      </c>
      <c r="X431" s="67">
        <f t="shared" si="60"/>
        <v>8</v>
      </c>
      <c r="Y431" s="31"/>
      <c r="Z431" s="30">
        <f t="shared" si="61"/>
        <v>142154</v>
      </c>
    </row>
    <row r="432" spans="1:26" ht="25.5" customHeight="1" x14ac:dyDescent="0.25">
      <c r="A432" s="13">
        <v>44919</v>
      </c>
      <c r="B432" s="82" t="str">
        <f t="shared" si="55"/>
        <v>4145435489</v>
      </c>
      <c r="G432" s="20" t="s">
        <v>1205</v>
      </c>
      <c r="I432" s="20" t="s">
        <v>2190</v>
      </c>
      <c r="J432" s="50" t="str">
        <f>IF(G432&lt;&gt;"",VLOOKUP(G432,'nhân viên sale'!$A$2:$C$1633,2,0),"")</f>
        <v>SG009</v>
      </c>
      <c r="K432" s="20" t="s">
        <v>67</v>
      </c>
      <c r="L432" s="27" t="str">
        <f t="shared" si="57"/>
        <v>Tai heo muối 200g</v>
      </c>
      <c r="M432" s="16"/>
      <c r="N432" s="50" t="str">
        <f t="shared" si="56"/>
        <v>K-HCM</v>
      </c>
      <c r="Q432" s="28" t="str">
        <f t="shared" si="54"/>
        <v>Túi</v>
      </c>
      <c r="R432" s="32">
        <v>6</v>
      </c>
      <c r="T432" s="30">
        <f t="shared" si="58"/>
        <v>55595</v>
      </c>
      <c r="U432" s="30">
        <f t="shared" si="59"/>
        <v>333570</v>
      </c>
      <c r="X432" s="67">
        <f t="shared" si="60"/>
        <v>8</v>
      </c>
      <c r="Y432" s="31"/>
      <c r="Z432" s="30">
        <f t="shared" si="61"/>
        <v>26686</v>
      </c>
    </row>
    <row r="433" spans="1:26" ht="25.5" customHeight="1" x14ac:dyDescent="0.25">
      <c r="A433" s="13">
        <v>44919</v>
      </c>
      <c r="B433" s="82" t="str">
        <f t="shared" si="55"/>
        <v>4145435489</v>
      </c>
      <c r="G433" s="20" t="s">
        <v>1205</v>
      </c>
      <c r="I433" s="20" t="s">
        <v>2190</v>
      </c>
      <c r="J433" s="50" t="str">
        <f>IF(G433&lt;&gt;"",VLOOKUP(G433,'nhân viên sale'!$A$2:$C$1633,2,0),"")</f>
        <v>SG009</v>
      </c>
      <c r="K433" s="20" t="s">
        <v>49</v>
      </c>
      <c r="L433" s="27" t="str">
        <f t="shared" si="57"/>
        <v>Giò lụa cây 250g</v>
      </c>
      <c r="M433" s="16"/>
      <c r="N433" s="50" t="str">
        <f t="shared" si="56"/>
        <v>K-HCM</v>
      </c>
      <c r="Q433" s="28" t="str">
        <f t="shared" si="54"/>
        <v>Túi</v>
      </c>
      <c r="R433" s="32">
        <v>4</v>
      </c>
      <c r="T433" s="30">
        <f t="shared" si="58"/>
        <v>59400</v>
      </c>
      <c r="U433" s="30">
        <f t="shared" si="59"/>
        <v>237600</v>
      </c>
      <c r="X433" s="67">
        <f t="shared" si="60"/>
        <v>8</v>
      </c>
      <c r="Y433" s="31"/>
      <c r="Z433" s="30">
        <f t="shared" si="61"/>
        <v>19008</v>
      </c>
    </row>
    <row r="434" spans="1:26" ht="25.5" customHeight="1" x14ac:dyDescent="0.25">
      <c r="A434" s="13">
        <v>44919</v>
      </c>
      <c r="B434" s="82" t="str">
        <f t="shared" si="55"/>
        <v>4145435489</v>
      </c>
      <c r="G434" s="20" t="s">
        <v>1205</v>
      </c>
      <c r="I434" s="20" t="s">
        <v>2190</v>
      </c>
      <c r="J434" s="50" t="str">
        <f>IF(G434&lt;&gt;"",VLOOKUP(G434,'nhân viên sale'!$A$2:$C$1633,2,0),"")</f>
        <v>SG009</v>
      </c>
      <c r="K434" s="20" t="s">
        <v>37</v>
      </c>
      <c r="L434" s="27" t="str">
        <f t="shared" si="57"/>
        <v>Chả cốm 300g</v>
      </c>
      <c r="M434" s="16"/>
      <c r="N434" s="50" t="str">
        <f t="shared" si="56"/>
        <v>K-HCM</v>
      </c>
      <c r="Q434" s="28" t="str">
        <f t="shared" si="54"/>
        <v>Túi</v>
      </c>
      <c r="R434" s="32">
        <v>4</v>
      </c>
      <c r="T434" s="30">
        <f t="shared" si="58"/>
        <v>74250</v>
      </c>
      <c r="U434" s="30">
        <f t="shared" si="59"/>
        <v>297000</v>
      </c>
      <c r="X434" s="67">
        <f t="shared" si="60"/>
        <v>8</v>
      </c>
      <c r="Y434" s="31"/>
      <c r="Z434" s="30">
        <f t="shared" si="61"/>
        <v>23760</v>
      </c>
    </row>
    <row r="435" spans="1:26" ht="25.5" customHeight="1" x14ac:dyDescent="0.25">
      <c r="A435" s="13">
        <v>44919</v>
      </c>
      <c r="B435" s="82" t="str">
        <f t="shared" si="55"/>
        <v>4145435489</v>
      </c>
      <c r="G435" s="20" t="s">
        <v>1205</v>
      </c>
      <c r="I435" s="20" t="s">
        <v>2190</v>
      </c>
      <c r="J435" s="50" t="str">
        <f>IF(G435&lt;&gt;"",VLOOKUP(G435,'nhân viên sale'!$A$2:$C$1633,2,0),"")</f>
        <v>SG009</v>
      </c>
      <c r="K435" s="20" t="s">
        <v>59</v>
      </c>
      <c r="L435" s="27" t="str">
        <f t="shared" si="57"/>
        <v>Giò Tai Lưỡi Xào 250g</v>
      </c>
      <c r="M435" s="16"/>
      <c r="N435" s="50" t="str">
        <f t="shared" si="56"/>
        <v>K-HCM</v>
      </c>
      <c r="Q435" s="28" t="str">
        <f t="shared" si="54"/>
        <v>Túi</v>
      </c>
      <c r="R435" s="32">
        <v>6</v>
      </c>
      <c r="T435" s="30">
        <f t="shared" si="58"/>
        <v>50182</v>
      </c>
      <c r="U435" s="30">
        <f t="shared" si="59"/>
        <v>301092</v>
      </c>
      <c r="X435" s="67">
        <f t="shared" si="60"/>
        <v>8</v>
      </c>
      <c r="Y435" s="31"/>
      <c r="Z435" s="30">
        <f t="shared" si="61"/>
        <v>24087</v>
      </c>
    </row>
    <row r="436" spans="1:26" ht="25.5" customHeight="1" x14ac:dyDescent="0.25">
      <c r="A436" s="13">
        <v>44919</v>
      </c>
      <c r="B436" s="82" t="str">
        <f t="shared" si="55"/>
        <v>4145435489</v>
      </c>
      <c r="G436" s="20" t="s">
        <v>1205</v>
      </c>
      <c r="I436" s="20" t="s">
        <v>2190</v>
      </c>
      <c r="J436" s="50" t="str">
        <f>IF(G436&lt;&gt;"",VLOOKUP(G436,'nhân viên sale'!$A$2:$C$1633,2,0),"")</f>
        <v>SG009</v>
      </c>
      <c r="K436" s="20" t="s">
        <v>65</v>
      </c>
      <c r="L436" s="27" t="str">
        <f t="shared" si="57"/>
        <v>Mọc Nấm Hương 250g</v>
      </c>
      <c r="M436" s="16"/>
      <c r="N436" s="50" t="str">
        <f t="shared" si="56"/>
        <v>K-HCM</v>
      </c>
      <c r="Q436" s="28" t="str">
        <f t="shared" si="54"/>
        <v>Túi</v>
      </c>
      <c r="R436" s="32">
        <v>4</v>
      </c>
      <c r="T436" s="30">
        <f t="shared" si="58"/>
        <v>46000</v>
      </c>
      <c r="U436" s="30">
        <f t="shared" si="59"/>
        <v>184000</v>
      </c>
      <c r="X436" s="67">
        <f t="shared" si="60"/>
        <v>8</v>
      </c>
      <c r="Y436" s="31"/>
      <c r="Z436" s="30">
        <f t="shared" si="61"/>
        <v>14720</v>
      </c>
    </row>
    <row r="437" spans="1:26" ht="25.5" customHeight="1" x14ac:dyDescent="0.25">
      <c r="A437" s="13">
        <v>44919</v>
      </c>
      <c r="B437" s="82" t="str">
        <f t="shared" si="55"/>
        <v>4145435534</v>
      </c>
      <c r="G437" s="20" t="s">
        <v>1215</v>
      </c>
      <c r="I437" s="20" t="s">
        <v>2191</v>
      </c>
      <c r="J437" s="50" t="str">
        <f>IF(G437&lt;&gt;"",VLOOKUP(G437,'nhân viên sale'!$A$2:$C$1633,2,0),"")</f>
        <v>SG009</v>
      </c>
      <c r="K437" s="20" t="s">
        <v>39</v>
      </c>
      <c r="L437" s="27" t="str">
        <f t="shared" si="57"/>
        <v>Chân giò heo muối 300g</v>
      </c>
      <c r="M437" s="16"/>
      <c r="N437" s="50" t="str">
        <f t="shared" si="56"/>
        <v>K-HCM</v>
      </c>
      <c r="Q437" s="28" t="str">
        <f t="shared" si="54"/>
        <v>Túi</v>
      </c>
      <c r="R437" s="32">
        <v>12</v>
      </c>
      <c r="T437" s="30">
        <f t="shared" si="58"/>
        <v>73431</v>
      </c>
      <c r="U437" s="30">
        <f t="shared" si="59"/>
        <v>881172</v>
      </c>
      <c r="X437" s="67">
        <f t="shared" si="60"/>
        <v>8</v>
      </c>
      <c r="Y437" s="31"/>
      <c r="Z437" s="30">
        <f t="shared" si="61"/>
        <v>70494</v>
      </c>
    </row>
    <row r="438" spans="1:26" ht="25.5" customHeight="1" x14ac:dyDescent="0.25">
      <c r="A438" s="13">
        <v>44919</v>
      </c>
      <c r="B438" s="82" t="str">
        <f t="shared" si="55"/>
        <v>4145435534</v>
      </c>
      <c r="G438" s="20" t="s">
        <v>1215</v>
      </c>
      <c r="I438" s="20" t="s">
        <v>2191</v>
      </c>
      <c r="J438" s="50" t="str">
        <f>IF(G438&lt;&gt;"",VLOOKUP(G438,'nhân viên sale'!$A$2:$C$1633,2,0),"")</f>
        <v>SG009</v>
      </c>
      <c r="K438" s="20" t="s">
        <v>55</v>
      </c>
      <c r="L438" s="27" t="str">
        <f t="shared" si="57"/>
        <v>Gà muối 500g</v>
      </c>
      <c r="M438" s="16"/>
      <c r="N438" s="50" t="str">
        <f t="shared" si="56"/>
        <v>K-HCM</v>
      </c>
      <c r="Q438" s="28" t="str">
        <f t="shared" si="54"/>
        <v>Túi</v>
      </c>
      <c r="R438" s="32">
        <v>12</v>
      </c>
      <c r="T438" s="30">
        <f t="shared" si="58"/>
        <v>111058</v>
      </c>
      <c r="U438" s="30">
        <f t="shared" si="59"/>
        <v>1332696</v>
      </c>
      <c r="X438" s="67">
        <f t="shared" si="60"/>
        <v>8</v>
      </c>
      <c r="Y438" s="31"/>
      <c r="Z438" s="30">
        <f t="shared" si="61"/>
        <v>106616</v>
      </c>
    </row>
    <row r="439" spans="1:26" ht="25.5" customHeight="1" x14ac:dyDescent="0.25">
      <c r="A439" s="13">
        <v>44919</v>
      </c>
      <c r="B439" s="82" t="str">
        <f t="shared" si="55"/>
        <v>4145435534</v>
      </c>
      <c r="G439" s="20" t="s">
        <v>1215</v>
      </c>
      <c r="I439" s="20" t="s">
        <v>2191</v>
      </c>
      <c r="J439" s="50" t="str">
        <f>IF(G439&lt;&gt;"",VLOOKUP(G439,'nhân viên sale'!$A$2:$C$1633,2,0),"")</f>
        <v>SG009</v>
      </c>
      <c r="K439" s="20" t="s">
        <v>67</v>
      </c>
      <c r="L439" s="27" t="str">
        <f t="shared" si="57"/>
        <v>Tai heo muối 200g</v>
      </c>
      <c r="M439" s="16"/>
      <c r="N439" s="50" t="str">
        <f t="shared" si="56"/>
        <v>K-HCM</v>
      </c>
      <c r="Q439" s="28" t="str">
        <f t="shared" si="54"/>
        <v>Túi</v>
      </c>
      <c r="R439" s="32">
        <v>6</v>
      </c>
      <c r="T439" s="30">
        <f t="shared" si="58"/>
        <v>55595</v>
      </c>
      <c r="U439" s="30">
        <f t="shared" si="59"/>
        <v>333570</v>
      </c>
      <c r="X439" s="67">
        <f t="shared" si="60"/>
        <v>8</v>
      </c>
      <c r="Y439" s="31"/>
      <c r="Z439" s="30">
        <f t="shared" si="61"/>
        <v>26686</v>
      </c>
    </row>
    <row r="440" spans="1:26" ht="25.5" customHeight="1" x14ac:dyDescent="0.25">
      <c r="A440" s="13">
        <v>44919</v>
      </c>
      <c r="B440" s="82" t="str">
        <f t="shared" si="55"/>
        <v>4145435534</v>
      </c>
      <c r="G440" s="20" t="s">
        <v>1215</v>
      </c>
      <c r="I440" s="20" t="s">
        <v>2191</v>
      </c>
      <c r="J440" s="50" t="str">
        <f>IF(G440&lt;&gt;"",VLOOKUP(G440,'nhân viên sale'!$A$2:$C$1633,2,0),"")</f>
        <v>SG009</v>
      </c>
      <c r="K440" s="20" t="s">
        <v>37</v>
      </c>
      <c r="L440" s="27" t="str">
        <f t="shared" si="57"/>
        <v>Chả cốm 300g</v>
      </c>
      <c r="M440" s="16"/>
      <c r="N440" s="50" t="str">
        <f t="shared" si="56"/>
        <v>K-HCM</v>
      </c>
      <c r="Q440" s="28" t="str">
        <f t="shared" si="54"/>
        <v>Túi</v>
      </c>
      <c r="R440" s="32">
        <v>4</v>
      </c>
      <c r="T440" s="30">
        <f t="shared" si="58"/>
        <v>74250</v>
      </c>
      <c r="U440" s="30">
        <f t="shared" si="59"/>
        <v>297000</v>
      </c>
      <c r="X440" s="67">
        <f t="shared" si="60"/>
        <v>8</v>
      </c>
      <c r="Y440" s="31"/>
      <c r="Z440" s="30">
        <f t="shared" si="61"/>
        <v>23760</v>
      </c>
    </row>
    <row r="441" spans="1:26" ht="25.5" customHeight="1" x14ac:dyDescent="0.25">
      <c r="A441" s="13">
        <v>44919</v>
      </c>
      <c r="B441" s="82" t="str">
        <f t="shared" si="55"/>
        <v>4145435534</v>
      </c>
      <c r="G441" s="20" t="s">
        <v>1215</v>
      </c>
      <c r="I441" s="20" t="s">
        <v>2191</v>
      </c>
      <c r="J441" s="50" t="str">
        <f>IF(G441&lt;&gt;"",VLOOKUP(G441,'nhân viên sale'!$A$2:$C$1633,2,0),"")</f>
        <v>SG009</v>
      </c>
      <c r="K441" s="20" t="s">
        <v>59</v>
      </c>
      <c r="L441" s="27" t="str">
        <f t="shared" si="57"/>
        <v>Giò Tai Lưỡi Xào 250g</v>
      </c>
      <c r="M441" s="16"/>
      <c r="N441" s="50" t="str">
        <f t="shared" si="56"/>
        <v>K-HCM</v>
      </c>
      <c r="Q441" s="28" t="str">
        <f t="shared" si="54"/>
        <v>Túi</v>
      </c>
      <c r="R441" s="32">
        <v>6</v>
      </c>
      <c r="T441" s="30">
        <f t="shared" si="58"/>
        <v>50182</v>
      </c>
      <c r="U441" s="30">
        <f t="shared" si="59"/>
        <v>301092</v>
      </c>
      <c r="X441" s="67">
        <f t="shared" si="60"/>
        <v>8</v>
      </c>
      <c r="Y441" s="31"/>
      <c r="Z441" s="30">
        <f t="shared" si="61"/>
        <v>24087</v>
      </c>
    </row>
    <row r="442" spans="1:26" ht="25.5" customHeight="1" x14ac:dyDescent="0.25">
      <c r="A442" s="13">
        <v>44919</v>
      </c>
      <c r="B442" s="82" t="str">
        <f t="shared" si="55"/>
        <v>4145435842</v>
      </c>
      <c r="G442" s="20" t="s">
        <v>1344</v>
      </c>
      <c r="I442" s="20" t="s">
        <v>2192</v>
      </c>
      <c r="J442" s="50" t="str">
        <f>IF(G442&lt;&gt;"",VLOOKUP(G442,'nhân viên sale'!$A$2:$C$1633,2,0),"")</f>
        <v>SG011</v>
      </c>
      <c r="K442" s="20" t="s">
        <v>49</v>
      </c>
      <c r="L442" s="27" t="str">
        <f t="shared" si="57"/>
        <v>Giò lụa cây 250g</v>
      </c>
      <c r="M442" s="16"/>
      <c r="N442" s="50" t="str">
        <f t="shared" si="56"/>
        <v>K-HCM</v>
      </c>
      <c r="Q442" s="28" t="str">
        <f t="shared" si="54"/>
        <v>Túi</v>
      </c>
      <c r="R442" s="32">
        <v>4</v>
      </c>
      <c r="T442" s="30">
        <f t="shared" si="58"/>
        <v>59400</v>
      </c>
      <c r="U442" s="30">
        <f t="shared" si="59"/>
        <v>237600</v>
      </c>
      <c r="X442" s="67">
        <f t="shared" si="60"/>
        <v>8</v>
      </c>
      <c r="Y442" s="31"/>
      <c r="Z442" s="30">
        <f t="shared" si="61"/>
        <v>19008</v>
      </c>
    </row>
    <row r="443" spans="1:26" ht="25.5" customHeight="1" x14ac:dyDescent="0.25">
      <c r="A443" s="13">
        <v>44919</v>
      </c>
      <c r="B443" s="82" t="str">
        <f t="shared" si="55"/>
        <v>4145435842</v>
      </c>
      <c r="G443" s="20" t="s">
        <v>1344</v>
      </c>
      <c r="I443" s="20" t="s">
        <v>2192</v>
      </c>
      <c r="J443" s="50" t="str">
        <f>IF(G443&lt;&gt;"",VLOOKUP(G443,'nhân viên sale'!$A$2:$C$1633,2,0),"")</f>
        <v>SG011</v>
      </c>
      <c r="K443" s="20" t="s">
        <v>55</v>
      </c>
      <c r="L443" s="27" t="str">
        <f t="shared" si="57"/>
        <v>Gà muối 500g</v>
      </c>
      <c r="M443" s="16"/>
      <c r="N443" s="50" t="str">
        <f t="shared" si="56"/>
        <v>K-HCM</v>
      </c>
      <c r="Q443" s="28" t="str">
        <f t="shared" si="54"/>
        <v>Túi</v>
      </c>
      <c r="R443" s="32">
        <v>7</v>
      </c>
      <c r="T443" s="30">
        <f t="shared" si="58"/>
        <v>111058</v>
      </c>
      <c r="U443" s="30">
        <f t="shared" si="59"/>
        <v>777406</v>
      </c>
      <c r="X443" s="67">
        <f t="shared" si="60"/>
        <v>8</v>
      </c>
      <c r="Y443" s="31"/>
      <c r="Z443" s="30">
        <f t="shared" si="61"/>
        <v>62192</v>
      </c>
    </row>
    <row r="444" spans="1:26" ht="25.5" customHeight="1" x14ac:dyDescent="0.25">
      <c r="A444" s="13">
        <v>44919</v>
      </c>
      <c r="B444" s="82" t="str">
        <f t="shared" si="55"/>
        <v>4145435842</v>
      </c>
      <c r="G444" s="20" t="s">
        <v>1344</v>
      </c>
      <c r="I444" s="20" t="s">
        <v>2192</v>
      </c>
      <c r="J444" s="50" t="str">
        <f>IF(G444&lt;&gt;"",VLOOKUP(G444,'nhân viên sale'!$A$2:$C$1633,2,0),"")</f>
        <v>SG011</v>
      </c>
      <c r="K444" s="20" t="s">
        <v>39</v>
      </c>
      <c r="L444" s="27" t="str">
        <f t="shared" si="57"/>
        <v>Chân giò heo muối 300g</v>
      </c>
      <c r="M444" s="16"/>
      <c r="N444" s="50" t="str">
        <f t="shared" si="56"/>
        <v>K-HCM</v>
      </c>
      <c r="Q444" s="28" t="str">
        <f t="shared" si="54"/>
        <v>Túi</v>
      </c>
      <c r="R444" s="32">
        <v>5</v>
      </c>
      <c r="T444" s="30">
        <f t="shared" si="58"/>
        <v>73431</v>
      </c>
      <c r="U444" s="30">
        <f t="shared" si="59"/>
        <v>367155</v>
      </c>
      <c r="X444" s="67">
        <f t="shared" si="60"/>
        <v>8</v>
      </c>
      <c r="Y444" s="31"/>
      <c r="Z444" s="30">
        <f t="shared" si="61"/>
        <v>29372</v>
      </c>
    </row>
    <row r="445" spans="1:26" ht="25.5" customHeight="1" x14ac:dyDescent="0.25">
      <c r="A445" s="13">
        <v>44919</v>
      </c>
      <c r="B445" s="82" t="str">
        <f t="shared" si="55"/>
        <v>4145435855</v>
      </c>
      <c r="G445" s="20" t="s">
        <v>1352</v>
      </c>
      <c r="I445" s="20" t="s">
        <v>2193</v>
      </c>
      <c r="J445" s="50" t="str">
        <f>IF(G445&lt;&gt;"",VLOOKUP(G445,'nhân viên sale'!$A$2:$C$1633,2,0),"")</f>
        <v>SG005</v>
      </c>
      <c r="K445" s="20" t="s">
        <v>39</v>
      </c>
      <c r="L445" s="27" t="str">
        <f t="shared" si="57"/>
        <v>Chân giò heo muối 300g</v>
      </c>
      <c r="M445" s="16"/>
      <c r="N445" s="50" t="str">
        <f t="shared" si="56"/>
        <v>K-HCM</v>
      </c>
      <c r="Q445" s="28" t="str">
        <f t="shared" si="54"/>
        <v>Túi</v>
      </c>
      <c r="R445" s="32">
        <v>5</v>
      </c>
      <c r="T445" s="30">
        <f t="shared" si="58"/>
        <v>73431</v>
      </c>
      <c r="U445" s="30">
        <f t="shared" si="59"/>
        <v>367155</v>
      </c>
      <c r="X445" s="67">
        <f t="shared" si="60"/>
        <v>8</v>
      </c>
      <c r="Y445" s="31"/>
      <c r="Z445" s="30">
        <f t="shared" si="61"/>
        <v>29372</v>
      </c>
    </row>
    <row r="446" spans="1:26" ht="25.5" customHeight="1" x14ac:dyDescent="0.25">
      <c r="A446" s="13">
        <v>44919</v>
      </c>
      <c r="B446" s="82" t="str">
        <f t="shared" si="55"/>
        <v>4145435855</v>
      </c>
      <c r="G446" s="20" t="s">
        <v>1352</v>
      </c>
      <c r="I446" s="20" t="s">
        <v>2193</v>
      </c>
      <c r="J446" s="50" t="str">
        <f>IF(G446&lt;&gt;"",VLOOKUP(G446,'nhân viên sale'!$A$2:$C$1633,2,0),"")</f>
        <v>SG005</v>
      </c>
      <c r="K446" s="20" t="s">
        <v>55</v>
      </c>
      <c r="L446" s="27" t="str">
        <f t="shared" si="57"/>
        <v>Gà muối 500g</v>
      </c>
      <c r="M446" s="16"/>
      <c r="N446" s="50" t="str">
        <f t="shared" si="56"/>
        <v>K-HCM</v>
      </c>
      <c r="Q446" s="28" t="str">
        <f t="shared" si="54"/>
        <v>Túi</v>
      </c>
      <c r="R446" s="32">
        <v>4</v>
      </c>
      <c r="T446" s="30">
        <f t="shared" si="58"/>
        <v>111058</v>
      </c>
      <c r="U446" s="30">
        <f t="shared" si="59"/>
        <v>444232</v>
      </c>
      <c r="X446" s="67">
        <f t="shared" si="60"/>
        <v>8</v>
      </c>
      <c r="Y446" s="31"/>
      <c r="Z446" s="30">
        <f t="shared" si="61"/>
        <v>35539</v>
      </c>
    </row>
    <row r="447" spans="1:26" ht="25.5" customHeight="1" x14ac:dyDescent="0.25">
      <c r="A447" s="13">
        <v>44919</v>
      </c>
      <c r="B447" s="82" t="str">
        <f t="shared" si="55"/>
        <v>4145435860</v>
      </c>
      <c r="G447" s="20" t="s">
        <v>1364</v>
      </c>
      <c r="I447" s="20" t="s">
        <v>2194</v>
      </c>
      <c r="J447" s="50" t="str">
        <f>IF(G447&lt;&gt;"",VLOOKUP(G447,'nhân viên sale'!$A$2:$C$1633,2,0),"")</f>
        <v>SG004</v>
      </c>
      <c r="K447" s="20" t="s">
        <v>55</v>
      </c>
      <c r="L447" s="27" t="str">
        <f t="shared" si="57"/>
        <v>Gà muối 500g</v>
      </c>
      <c r="M447" s="16"/>
      <c r="N447" s="50" t="str">
        <f t="shared" si="56"/>
        <v>K-HCM</v>
      </c>
      <c r="Q447" s="28" t="str">
        <f t="shared" si="54"/>
        <v>Túi</v>
      </c>
      <c r="R447" s="32">
        <v>11</v>
      </c>
      <c r="T447" s="30">
        <f t="shared" si="58"/>
        <v>111058</v>
      </c>
      <c r="U447" s="30">
        <f t="shared" si="59"/>
        <v>1221638</v>
      </c>
      <c r="X447" s="67">
        <f t="shared" si="60"/>
        <v>8</v>
      </c>
      <c r="Y447" s="31"/>
      <c r="Z447" s="30">
        <f t="shared" si="61"/>
        <v>97731</v>
      </c>
    </row>
    <row r="448" spans="1:26" ht="25.5" customHeight="1" x14ac:dyDescent="0.25">
      <c r="A448" s="13">
        <v>44919</v>
      </c>
      <c r="B448" s="82" t="str">
        <f t="shared" si="55"/>
        <v>4145435860</v>
      </c>
      <c r="G448" s="20" t="s">
        <v>1364</v>
      </c>
      <c r="I448" s="20" t="s">
        <v>2194</v>
      </c>
      <c r="J448" s="50" t="str">
        <f>IF(G448&lt;&gt;"",VLOOKUP(G448,'nhân viên sale'!$A$2:$C$1633,2,0),"")</f>
        <v>SG004</v>
      </c>
      <c r="K448" s="20" t="s">
        <v>39</v>
      </c>
      <c r="L448" s="27" t="str">
        <f t="shared" si="57"/>
        <v>Chân giò heo muối 300g</v>
      </c>
      <c r="M448" s="16"/>
      <c r="N448" s="50" t="str">
        <f t="shared" si="56"/>
        <v>K-HCM</v>
      </c>
      <c r="Q448" s="28" t="str">
        <f t="shared" si="54"/>
        <v>Túi</v>
      </c>
      <c r="R448" s="32">
        <v>6</v>
      </c>
      <c r="T448" s="30">
        <f t="shared" si="58"/>
        <v>73431</v>
      </c>
      <c r="U448" s="30">
        <f t="shared" si="59"/>
        <v>440586</v>
      </c>
      <c r="X448" s="67">
        <f t="shared" si="60"/>
        <v>8</v>
      </c>
      <c r="Y448" s="31"/>
      <c r="Z448" s="30">
        <f t="shared" si="61"/>
        <v>35247</v>
      </c>
    </row>
    <row r="449" spans="1:26" ht="25.5" customHeight="1" x14ac:dyDescent="0.25">
      <c r="A449" s="13">
        <v>44919</v>
      </c>
      <c r="B449" s="82" t="str">
        <f t="shared" si="55"/>
        <v>4145435889</v>
      </c>
      <c r="G449" s="20" t="s">
        <v>1380</v>
      </c>
      <c r="I449" s="20" t="s">
        <v>2195</v>
      </c>
      <c r="J449" s="50" t="str">
        <f>IF(G449&lt;&gt;"",VLOOKUP(G449,'nhân viên sale'!$A$2:$C$1633,2,0),"")</f>
        <v>SG004</v>
      </c>
      <c r="K449" s="20" t="s">
        <v>39</v>
      </c>
      <c r="L449" s="27" t="str">
        <f t="shared" si="57"/>
        <v>Chân giò heo muối 300g</v>
      </c>
      <c r="M449" s="16"/>
      <c r="N449" s="50" t="str">
        <f t="shared" si="56"/>
        <v>K-HCM</v>
      </c>
      <c r="Q449" s="28" t="str">
        <f t="shared" si="54"/>
        <v>Túi</v>
      </c>
      <c r="R449" s="32">
        <v>5</v>
      </c>
      <c r="T449" s="30">
        <f t="shared" si="58"/>
        <v>73431</v>
      </c>
      <c r="U449" s="30">
        <f t="shared" si="59"/>
        <v>367155</v>
      </c>
      <c r="X449" s="67">
        <f t="shared" si="60"/>
        <v>8</v>
      </c>
      <c r="Y449" s="31"/>
      <c r="Z449" s="30">
        <f t="shared" si="61"/>
        <v>29372</v>
      </c>
    </row>
    <row r="450" spans="1:26" ht="25.5" customHeight="1" x14ac:dyDescent="0.25">
      <c r="A450" s="13">
        <v>44919</v>
      </c>
      <c r="B450" s="82" t="str">
        <f t="shared" si="55"/>
        <v>4145435889</v>
      </c>
      <c r="G450" s="20" t="s">
        <v>1380</v>
      </c>
      <c r="I450" s="20" t="s">
        <v>2195</v>
      </c>
      <c r="J450" s="50" t="str">
        <f>IF(G450&lt;&gt;"",VLOOKUP(G450,'nhân viên sale'!$A$2:$C$1633,2,0),"")</f>
        <v>SG004</v>
      </c>
      <c r="K450" s="20" t="s">
        <v>55</v>
      </c>
      <c r="L450" s="27" t="str">
        <f t="shared" si="57"/>
        <v>Gà muối 500g</v>
      </c>
      <c r="M450" s="16"/>
      <c r="N450" s="50" t="str">
        <f t="shared" si="56"/>
        <v>K-HCM</v>
      </c>
      <c r="Q450" s="28" t="str">
        <f t="shared" ref="Q450:Q513" si="62">IF(K450&lt;&gt;"",VLOOKUP(K450,tenhang,3,0),"")</f>
        <v>Túi</v>
      </c>
      <c r="R450" s="32">
        <v>4</v>
      </c>
      <c r="T450" s="30">
        <f t="shared" si="58"/>
        <v>111058</v>
      </c>
      <c r="U450" s="30">
        <f t="shared" si="59"/>
        <v>444232</v>
      </c>
      <c r="X450" s="67">
        <f t="shared" si="60"/>
        <v>8</v>
      </c>
      <c r="Y450" s="31"/>
      <c r="Z450" s="30">
        <f t="shared" si="61"/>
        <v>35539</v>
      </c>
    </row>
    <row r="451" spans="1:26" ht="25.5" customHeight="1" x14ac:dyDescent="0.25">
      <c r="A451" s="13">
        <v>44919</v>
      </c>
      <c r="B451" s="82" t="str">
        <f t="shared" ref="B451:B514" si="63">IF(I451&lt;&gt;"",IF(LEN(I451)&gt;9,LEFT(I451,10),"sai PO"),"")</f>
        <v>4145435891</v>
      </c>
      <c r="G451" s="20" t="s">
        <v>1399</v>
      </c>
      <c r="I451" s="20" t="s">
        <v>2196</v>
      </c>
      <c r="J451" s="50" t="str">
        <f>IF(G451&lt;&gt;"",VLOOKUP(G451,'nhân viên sale'!$A$2:$C$1633,2,0),"")</f>
        <v>SG009</v>
      </c>
      <c r="K451" s="20" t="s">
        <v>39</v>
      </c>
      <c r="L451" s="27" t="str">
        <f t="shared" si="57"/>
        <v>Chân giò heo muối 300g</v>
      </c>
      <c r="M451" s="16"/>
      <c r="N451" s="50" t="str">
        <f t="shared" ref="N451:N514" si="64">IF(K451&lt;&gt;"","K-HCM","")</f>
        <v>K-HCM</v>
      </c>
      <c r="Q451" s="28" t="str">
        <f t="shared" si="62"/>
        <v>Túi</v>
      </c>
      <c r="R451" s="32">
        <v>18</v>
      </c>
      <c r="T451" s="30">
        <f t="shared" si="58"/>
        <v>73431</v>
      </c>
      <c r="U451" s="30">
        <f t="shared" si="59"/>
        <v>1321758</v>
      </c>
      <c r="X451" s="67">
        <f t="shared" si="60"/>
        <v>8</v>
      </c>
      <c r="Y451" s="31"/>
      <c r="Z451" s="30">
        <f t="shared" si="61"/>
        <v>105741</v>
      </c>
    </row>
    <row r="452" spans="1:26" ht="25.5" customHeight="1" x14ac:dyDescent="0.25">
      <c r="A452" s="13">
        <v>44919</v>
      </c>
      <c r="B452" s="82" t="str">
        <f t="shared" si="63"/>
        <v>4145435891</v>
      </c>
      <c r="G452" s="20" t="s">
        <v>1399</v>
      </c>
      <c r="I452" s="20" t="s">
        <v>2196</v>
      </c>
      <c r="J452" s="50" t="str">
        <f>IF(G452&lt;&gt;"",VLOOKUP(G452,'nhân viên sale'!$A$2:$C$1633,2,0),"")</f>
        <v>SG009</v>
      </c>
      <c r="K452" s="20" t="s">
        <v>55</v>
      </c>
      <c r="L452" s="27" t="str">
        <f t="shared" ref="L452:L515" si="65">IF(K452&lt;&gt;"",VLOOKUP(K452,tenhang,2,0),"")</f>
        <v>Gà muối 500g</v>
      </c>
      <c r="M452" s="16"/>
      <c r="N452" s="50" t="str">
        <f t="shared" si="64"/>
        <v>K-HCM</v>
      </c>
      <c r="Q452" s="28" t="str">
        <f t="shared" si="62"/>
        <v>Túi</v>
      </c>
      <c r="R452" s="32">
        <v>18</v>
      </c>
      <c r="T452" s="30">
        <f t="shared" ref="T452:T515" si="66">IF(K452&lt;&gt;"",VLOOKUP(K452,tenhang,4,0),0)</f>
        <v>111058</v>
      </c>
      <c r="U452" s="30">
        <f t="shared" ref="U452:U515" si="67">R452*T452</f>
        <v>1999044</v>
      </c>
      <c r="X452" s="67">
        <f t="shared" si="60"/>
        <v>8</v>
      </c>
      <c r="Y452" s="31"/>
      <c r="Z452" s="30">
        <f t="shared" si="61"/>
        <v>159924</v>
      </c>
    </row>
    <row r="453" spans="1:26" ht="25.5" customHeight="1" x14ac:dyDescent="0.25">
      <c r="A453" s="13">
        <v>44919</v>
      </c>
      <c r="B453" s="82" t="str">
        <f t="shared" si="63"/>
        <v>4145435891</v>
      </c>
      <c r="G453" s="20" t="s">
        <v>1399</v>
      </c>
      <c r="I453" s="20" t="s">
        <v>2196</v>
      </c>
      <c r="J453" s="50" t="str">
        <f>IF(G453&lt;&gt;"",VLOOKUP(G453,'nhân viên sale'!$A$2:$C$1633,2,0),"")</f>
        <v>SG009</v>
      </c>
      <c r="K453" s="20" t="s">
        <v>67</v>
      </c>
      <c r="L453" s="27" t="str">
        <f t="shared" si="65"/>
        <v>Tai heo muối 200g</v>
      </c>
      <c r="M453" s="16"/>
      <c r="N453" s="50" t="str">
        <f t="shared" si="64"/>
        <v>K-HCM</v>
      </c>
      <c r="Q453" s="28" t="str">
        <f t="shared" si="62"/>
        <v>Túi</v>
      </c>
      <c r="R453" s="32">
        <v>6</v>
      </c>
      <c r="T453" s="30">
        <f t="shared" si="66"/>
        <v>55595</v>
      </c>
      <c r="U453" s="30">
        <f t="shared" si="67"/>
        <v>333570</v>
      </c>
      <c r="X453" s="67">
        <f t="shared" si="60"/>
        <v>8</v>
      </c>
      <c r="Y453" s="31"/>
      <c r="Z453" s="30">
        <f t="shared" si="61"/>
        <v>26686</v>
      </c>
    </row>
    <row r="454" spans="1:26" ht="25.5" customHeight="1" x14ac:dyDescent="0.25">
      <c r="A454" s="13">
        <v>44919</v>
      </c>
      <c r="B454" s="82" t="str">
        <f t="shared" si="63"/>
        <v>4145435891</v>
      </c>
      <c r="G454" s="20" t="s">
        <v>1399</v>
      </c>
      <c r="I454" s="20" t="s">
        <v>2196</v>
      </c>
      <c r="J454" s="50" t="str">
        <f>IF(G454&lt;&gt;"",VLOOKUP(G454,'nhân viên sale'!$A$2:$C$1633,2,0),"")</f>
        <v>SG009</v>
      </c>
      <c r="K454" s="20" t="s">
        <v>37</v>
      </c>
      <c r="L454" s="27" t="str">
        <f t="shared" si="65"/>
        <v>Chả cốm 300g</v>
      </c>
      <c r="M454" s="16"/>
      <c r="N454" s="50" t="str">
        <f t="shared" si="64"/>
        <v>K-HCM</v>
      </c>
      <c r="Q454" s="28" t="str">
        <f t="shared" si="62"/>
        <v>Túi</v>
      </c>
      <c r="R454" s="32">
        <v>6</v>
      </c>
      <c r="T454" s="30">
        <f t="shared" si="66"/>
        <v>74250</v>
      </c>
      <c r="U454" s="30">
        <f t="shared" si="67"/>
        <v>445500</v>
      </c>
      <c r="X454" s="67">
        <f t="shared" si="60"/>
        <v>8</v>
      </c>
      <c r="Y454" s="31"/>
      <c r="Z454" s="30">
        <f t="shared" si="61"/>
        <v>35640</v>
      </c>
    </row>
    <row r="455" spans="1:26" ht="25.5" customHeight="1" x14ac:dyDescent="0.25">
      <c r="A455" s="13">
        <v>44919</v>
      </c>
      <c r="B455" s="82" t="str">
        <f t="shared" si="63"/>
        <v>4145435891</v>
      </c>
      <c r="G455" s="20" t="s">
        <v>1399</v>
      </c>
      <c r="I455" s="20" t="s">
        <v>2196</v>
      </c>
      <c r="J455" s="50" t="str">
        <f>IF(G455&lt;&gt;"",VLOOKUP(G455,'nhân viên sale'!$A$2:$C$1633,2,0),"")</f>
        <v>SG009</v>
      </c>
      <c r="K455" s="20" t="s">
        <v>59</v>
      </c>
      <c r="L455" s="27" t="str">
        <f t="shared" si="65"/>
        <v>Giò Tai Lưỡi Xào 250g</v>
      </c>
      <c r="M455" s="16"/>
      <c r="N455" s="50" t="str">
        <f t="shared" si="64"/>
        <v>K-HCM</v>
      </c>
      <c r="Q455" s="28" t="str">
        <f t="shared" si="62"/>
        <v>Túi</v>
      </c>
      <c r="R455" s="32">
        <v>6</v>
      </c>
      <c r="T455" s="30">
        <f t="shared" si="66"/>
        <v>50182</v>
      </c>
      <c r="U455" s="30">
        <f t="shared" si="67"/>
        <v>301092</v>
      </c>
      <c r="X455" s="67">
        <f t="shared" si="60"/>
        <v>8</v>
      </c>
      <c r="Y455" s="31"/>
      <c r="Z455" s="30">
        <f t="shared" si="61"/>
        <v>24087</v>
      </c>
    </row>
    <row r="456" spans="1:26" ht="25.5" customHeight="1" x14ac:dyDescent="0.25">
      <c r="A456" s="13">
        <v>44919</v>
      </c>
      <c r="B456" s="82" t="str">
        <f t="shared" si="63"/>
        <v>4145435934</v>
      </c>
      <c r="G456" s="20" t="s">
        <v>1424</v>
      </c>
      <c r="I456" s="20" t="s">
        <v>2197</v>
      </c>
      <c r="J456" s="50" t="str">
        <f>IF(G456&lt;&gt;"",VLOOKUP(G456,'nhân viên sale'!$A$2:$C$1633,2,0),"")</f>
        <v>SG005</v>
      </c>
      <c r="K456" s="20" t="s">
        <v>49</v>
      </c>
      <c r="L456" s="27" t="str">
        <f t="shared" si="65"/>
        <v>Giò lụa cây 250g</v>
      </c>
      <c r="M456" s="16"/>
      <c r="N456" s="50" t="str">
        <f t="shared" si="64"/>
        <v>K-HCM</v>
      </c>
      <c r="Q456" s="28" t="str">
        <f t="shared" si="62"/>
        <v>Túi</v>
      </c>
      <c r="R456" s="32">
        <v>4</v>
      </c>
      <c r="T456" s="30">
        <f t="shared" si="66"/>
        <v>59400</v>
      </c>
      <c r="U456" s="30">
        <f t="shared" si="67"/>
        <v>237600</v>
      </c>
      <c r="X456" s="67">
        <f t="shared" si="60"/>
        <v>8</v>
      </c>
      <c r="Y456" s="31"/>
      <c r="Z456" s="30">
        <f t="shared" si="61"/>
        <v>19008</v>
      </c>
    </row>
    <row r="457" spans="1:26" ht="25.5" customHeight="1" x14ac:dyDescent="0.25">
      <c r="A457" s="13">
        <v>44919</v>
      </c>
      <c r="B457" s="82" t="str">
        <f t="shared" si="63"/>
        <v>4145435934</v>
      </c>
      <c r="G457" s="20" t="s">
        <v>1424</v>
      </c>
      <c r="I457" s="20" t="s">
        <v>2197</v>
      </c>
      <c r="J457" s="50" t="str">
        <f>IF(G457&lt;&gt;"",VLOOKUP(G457,'nhân viên sale'!$A$2:$C$1633,2,0),"")</f>
        <v>SG005</v>
      </c>
      <c r="K457" s="20" t="s">
        <v>67</v>
      </c>
      <c r="L457" s="27" t="str">
        <f t="shared" si="65"/>
        <v>Tai heo muối 200g</v>
      </c>
      <c r="M457" s="16"/>
      <c r="N457" s="50" t="str">
        <f t="shared" si="64"/>
        <v>K-HCM</v>
      </c>
      <c r="Q457" s="28" t="str">
        <f t="shared" si="62"/>
        <v>Túi</v>
      </c>
      <c r="R457" s="32">
        <v>4</v>
      </c>
      <c r="T457" s="30">
        <f t="shared" si="66"/>
        <v>55595</v>
      </c>
      <c r="U457" s="30">
        <f t="shared" si="67"/>
        <v>222380</v>
      </c>
      <c r="X457" s="67">
        <f t="shared" si="60"/>
        <v>8</v>
      </c>
      <c r="Y457" s="31"/>
      <c r="Z457" s="30">
        <f t="shared" si="61"/>
        <v>17790</v>
      </c>
    </row>
    <row r="458" spans="1:26" ht="25.5" customHeight="1" x14ac:dyDescent="0.25">
      <c r="A458" s="13">
        <v>44919</v>
      </c>
      <c r="B458" s="82" t="str">
        <f t="shared" si="63"/>
        <v>4145435934</v>
      </c>
      <c r="G458" s="20" t="s">
        <v>1424</v>
      </c>
      <c r="I458" s="20" t="s">
        <v>2197</v>
      </c>
      <c r="J458" s="50" t="str">
        <f>IF(G458&lt;&gt;"",VLOOKUP(G458,'nhân viên sale'!$A$2:$C$1633,2,0),"")</f>
        <v>SG005</v>
      </c>
      <c r="K458" s="20" t="s">
        <v>55</v>
      </c>
      <c r="L458" s="27" t="str">
        <f t="shared" si="65"/>
        <v>Gà muối 500g</v>
      </c>
      <c r="M458" s="16"/>
      <c r="N458" s="50" t="str">
        <f t="shared" si="64"/>
        <v>K-HCM</v>
      </c>
      <c r="Q458" s="28" t="str">
        <f t="shared" si="62"/>
        <v>Túi</v>
      </c>
      <c r="R458" s="32">
        <v>7</v>
      </c>
      <c r="T458" s="30">
        <f t="shared" si="66"/>
        <v>111058</v>
      </c>
      <c r="U458" s="30">
        <f t="shared" si="67"/>
        <v>777406</v>
      </c>
      <c r="X458" s="67">
        <f t="shared" ref="X458:X521" si="68">IF(K458&lt;&gt;"",8,"")</f>
        <v>8</v>
      </c>
      <c r="Y458" s="31"/>
      <c r="Z458" s="30">
        <f t="shared" ref="Z458:Z521" si="69">IF(K458&lt;&gt;"",ROUND(U458*X458*1%,0),"")</f>
        <v>62192</v>
      </c>
    </row>
    <row r="459" spans="1:26" ht="25.5" customHeight="1" x14ac:dyDescent="0.25">
      <c r="A459" s="13">
        <v>44919</v>
      </c>
      <c r="B459" s="82" t="str">
        <f t="shared" si="63"/>
        <v>4145435934</v>
      </c>
      <c r="G459" s="20" t="s">
        <v>1424</v>
      </c>
      <c r="I459" s="20" t="s">
        <v>2197</v>
      </c>
      <c r="J459" s="50" t="str">
        <f>IF(G459&lt;&gt;"",VLOOKUP(G459,'nhân viên sale'!$A$2:$C$1633,2,0),"")</f>
        <v>SG005</v>
      </c>
      <c r="K459" s="20" t="s">
        <v>39</v>
      </c>
      <c r="L459" s="27" t="str">
        <f t="shared" si="65"/>
        <v>Chân giò heo muối 300g</v>
      </c>
      <c r="M459" s="16"/>
      <c r="N459" s="50" t="str">
        <f t="shared" si="64"/>
        <v>K-HCM</v>
      </c>
      <c r="Q459" s="28" t="str">
        <f t="shared" si="62"/>
        <v>Túi</v>
      </c>
      <c r="R459" s="32">
        <v>5</v>
      </c>
      <c r="T459" s="30">
        <f t="shared" si="66"/>
        <v>73431</v>
      </c>
      <c r="U459" s="30">
        <f t="shared" si="67"/>
        <v>367155</v>
      </c>
      <c r="X459" s="67">
        <f t="shared" si="68"/>
        <v>8</v>
      </c>
      <c r="Y459" s="31"/>
      <c r="Z459" s="30">
        <f t="shared" si="69"/>
        <v>29372</v>
      </c>
    </row>
    <row r="460" spans="1:26" ht="25.5" customHeight="1" x14ac:dyDescent="0.25">
      <c r="A460" s="13">
        <v>44919</v>
      </c>
      <c r="B460" s="82" t="str">
        <f t="shared" si="63"/>
        <v>4145435976</v>
      </c>
      <c r="G460" s="20" t="s">
        <v>1467</v>
      </c>
      <c r="I460" s="20" t="s">
        <v>2198</v>
      </c>
      <c r="J460" s="50" t="str">
        <f>IF(G460&lt;&gt;"",VLOOKUP(G460,'nhân viên sale'!$A$2:$C$1633,2,0),"")</f>
        <v>SG005</v>
      </c>
      <c r="K460" s="20" t="s">
        <v>39</v>
      </c>
      <c r="L460" s="27" t="str">
        <f t="shared" si="65"/>
        <v>Chân giò heo muối 300g</v>
      </c>
      <c r="M460" s="16"/>
      <c r="N460" s="50" t="str">
        <f t="shared" si="64"/>
        <v>K-HCM</v>
      </c>
      <c r="Q460" s="28" t="str">
        <f t="shared" si="62"/>
        <v>Túi</v>
      </c>
      <c r="R460" s="32">
        <v>5</v>
      </c>
      <c r="T460" s="30">
        <f t="shared" si="66"/>
        <v>73431</v>
      </c>
      <c r="U460" s="30">
        <f t="shared" si="67"/>
        <v>367155</v>
      </c>
      <c r="X460" s="67">
        <f t="shared" si="68"/>
        <v>8</v>
      </c>
      <c r="Y460" s="31"/>
      <c r="Z460" s="30">
        <f t="shared" si="69"/>
        <v>29372</v>
      </c>
    </row>
    <row r="461" spans="1:26" ht="25.5" customHeight="1" x14ac:dyDescent="0.25">
      <c r="A461" s="13">
        <v>44919</v>
      </c>
      <c r="B461" s="82" t="str">
        <f t="shared" si="63"/>
        <v>4145435976</v>
      </c>
      <c r="G461" s="20" t="s">
        <v>1467</v>
      </c>
      <c r="I461" s="20" t="s">
        <v>2198</v>
      </c>
      <c r="J461" s="50" t="str">
        <f>IF(G461&lt;&gt;"",VLOOKUP(G461,'nhân viên sale'!$A$2:$C$1633,2,0),"")</f>
        <v>SG005</v>
      </c>
      <c r="K461" s="20" t="s">
        <v>55</v>
      </c>
      <c r="L461" s="27" t="str">
        <f t="shared" si="65"/>
        <v>Gà muối 500g</v>
      </c>
      <c r="M461" s="16"/>
      <c r="N461" s="50" t="str">
        <f t="shared" si="64"/>
        <v>K-HCM</v>
      </c>
      <c r="Q461" s="28" t="str">
        <f t="shared" si="62"/>
        <v>Túi</v>
      </c>
      <c r="R461" s="32">
        <v>4</v>
      </c>
      <c r="T461" s="30">
        <f t="shared" si="66"/>
        <v>111058</v>
      </c>
      <c r="U461" s="30">
        <f t="shared" si="67"/>
        <v>444232</v>
      </c>
      <c r="X461" s="67">
        <f t="shared" si="68"/>
        <v>8</v>
      </c>
      <c r="Y461" s="31"/>
      <c r="Z461" s="30">
        <f t="shared" si="69"/>
        <v>35539</v>
      </c>
    </row>
    <row r="462" spans="1:26" ht="25.5" customHeight="1" x14ac:dyDescent="0.25">
      <c r="A462" s="13">
        <v>44919</v>
      </c>
      <c r="B462" s="82" t="str">
        <f t="shared" si="63"/>
        <v>4145435978</v>
      </c>
      <c r="G462" s="20" t="s">
        <v>1471</v>
      </c>
      <c r="I462" s="20" t="s">
        <v>2199</v>
      </c>
      <c r="J462" s="50" t="str">
        <f>IF(G462&lt;&gt;"",VLOOKUP(G462,'nhân viên sale'!$A$2:$C$1633,2,0),"")</f>
        <v>SG004</v>
      </c>
      <c r="K462" s="20" t="s">
        <v>55</v>
      </c>
      <c r="L462" s="27" t="str">
        <f t="shared" si="65"/>
        <v>Gà muối 500g</v>
      </c>
      <c r="M462" s="16"/>
      <c r="N462" s="50" t="str">
        <f t="shared" si="64"/>
        <v>K-HCM</v>
      </c>
      <c r="Q462" s="28" t="str">
        <f t="shared" si="62"/>
        <v>Túi</v>
      </c>
      <c r="R462" s="32">
        <v>4</v>
      </c>
      <c r="T462" s="30">
        <f t="shared" si="66"/>
        <v>111058</v>
      </c>
      <c r="U462" s="30">
        <f t="shared" si="67"/>
        <v>444232</v>
      </c>
      <c r="X462" s="67">
        <f t="shared" si="68"/>
        <v>8</v>
      </c>
      <c r="Y462" s="31"/>
      <c r="Z462" s="30">
        <f t="shared" si="69"/>
        <v>35539</v>
      </c>
    </row>
    <row r="463" spans="1:26" ht="25.5" customHeight="1" x14ac:dyDescent="0.25">
      <c r="A463" s="13">
        <v>44919</v>
      </c>
      <c r="B463" s="82" t="str">
        <f t="shared" si="63"/>
        <v>4145435978</v>
      </c>
      <c r="G463" s="20" t="s">
        <v>1471</v>
      </c>
      <c r="I463" s="20" t="s">
        <v>2199</v>
      </c>
      <c r="J463" s="50" t="str">
        <f>IF(G463&lt;&gt;"",VLOOKUP(G463,'nhân viên sale'!$A$2:$C$1633,2,0),"")</f>
        <v>SG004</v>
      </c>
      <c r="K463" s="20" t="s">
        <v>39</v>
      </c>
      <c r="L463" s="27" t="str">
        <f t="shared" si="65"/>
        <v>Chân giò heo muối 300g</v>
      </c>
      <c r="M463" s="16"/>
      <c r="N463" s="50" t="str">
        <f t="shared" si="64"/>
        <v>K-HCM</v>
      </c>
      <c r="Q463" s="28" t="str">
        <f t="shared" si="62"/>
        <v>Túi</v>
      </c>
      <c r="R463" s="32">
        <v>5</v>
      </c>
      <c r="T463" s="30">
        <f t="shared" si="66"/>
        <v>73431</v>
      </c>
      <c r="U463" s="30">
        <f t="shared" si="67"/>
        <v>367155</v>
      </c>
      <c r="X463" s="67">
        <f t="shared" si="68"/>
        <v>8</v>
      </c>
      <c r="Y463" s="31"/>
      <c r="Z463" s="30">
        <f t="shared" si="69"/>
        <v>29372</v>
      </c>
    </row>
    <row r="464" spans="1:26" ht="25.5" customHeight="1" x14ac:dyDescent="0.25">
      <c r="A464" s="13">
        <v>44919</v>
      </c>
      <c r="B464" s="82" t="str">
        <f t="shared" si="63"/>
        <v>4145435979</v>
      </c>
      <c r="G464" s="20" t="s">
        <v>1472</v>
      </c>
      <c r="I464" s="20" t="s">
        <v>2200</v>
      </c>
      <c r="J464" s="50" t="str">
        <f>IF(G464&lt;&gt;"",VLOOKUP(G464,'nhân viên sale'!$A$2:$C$1633,2,0),"")</f>
        <v>SG009</v>
      </c>
      <c r="K464" s="20" t="s">
        <v>39</v>
      </c>
      <c r="L464" s="27" t="str">
        <f t="shared" si="65"/>
        <v>Chân giò heo muối 300g</v>
      </c>
      <c r="M464" s="16"/>
      <c r="N464" s="50" t="str">
        <f t="shared" si="64"/>
        <v>K-HCM</v>
      </c>
      <c r="Q464" s="28" t="str">
        <f t="shared" si="62"/>
        <v>Túi</v>
      </c>
      <c r="R464" s="32">
        <v>5</v>
      </c>
      <c r="T464" s="30">
        <f t="shared" si="66"/>
        <v>73431</v>
      </c>
      <c r="U464" s="30">
        <f t="shared" si="67"/>
        <v>367155</v>
      </c>
      <c r="X464" s="67">
        <f t="shared" si="68"/>
        <v>8</v>
      </c>
      <c r="Y464" s="31"/>
      <c r="Z464" s="30">
        <f t="shared" si="69"/>
        <v>29372</v>
      </c>
    </row>
    <row r="465" spans="1:26" ht="25.5" customHeight="1" x14ac:dyDescent="0.25">
      <c r="A465" s="13">
        <v>44919</v>
      </c>
      <c r="B465" s="82" t="str">
        <f t="shared" si="63"/>
        <v>4145435979</v>
      </c>
      <c r="G465" s="20" t="s">
        <v>1472</v>
      </c>
      <c r="I465" s="20" t="s">
        <v>2200</v>
      </c>
      <c r="J465" s="50" t="str">
        <f>IF(G465&lt;&gt;"",VLOOKUP(G465,'nhân viên sale'!$A$2:$C$1633,2,0),"")</f>
        <v>SG009</v>
      </c>
      <c r="K465" s="20" t="s">
        <v>55</v>
      </c>
      <c r="L465" s="27" t="str">
        <f t="shared" si="65"/>
        <v>Gà muối 500g</v>
      </c>
      <c r="M465" s="16"/>
      <c r="N465" s="50" t="str">
        <f t="shared" si="64"/>
        <v>K-HCM</v>
      </c>
      <c r="Q465" s="28" t="str">
        <f t="shared" si="62"/>
        <v>Túi</v>
      </c>
      <c r="R465" s="32">
        <v>4</v>
      </c>
      <c r="T465" s="30">
        <f t="shared" si="66"/>
        <v>111058</v>
      </c>
      <c r="U465" s="30">
        <f t="shared" si="67"/>
        <v>444232</v>
      </c>
      <c r="X465" s="67">
        <f t="shared" si="68"/>
        <v>8</v>
      </c>
      <c r="Y465" s="31"/>
      <c r="Z465" s="30">
        <f t="shared" si="69"/>
        <v>35539</v>
      </c>
    </row>
    <row r="466" spans="1:26" ht="25.5" customHeight="1" x14ac:dyDescent="0.25">
      <c r="A466" s="13">
        <v>44919</v>
      </c>
      <c r="B466" s="82" t="str">
        <f t="shared" si="63"/>
        <v>4145435994</v>
      </c>
      <c r="G466" s="20" t="s">
        <v>1488</v>
      </c>
      <c r="I466" s="20" t="s">
        <v>2201</v>
      </c>
      <c r="J466" s="50" t="str">
        <f>IF(G466&lt;&gt;"",VLOOKUP(G466,'nhân viên sale'!$A$2:$C$1633,2,0),"")</f>
        <v>SG011</v>
      </c>
      <c r="K466" s="20" t="s">
        <v>39</v>
      </c>
      <c r="L466" s="27" t="str">
        <f t="shared" si="65"/>
        <v>Chân giò heo muối 300g</v>
      </c>
      <c r="M466" s="16"/>
      <c r="N466" s="50" t="str">
        <f t="shared" si="64"/>
        <v>K-HCM</v>
      </c>
      <c r="Q466" s="28" t="str">
        <f t="shared" si="62"/>
        <v>Túi</v>
      </c>
      <c r="R466" s="32">
        <v>5</v>
      </c>
      <c r="T466" s="30">
        <f t="shared" si="66"/>
        <v>73431</v>
      </c>
      <c r="U466" s="30">
        <f t="shared" si="67"/>
        <v>367155</v>
      </c>
      <c r="X466" s="67">
        <f t="shared" si="68"/>
        <v>8</v>
      </c>
      <c r="Y466" s="31"/>
      <c r="Z466" s="30">
        <f t="shared" si="69"/>
        <v>29372</v>
      </c>
    </row>
    <row r="467" spans="1:26" ht="25.5" customHeight="1" x14ac:dyDescent="0.25">
      <c r="A467" s="13">
        <v>44919</v>
      </c>
      <c r="B467" s="82" t="str">
        <f t="shared" si="63"/>
        <v>4145435994</v>
      </c>
      <c r="G467" s="20" t="s">
        <v>1488</v>
      </c>
      <c r="I467" s="20" t="s">
        <v>2201</v>
      </c>
      <c r="J467" s="50" t="str">
        <f>IF(G467&lt;&gt;"",VLOOKUP(G467,'nhân viên sale'!$A$2:$C$1633,2,0),"")</f>
        <v>SG011</v>
      </c>
      <c r="K467" s="20" t="s">
        <v>55</v>
      </c>
      <c r="L467" s="27" t="str">
        <f t="shared" si="65"/>
        <v>Gà muối 500g</v>
      </c>
      <c r="M467" s="16"/>
      <c r="N467" s="50" t="str">
        <f t="shared" si="64"/>
        <v>K-HCM</v>
      </c>
      <c r="Q467" s="28" t="str">
        <f t="shared" si="62"/>
        <v>Túi</v>
      </c>
      <c r="R467" s="32">
        <v>4</v>
      </c>
      <c r="T467" s="30">
        <f t="shared" si="66"/>
        <v>111058</v>
      </c>
      <c r="U467" s="30">
        <f t="shared" si="67"/>
        <v>444232</v>
      </c>
      <c r="X467" s="67">
        <f t="shared" si="68"/>
        <v>8</v>
      </c>
      <c r="Y467" s="31"/>
      <c r="Z467" s="30">
        <f t="shared" si="69"/>
        <v>35539</v>
      </c>
    </row>
    <row r="468" spans="1:26" ht="25.5" customHeight="1" x14ac:dyDescent="0.25">
      <c r="A468" s="13">
        <v>44919</v>
      </c>
      <c r="B468" s="82" t="str">
        <f t="shared" si="63"/>
        <v>4145436016</v>
      </c>
      <c r="G468" s="20" t="s">
        <v>1527</v>
      </c>
      <c r="I468" s="20" t="s">
        <v>2202</v>
      </c>
      <c r="J468" s="50" t="str">
        <f>IF(G468&lt;&gt;"",VLOOKUP(G468,'nhân viên sale'!$A$2:$C$1633,2,0),"")</f>
        <v>SG005</v>
      </c>
      <c r="K468" s="20" t="s">
        <v>39</v>
      </c>
      <c r="L468" s="27" t="str">
        <f t="shared" si="65"/>
        <v>Chân giò heo muối 300g</v>
      </c>
      <c r="M468" s="16"/>
      <c r="N468" s="50" t="str">
        <f t="shared" si="64"/>
        <v>K-HCM</v>
      </c>
      <c r="Q468" s="28" t="str">
        <f t="shared" si="62"/>
        <v>Túi</v>
      </c>
      <c r="R468" s="32">
        <v>5</v>
      </c>
      <c r="T468" s="30">
        <f t="shared" si="66"/>
        <v>73431</v>
      </c>
      <c r="U468" s="30">
        <f t="shared" si="67"/>
        <v>367155</v>
      </c>
      <c r="X468" s="67">
        <f t="shared" si="68"/>
        <v>8</v>
      </c>
      <c r="Y468" s="31"/>
      <c r="Z468" s="30">
        <f t="shared" si="69"/>
        <v>29372</v>
      </c>
    </row>
    <row r="469" spans="1:26" ht="25.5" customHeight="1" x14ac:dyDescent="0.25">
      <c r="A469" s="13">
        <v>44919</v>
      </c>
      <c r="B469" s="82" t="str">
        <f t="shared" si="63"/>
        <v>4145436016</v>
      </c>
      <c r="G469" s="20" t="s">
        <v>1527</v>
      </c>
      <c r="I469" s="20" t="s">
        <v>2202</v>
      </c>
      <c r="J469" s="50" t="str">
        <f>IF(G469&lt;&gt;"",VLOOKUP(G469,'nhân viên sale'!$A$2:$C$1633,2,0),"")</f>
        <v>SG005</v>
      </c>
      <c r="K469" s="20" t="s">
        <v>55</v>
      </c>
      <c r="L469" s="27" t="str">
        <f t="shared" si="65"/>
        <v>Gà muối 500g</v>
      </c>
      <c r="M469" s="16"/>
      <c r="N469" s="50" t="str">
        <f t="shared" si="64"/>
        <v>K-HCM</v>
      </c>
      <c r="Q469" s="28" t="str">
        <f t="shared" si="62"/>
        <v>Túi</v>
      </c>
      <c r="R469" s="32">
        <v>4</v>
      </c>
      <c r="T469" s="30">
        <f t="shared" si="66"/>
        <v>111058</v>
      </c>
      <c r="U469" s="30">
        <f t="shared" si="67"/>
        <v>444232</v>
      </c>
      <c r="X469" s="67">
        <f t="shared" si="68"/>
        <v>8</v>
      </c>
      <c r="Y469" s="31"/>
      <c r="Z469" s="30">
        <f t="shared" si="69"/>
        <v>35539</v>
      </c>
    </row>
    <row r="470" spans="1:26" ht="25.5" customHeight="1" x14ac:dyDescent="0.25">
      <c r="A470" s="13">
        <v>44919</v>
      </c>
      <c r="B470" s="82" t="str">
        <f t="shared" si="63"/>
        <v>4145436055</v>
      </c>
      <c r="G470" s="20" t="s">
        <v>1548</v>
      </c>
      <c r="I470" s="20" t="s">
        <v>2203</v>
      </c>
      <c r="J470" s="50" t="str">
        <f>IF(G470&lt;&gt;"",VLOOKUP(G470,'nhân viên sale'!$A$2:$C$1633,2,0),"")</f>
        <v>SG009</v>
      </c>
      <c r="K470" s="20" t="s">
        <v>39</v>
      </c>
      <c r="L470" s="27" t="str">
        <f t="shared" si="65"/>
        <v>Chân giò heo muối 300g</v>
      </c>
      <c r="M470" s="16"/>
      <c r="N470" s="50" t="str">
        <f t="shared" si="64"/>
        <v>K-HCM</v>
      </c>
      <c r="Q470" s="28" t="str">
        <f t="shared" si="62"/>
        <v>Túi</v>
      </c>
      <c r="R470" s="32">
        <v>5</v>
      </c>
      <c r="T470" s="30">
        <f t="shared" si="66"/>
        <v>73431</v>
      </c>
      <c r="U470" s="30">
        <f t="shared" si="67"/>
        <v>367155</v>
      </c>
      <c r="X470" s="67">
        <f t="shared" si="68"/>
        <v>8</v>
      </c>
      <c r="Y470" s="31"/>
      <c r="Z470" s="30">
        <f t="shared" si="69"/>
        <v>29372</v>
      </c>
    </row>
    <row r="471" spans="1:26" ht="25.5" customHeight="1" x14ac:dyDescent="0.25">
      <c r="A471" s="13">
        <v>44919</v>
      </c>
      <c r="B471" s="82" t="str">
        <f t="shared" si="63"/>
        <v>4145436055</v>
      </c>
      <c r="G471" s="20" t="s">
        <v>1548</v>
      </c>
      <c r="I471" s="20" t="s">
        <v>2203</v>
      </c>
      <c r="J471" s="50" t="str">
        <f>IF(G471&lt;&gt;"",VLOOKUP(G471,'nhân viên sale'!$A$2:$C$1633,2,0),"")</f>
        <v>SG009</v>
      </c>
      <c r="K471" s="20" t="s">
        <v>55</v>
      </c>
      <c r="L471" s="27" t="str">
        <f t="shared" si="65"/>
        <v>Gà muối 500g</v>
      </c>
      <c r="M471" s="16"/>
      <c r="N471" s="50" t="str">
        <f t="shared" si="64"/>
        <v>K-HCM</v>
      </c>
      <c r="Q471" s="28" t="str">
        <f t="shared" si="62"/>
        <v>Túi</v>
      </c>
      <c r="R471" s="32">
        <v>4</v>
      </c>
      <c r="T471" s="30">
        <f t="shared" si="66"/>
        <v>111058</v>
      </c>
      <c r="U471" s="30">
        <f t="shared" si="67"/>
        <v>444232</v>
      </c>
      <c r="X471" s="67">
        <f t="shared" si="68"/>
        <v>8</v>
      </c>
      <c r="Y471" s="31"/>
      <c r="Z471" s="30">
        <f t="shared" si="69"/>
        <v>35539</v>
      </c>
    </row>
    <row r="472" spans="1:26" ht="25.5" customHeight="1" x14ac:dyDescent="0.25">
      <c r="A472" s="13">
        <v>44919</v>
      </c>
      <c r="B472" s="82" t="str">
        <f t="shared" si="63"/>
        <v>4145436059</v>
      </c>
      <c r="G472" s="20" t="s">
        <v>1553</v>
      </c>
      <c r="I472" s="20" t="s">
        <v>2204</v>
      </c>
      <c r="J472" s="50" t="str">
        <f>IF(G472&lt;&gt;"",VLOOKUP(G472,'nhân viên sale'!$A$2:$C$1633,2,0),"")</f>
        <v>SG005</v>
      </c>
      <c r="K472" s="20" t="s">
        <v>39</v>
      </c>
      <c r="L472" s="27" t="str">
        <f t="shared" si="65"/>
        <v>Chân giò heo muối 300g</v>
      </c>
      <c r="M472" s="16"/>
      <c r="N472" s="50" t="str">
        <f t="shared" si="64"/>
        <v>K-HCM</v>
      </c>
      <c r="Q472" s="28" t="str">
        <f t="shared" si="62"/>
        <v>Túi</v>
      </c>
      <c r="R472" s="32">
        <v>5</v>
      </c>
      <c r="T472" s="30">
        <f t="shared" si="66"/>
        <v>73431</v>
      </c>
      <c r="U472" s="30">
        <f t="shared" si="67"/>
        <v>367155</v>
      </c>
      <c r="X472" s="67">
        <f t="shared" si="68"/>
        <v>8</v>
      </c>
      <c r="Y472" s="31"/>
      <c r="Z472" s="30">
        <f t="shared" si="69"/>
        <v>29372</v>
      </c>
    </row>
    <row r="473" spans="1:26" ht="25.5" customHeight="1" x14ac:dyDescent="0.25">
      <c r="A473" s="13">
        <v>44919</v>
      </c>
      <c r="B473" s="82" t="str">
        <f t="shared" si="63"/>
        <v>4145436059</v>
      </c>
      <c r="G473" s="20" t="s">
        <v>1553</v>
      </c>
      <c r="I473" s="20" t="s">
        <v>2204</v>
      </c>
      <c r="J473" s="50" t="str">
        <f>IF(G473&lt;&gt;"",VLOOKUP(G473,'nhân viên sale'!$A$2:$C$1633,2,0),"")</f>
        <v>SG005</v>
      </c>
      <c r="K473" s="20" t="s">
        <v>55</v>
      </c>
      <c r="L473" s="27" t="str">
        <f t="shared" si="65"/>
        <v>Gà muối 500g</v>
      </c>
      <c r="M473" s="16"/>
      <c r="N473" s="50" t="str">
        <f t="shared" si="64"/>
        <v>K-HCM</v>
      </c>
      <c r="Q473" s="28" t="str">
        <f t="shared" si="62"/>
        <v>Túi</v>
      </c>
      <c r="R473" s="32">
        <v>4</v>
      </c>
      <c r="T473" s="30">
        <f t="shared" si="66"/>
        <v>111058</v>
      </c>
      <c r="U473" s="30">
        <f t="shared" si="67"/>
        <v>444232</v>
      </c>
      <c r="X473" s="67">
        <f t="shared" si="68"/>
        <v>8</v>
      </c>
      <c r="Y473" s="31"/>
      <c r="Z473" s="30">
        <f t="shared" si="69"/>
        <v>35539</v>
      </c>
    </row>
    <row r="474" spans="1:26" ht="25.5" customHeight="1" x14ac:dyDescent="0.25">
      <c r="A474" s="13">
        <v>44919</v>
      </c>
      <c r="B474" s="82" t="str">
        <f t="shared" si="63"/>
        <v>4145436081</v>
      </c>
      <c r="G474" s="20" t="s">
        <v>1578</v>
      </c>
      <c r="I474" s="20" t="s">
        <v>2205</v>
      </c>
      <c r="J474" s="50" t="str">
        <f>IF(G474&lt;&gt;"",VLOOKUP(G474,'nhân viên sale'!$A$2:$C$1633,2,0),"")</f>
        <v>SG009</v>
      </c>
      <c r="K474" s="20" t="s">
        <v>39</v>
      </c>
      <c r="L474" s="27" t="str">
        <f t="shared" si="65"/>
        <v>Chân giò heo muối 300g</v>
      </c>
      <c r="M474" s="16"/>
      <c r="N474" s="50" t="str">
        <f t="shared" si="64"/>
        <v>K-HCM</v>
      </c>
      <c r="Q474" s="28" t="str">
        <f t="shared" si="62"/>
        <v>Túi</v>
      </c>
      <c r="R474" s="32">
        <v>10</v>
      </c>
      <c r="T474" s="30">
        <f t="shared" si="66"/>
        <v>73431</v>
      </c>
      <c r="U474" s="30">
        <f t="shared" si="67"/>
        <v>734310</v>
      </c>
      <c r="X474" s="67">
        <f t="shared" si="68"/>
        <v>8</v>
      </c>
      <c r="Y474" s="31"/>
      <c r="Z474" s="30">
        <f t="shared" si="69"/>
        <v>58745</v>
      </c>
    </row>
    <row r="475" spans="1:26" ht="25.5" customHeight="1" x14ac:dyDescent="0.25">
      <c r="A475" s="13">
        <v>44919</v>
      </c>
      <c r="B475" s="82" t="str">
        <f t="shared" si="63"/>
        <v>4145436081</v>
      </c>
      <c r="G475" s="20" t="s">
        <v>1578</v>
      </c>
      <c r="I475" s="20" t="s">
        <v>2205</v>
      </c>
      <c r="J475" s="50" t="str">
        <f>IF(G475&lt;&gt;"",VLOOKUP(G475,'nhân viên sale'!$A$2:$C$1633,2,0),"")</f>
        <v>SG009</v>
      </c>
      <c r="K475" s="20" t="s">
        <v>55</v>
      </c>
      <c r="L475" s="27" t="str">
        <f t="shared" si="65"/>
        <v>Gà muối 500g</v>
      </c>
      <c r="M475" s="16"/>
      <c r="N475" s="50" t="str">
        <f t="shared" si="64"/>
        <v>K-HCM</v>
      </c>
      <c r="Q475" s="28" t="str">
        <f t="shared" si="62"/>
        <v>Túi</v>
      </c>
      <c r="R475" s="32">
        <v>10</v>
      </c>
      <c r="T475" s="30">
        <f t="shared" si="66"/>
        <v>111058</v>
      </c>
      <c r="U475" s="30">
        <f t="shared" si="67"/>
        <v>1110580</v>
      </c>
      <c r="X475" s="67">
        <f t="shared" si="68"/>
        <v>8</v>
      </c>
      <c r="Y475" s="31"/>
      <c r="Z475" s="30">
        <f t="shared" si="69"/>
        <v>88846</v>
      </c>
    </row>
    <row r="476" spans="1:26" ht="25.5" customHeight="1" x14ac:dyDescent="0.25">
      <c r="A476" s="13">
        <v>44919</v>
      </c>
      <c r="B476" s="82" t="str">
        <f t="shared" si="63"/>
        <v>4145436081</v>
      </c>
      <c r="G476" s="20" t="s">
        <v>1578</v>
      </c>
      <c r="I476" s="20" t="s">
        <v>2205</v>
      </c>
      <c r="J476" s="50" t="str">
        <f>IF(G476&lt;&gt;"",VLOOKUP(G476,'nhân viên sale'!$A$2:$C$1633,2,0),"")</f>
        <v>SG009</v>
      </c>
      <c r="K476" s="20" t="s">
        <v>67</v>
      </c>
      <c r="L476" s="27" t="str">
        <f t="shared" si="65"/>
        <v>Tai heo muối 200g</v>
      </c>
      <c r="M476" s="16"/>
      <c r="N476" s="50" t="str">
        <f t="shared" si="64"/>
        <v>K-HCM</v>
      </c>
      <c r="Q476" s="28" t="str">
        <f t="shared" si="62"/>
        <v>Túi</v>
      </c>
      <c r="R476" s="32">
        <v>4</v>
      </c>
      <c r="T476" s="30">
        <f t="shared" si="66"/>
        <v>55595</v>
      </c>
      <c r="U476" s="30">
        <f t="shared" si="67"/>
        <v>222380</v>
      </c>
      <c r="X476" s="67">
        <f t="shared" si="68"/>
        <v>8</v>
      </c>
      <c r="Y476" s="31"/>
      <c r="Z476" s="30">
        <f t="shared" si="69"/>
        <v>17790</v>
      </c>
    </row>
    <row r="477" spans="1:26" ht="25.5" customHeight="1" x14ac:dyDescent="0.25">
      <c r="A477" s="13">
        <v>44919</v>
      </c>
      <c r="B477" s="82" t="str">
        <f t="shared" si="63"/>
        <v>4145436081</v>
      </c>
      <c r="G477" s="20" t="s">
        <v>1578</v>
      </c>
      <c r="I477" s="20" t="s">
        <v>2205</v>
      </c>
      <c r="J477" s="50" t="str">
        <f>IF(G477&lt;&gt;"",VLOOKUP(G477,'nhân viên sale'!$A$2:$C$1633,2,0),"")</f>
        <v>SG009</v>
      </c>
      <c r="K477" s="20" t="s">
        <v>37</v>
      </c>
      <c r="L477" s="27" t="str">
        <f t="shared" si="65"/>
        <v>Chả cốm 300g</v>
      </c>
      <c r="M477" s="16"/>
      <c r="N477" s="50" t="str">
        <f t="shared" si="64"/>
        <v>K-HCM</v>
      </c>
      <c r="Q477" s="28" t="str">
        <f t="shared" si="62"/>
        <v>Túi</v>
      </c>
      <c r="R477" s="32">
        <v>4</v>
      </c>
      <c r="T477" s="30">
        <f t="shared" si="66"/>
        <v>74250</v>
      </c>
      <c r="U477" s="30">
        <f t="shared" si="67"/>
        <v>297000</v>
      </c>
      <c r="X477" s="67">
        <f t="shared" si="68"/>
        <v>8</v>
      </c>
      <c r="Y477" s="31"/>
      <c r="Z477" s="30">
        <f t="shared" si="69"/>
        <v>23760</v>
      </c>
    </row>
    <row r="478" spans="1:26" ht="25.5" customHeight="1" x14ac:dyDescent="0.25">
      <c r="A478" s="13">
        <v>44919</v>
      </c>
      <c r="B478" s="82" t="str">
        <f t="shared" si="63"/>
        <v>4145436081</v>
      </c>
      <c r="G478" s="20" t="s">
        <v>1578</v>
      </c>
      <c r="I478" s="20" t="s">
        <v>2205</v>
      </c>
      <c r="J478" s="50" t="str">
        <f>IF(G478&lt;&gt;"",VLOOKUP(G478,'nhân viên sale'!$A$2:$C$1633,2,0),"")</f>
        <v>SG009</v>
      </c>
      <c r="K478" s="20" t="s">
        <v>59</v>
      </c>
      <c r="L478" s="27" t="str">
        <f t="shared" si="65"/>
        <v>Giò Tai Lưỡi Xào 250g</v>
      </c>
      <c r="M478" s="16"/>
      <c r="N478" s="50" t="str">
        <f t="shared" si="64"/>
        <v>K-HCM</v>
      </c>
      <c r="Q478" s="28" t="str">
        <f t="shared" si="62"/>
        <v>Túi</v>
      </c>
      <c r="R478" s="32">
        <v>4</v>
      </c>
      <c r="T478" s="30">
        <f t="shared" si="66"/>
        <v>50182</v>
      </c>
      <c r="U478" s="30">
        <f t="shared" si="67"/>
        <v>200728</v>
      </c>
      <c r="X478" s="67">
        <f t="shared" si="68"/>
        <v>8</v>
      </c>
      <c r="Y478" s="31"/>
      <c r="Z478" s="30">
        <f t="shared" si="69"/>
        <v>16058</v>
      </c>
    </row>
    <row r="479" spans="1:26" ht="25.5" customHeight="1" x14ac:dyDescent="0.25">
      <c r="A479" s="13">
        <v>44919</v>
      </c>
      <c r="B479" s="82" t="str">
        <f t="shared" si="63"/>
        <v>4145436110</v>
      </c>
      <c r="G479" s="20" t="s">
        <v>1602</v>
      </c>
      <c r="I479" s="20" t="s">
        <v>2206</v>
      </c>
      <c r="J479" s="50" t="str">
        <f>IF(G479&lt;&gt;"",VLOOKUP(G479,'nhân viên sale'!$A$2:$C$1633,2,0),"")</f>
        <v>SG004</v>
      </c>
      <c r="K479" s="20" t="s">
        <v>39</v>
      </c>
      <c r="L479" s="27" t="str">
        <f t="shared" si="65"/>
        <v>Chân giò heo muối 300g</v>
      </c>
      <c r="M479" s="16"/>
      <c r="N479" s="50" t="str">
        <f t="shared" si="64"/>
        <v>K-HCM</v>
      </c>
      <c r="Q479" s="28" t="str">
        <f t="shared" si="62"/>
        <v>Túi</v>
      </c>
      <c r="R479" s="32">
        <v>5</v>
      </c>
      <c r="T479" s="30">
        <f t="shared" si="66"/>
        <v>73431</v>
      </c>
      <c r="U479" s="30">
        <f t="shared" si="67"/>
        <v>367155</v>
      </c>
      <c r="X479" s="67">
        <f t="shared" si="68"/>
        <v>8</v>
      </c>
      <c r="Y479" s="31"/>
      <c r="Z479" s="30">
        <f t="shared" si="69"/>
        <v>29372</v>
      </c>
    </row>
    <row r="480" spans="1:26" ht="25.5" customHeight="1" x14ac:dyDescent="0.25">
      <c r="A480" s="13">
        <v>44919</v>
      </c>
      <c r="B480" s="82" t="str">
        <f t="shared" si="63"/>
        <v>4145436110</v>
      </c>
      <c r="G480" s="20" t="s">
        <v>1602</v>
      </c>
      <c r="I480" s="20" t="s">
        <v>2206</v>
      </c>
      <c r="J480" s="50" t="str">
        <f>IF(G480&lt;&gt;"",VLOOKUP(G480,'nhân viên sale'!$A$2:$C$1633,2,0),"")</f>
        <v>SG004</v>
      </c>
      <c r="K480" s="20" t="s">
        <v>55</v>
      </c>
      <c r="L480" s="27" t="str">
        <f t="shared" si="65"/>
        <v>Gà muối 500g</v>
      </c>
      <c r="M480" s="16"/>
      <c r="N480" s="50" t="str">
        <f t="shared" si="64"/>
        <v>K-HCM</v>
      </c>
      <c r="Q480" s="28" t="str">
        <f t="shared" si="62"/>
        <v>Túi</v>
      </c>
      <c r="R480" s="32">
        <v>4</v>
      </c>
      <c r="T480" s="30">
        <f t="shared" si="66"/>
        <v>111058</v>
      </c>
      <c r="U480" s="30">
        <f t="shared" si="67"/>
        <v>444232</v>
      </c>
      <c r="X480" s="67">
        <f t="shared" si="68"/>
        <v>8</v>
      </c>
      <c r="Y480" s="31"/>
      <c r="Z480" s="30">
        <f t="shared" si="69"/>
        <v>35539</v>
      </c>
    </row>
    <row r="481" spans="1:26" ht="25.5" customHeight="1" x14ac:dyDescent="0.25">
      <c r="A481" s="13">
        <v>44919</v>
      </c>
      <c r="B481" s="82" t="str">
        <f t="shared" si="63"/>
        <v>4145436189</v>
      </c>
      <c r="G481" s="20" t="s">
        <v>1634</v>
      </c>
      <c r="I481" s="20" t="s">
        <v>2207</v>
      </c>
      <c r="J481" s="50" t="str">
        <f>IF(G481&lt;&gt;"",VLOOKUP(G481,'nhân viên sale'!$A$2:$C$1633,2,0),"")</f>
        <v>SG005</v>
      </c>
      <c r="K481" s="20" t="s">
        <v>39</v>
      </c>
      <c r="L481" s="27" t="str">
        <f t="shared" si="65"/>
        <v>Chân giò heo muối 300g</v>
      </c>
      <c r="M481" s="16"/>
      <c r="N481" s="50" t="str">
        <f t="shared" si="64"/>
        <v>K-HCM</v>
      </c>
      <c r="Q481" s="28" t="str">
        <f t="shared" si="62"/>
        <v>Túi</v>
      </c>
      <c r="R481" s="32">
        <v>5</v>
      </c>
      <c r="T481" s="30">
        <f t="shared" si="66"/>
        <v>73431</v>
      </c>
      <c r="U481" s="30">
        <f t="shared" si="67"/>
        <v>367155</v>
      </c>
      <c r="X481" s="67">
        <f t="shared" si="68"/>
        <v>8</v>
      </c>
      <c r="Y481" s="31"/>
      <c r="Z481" s="30">
        <f t="shared" si="69"/>
        <v>29372</v>
      </c>
    </row>
    <row r="482" spans="1:26" ht="25.5" customHeight="1" x14ac:dyDescent="0.25">
      <c r="A482" s="13">
        <v>44919</v>
      </c>
      <c r="B482" s="82" t="str">
        <f t="shared" si="63"/>
        <v>4145436189</v>
      </c>
      <c r="G482" s="20" t="s">
        <v>1634</v>
      </c>
      <c r="I482" s="20" t="s">
        <v>2207</v>
      </c>
      <c r="J482" s="50" t="str">
        <f>IF(G482&lt;&gt;"",VLOOKUP(G482,'nhân viên sale'!$A$2:$C$1633,2,0),"")</f>
        <v>SG005</v>
      </c>
      <c r="K482" s="20" t="s">
        <v>55</v>
      </c>
      <c r="L482" s="27" t="str">
        <f t="shared" si="65"/>
        <v>Gà muối 500g</v>
      </c>
      <c r="M482" s="16"/>
      <c r="N482" s="50" t="str">
        <f t="shared" si="64"/>
        <v>K-HCM</v>
      </c>
      <c r="Q482" s="28" t="str">
        <f t="shared" si="62"/>
        <v>Túi</v>
      </c>
      <c r="R482" s="32">
        <v>4</v>
      </c>
      <c r="T482" s="30">
        <f t="shared" si="66"/>
        <v>111058</v>
      </c>
      <c r="U482" s="30">
        <f t="shared" si="67"/>
        <v>444232</v>
      </c>
      <c r="X482" s="67">
        <f t="shared" si="68"/>
        <v>8</v>
      </c>
      <c r="Y482" s="31"/>
      <c r="Z482" s="30">
        <f t="shared" si="69"/>
        <v>35539</v>
      </c>
    </row>
    <row r="483" spans="1:26" ht="25.5" customHeight="1" x14ac:dyDescent="0.25">
      <c r="A483" s="13">
        <v>44919</v>
      </c>
      <c r="B483" s="82" t="str">
        <f t="shared" si="63"/>
        <v>4145436229</v>
      </c>
      <c r="G483" s="20" t="s">
        <v>1683</v>
      </c>
      <c r="I483" s="20" t="s">
        <v>2208</v>
      </c>
      <c r="J483" s="50" t="str">
        <f>IF(G483&lt;&gt;"",VLOOKUP(G483,'nhân viên sale'!$A$2:$C$1633,2,0),"")</f>
        <v>SG009</v>
      </c>
      <c r="K483" s="20" t="s">
        <v>39</v>
      </c>
      <c r="L483" s="27" t="str">
        <f t="shared" si="65"/>
        <v>Chân giò heo muối 300g</v>
      </c>
      <c r="M483" s="16"/>
      <c r="N483" s="50" t="str">
        <f t="shared" si="64"/>
        <v>K-HCM</v>
      </c>
      <c r="Q483" s="28" t="str">
        <f t="shared" si="62"/>
        <v>Túi</v>
      </c>
      <c r="R483" s="32">
        <v>5</v>
      </c>
      <c r="T483" s="30">
        <f t="shared" si="66"/>
        <v>73431</v>
      </c>
      <c r="U483" s="30">
        <f t="shared" si="67"/>
        <v>367155</v>
      </c>
      <c r="X483" s="67">
        <f t="shared" si="68"/>
        <v>8</v>
      </c>
      <c r="Y483" s="31"/>
      <c r="Z483" s="30">
        <f t="shared" si="69"/>
        <v>29372</v>
      </c>
    </row>
    <row r="484" spans="1:26" ht="25.5" customHeight="1" x14ac:dyDescent="0.25">
      <c r="A484" s="13">
        <v>44919</v>
      </c>
      <c r="B484" s="82" t="str">
        <f t="shared" si="63"/>
        <v>4145436229</v>
      </c>
      <c r="G484" s="20" t="s">
        <v>1683</v>
      </c>
      <c r="I484" s="20" t="s">
        <v>2208</v>
      </c>
      <c r="J484" s="50" t="str">
        <f>IF(G484&lt;&gt;"",VLOOKUP(G484,'nhân viên sale'!$A$2:$C$1633,2,0),"")</f>
        <v>SG009</v>
      </c>
      <c r="K484" s="20" t="s">
        <v>55</v>
      </c>
      <c r="L484" s="27" t="str">
        <f t="shared" si="65"/>
        <v>Gà muối 500g</v>
      </c>
      <c r="M484" s="16"/>
      <c r="N484" s="50" t="str">
        <f t="shared" si="64"/>
        <v>K-HCM</v>
      </c>
      <c r="Q484" s="28" t="str">
        <f t="shared" si="62"/>
        <v>Túi</v>
      </c>
      <c r="R484" s="32">
        <v>4</v>
      </c>
      <c r="T484" s="30">
        <f t="shared" si="66"/>
        <v>111058</v>
      </c>
      <c r="U484" s="30">
        <f t="shared" si="67"/>
        <v>444232</v>
      </c>
      <c r="X484" s="67">
        <f t="shared" si="68"/>
        <v>8</v>
      </c>
      <c r="Y484" s="31"/>
      <c r="Z484" s="30">
        <f t="shared" si="69"/>
        <v>35539</v>
      </c>
    </row>
    <row r="485" spans="1:26" ht="25.5" customHeight="1" x14ac:dyDescent="0.25">
      <c r="A485" s="13">
        <v>44919</v>
      </c>
      <c r="B485" s="82" t="str">
        <f t="shared" si="63"/>
        <v>4145436248</v>
      </c>
      <c r="G485" s="20" t="s">
        <v>1699</v>
      </c>
      <c r="I485" s="20" t="s">
        <v>2209</v>
      </c>
      <c r="J485" s="50" t="str">
        <f>IF(G485&lt;&gt;"",VLOOKUP(G485,'nhân viên sale'!$A$2:$C$1633,2,0),"")</f>
        <v>SG004</v>
      </c>
      <c r="K485" s="20" t="s">
        <v>39</v>
      </c>
      <c r="L485" s="27" t="str">
        <f t="shared" si="65"/>
        <v>Chân giò heo muối 300g</v>
      </c>
      <c r="M485" s="16"/>
      <c r="N485" s="50" t="str">
        <f t="shared" si="64"/>
        <v>K-HCM</v>
      </c>
      <c r="Q485" s="28" t="str">
        <f t="shared" si="62"/>
        <v>Túi</v>
      </c>
      <c r="R485" s="32">
        <v>5</v>
      </c>
      <c r="T485" s="30">
        <f t="shared" si="66"/>
        <v>73431</v>
      </c>
      <c r="U485" s="30">
        <f t="shared" si="67"/>
        <v>367155</v>
      </c>
      <c r="X485" s="67">
        <f t="shared" si="68"/>
        <v>8</v>
      </c>
      <c r="Y485" s="31"/>
      <c r="Z485" s="30">
        <f t="shared" si="69"/>
        <v>29372</v>
      </c>
    </row>
    <row r="486" spans="1:26" ht="25.5" customHeight="1" x14ac:dyDescent="0.25">
      <c r="A486" s="13">
        <v>44919</v>
      </c>
      <c r="B486" s="82" t="str">
        <f t="shared" si="63"/>
        <v>4145436248</v>
      </c>
      <c r="G486" s="20" t="s">
        <v>1699</v>
      </c>
      <c r="I486" s="20" t="s">
        <v>2209</v>
      </c>
      <c r="J486" s="50" t="str">
        <f>IF(G486&lt;&gt;"",VLOOKUP(G486,'nhân viên sale'!$A$2:$C$1633,2,0),"")</f>
        <v>SG004</v>
      </c>
      <c r="K486" s="20" t="s">
        <v>55</v>
      </c>
      <c r="L486" s="27" t="str">
        <f t="shared" si="65"/>
        <v>Gà muối 500g</v>
      </c>
      <c r="M486" s="16"/>
      <c r="N486" s="50" t="str">
        <f t="shared" si="64"/>
        <v>K-HCM</v>
      </c>
      <c r="Q486" s="28" t="str">
        <f t="shared" si="62"/>
        <v>Túi</v>
      </c>
      <c r="R486" s="32">
        <v>4</v>
      </c>
      <c r="T486" s="30">
        <f t="shared" si="66"/>
        <v>111058</v>
      </c>
      <c r="U486" s="30">
        <f t="shared" si="67"/>
        <v>444232</v>
      </c>
      <c r="X486" s="67">
        <f t="shared" si="68"/>
        <v>8</v>
      </c>
      <c r="Y486" s="31"/>
      <c r="Z486" s="30">
        <f t="shared" si="69"/>
        <v>35539</v>
      </c>
    </row>
    <row r="487" spans="1:26" ht="25.5" customHeight="1" x14ac:dyDescent="0.25">
      <c r="A487" s="13">
        <v>44919</v>
      </c>
      <c r="B487" s="82" t="str">
        <f t="shared" si="63"/>
        <v>4145436291</v>
      </c>
      <c r="G487" s="20" t="s">
        <v>1730</v>
      </c>
      <c r="I487" s="20" t="s">
        <v>2210</v>
      </c>
      <c r="J487" s="50" t="str">
        <f>IF(G487&lt;&gt;"",VLOOKUP(G487,'nhân viên sale'!$A$2:$C$1633,2,0),"")</f>
        <v>SG005</v>
      </c>
      <c r="K487" s="20" t="s">
        <v>39</v>
      </c>
      <c r="L487" s="27" t="str">
        <f t="shared" si="65"/>
        <v>Chân giò heo muối 300g</v>
      </c>
      <c r="M487" s="16"/>
      <c r="N487" s="50" t="str">
        <f t="shared" si="64"/>
        <v>K-HCM</v>
      </c>
      <c r="Q487" s="28" t="str">
        <f t="shared" si="62"/>
        <v>Túi</v>
      </c>
      <c r="R487" s="32">
        <v>5</v>
      </c>
      <c r="T487" s="30">
        <f t="shared" si="66"/>
        <v>73431</v>
      </c>
      <c r="U487" s="30">
        <f t="shared" si="67"/>
        <v>367155</v>
      </c>
      <c r="X487" s="67">
        <f t="shared" si="68"/>
        <v>8</v>
      </c>
      <c r="Y487" s="31"/>
      <c r="Z487" s="30">
        <f t="shared" si="69"/>
        <v>29372</v>
      </c>
    </row>
    <row r="488" spans="1:26" ht="25.5" customHeight="1" x14ac:dyDescent="0.25">
      <c r="A488" s="13">
        <v>44919</v>
      </c>
      <c r="B488" s="82" t="str">
        <f t="shared" si="63"/>
        <v>4145436291</v>
      </c>
      <c r="G488" s="20" t="s">
        <v>1730</v>
      </c>
      <c r="I488" s="20" t="s">
        <v>2210</v>
      </c>
      <c r="J488" s="50" t="str">
        <f>IF(G488&lt;&gt;"",VLOOKUP(G488,'nhân viên sale'!$A$2:$C$1633,2,0),"")</f>
        <v>SG005</v>
      </c>
      <c r="K488" s="20" t="s">
        <v>55</v>
      </c>
      <c r="L488" s="27" t="str">
        <f t="shared" si="65"/>
        <v>Gà muối 500g</v>
      </c>
      <c r="M488" s="16"/>
      <c r="N488" s="50" t="str">
        <f t="shared" si="64"/>
        <v>K-HCM</v>
      </c>
      <c r="Q488" s="28" t="str">
        <f t="shared" si="62"/>
        <v>Túi</v>
      </c>
      <c r="R488" s="32">
        <v>7</v>
      </c>
      <c r="T488" s="30">
        <f t="shared" si="66"/>
        <v>111058</v>
      </c>
      <c r="U488" s="30">
        <f t="shared" si="67"/>
        <v>777406</v>
      </c>
      <c r="X488" s="67">
        <f t="shared" si="68"/>
        <v>8</v>
      </c>
      <c r="Y488" s="31"/>
      <c r="Z488" s="30">
        <f t="shared" si="69"/>
        <v>62192</v>
      </c>
    </row>
    <row r="489" spans="1:26" ht="25.5" customHeight="1" x14ac:dyDescent="0.25">
      <c r="A489" s="13">
        <v>44919</v>
      </c>
      <c r="B489" s="82" t="str">
        <f t="shared" si="63"/>
        <v>4145436362</v>
      </c>
      <c r="G489" s="20" t="s">
        <v>2062</v>
      </c>
      <c r="I489" s="20" t="s">
        <v>2211</v>
      </c>
      <c r="J489" s="50" t="str">
        <f>IF(G489&lt;&gt;"",VLOOKUP(G489,'nhân viên sale'!$A$2:$C$1633,2,0),"")</f>
        <v>SG004</v>
      </c>
      <c r="K489" s="20" t="s">
        <v>39</v>
      </c>
      <c r="L489" s="27" t="str">
        <f t="shared" si="65"/>
        <v>Chân giò heo muối 300g</v>
      </c>
      <c r="M489" s="16"/>
      <c r="N489" s="50" t="str">
        <f t="shared" si="64"/>
        <v>K-HCM</v>
      </c>
      <c r="Q489" s="28" t="str">
        <f t="shared" si="62"/>
        <v>Túi</v>
      </c>
      <c r="R489" s="32">
        <v>5</v>
      </c>
      <c r="T489" s="30">
        <f t="shared" si="66"/>
        <v>73431</v>
      </c>
      <c r="U489" s="30">
        <f t="shared" si="67"/>
        <v>367155</v>
      </c>
      <c r="X489" s="67">
        <f t="shared" si="68"/>
        <v>8</v>
      </c>
      <c r="Y489" s="31"/>
      <c r="Z489" s="30">
        <f t="shared" si="69"/>
        <v>29372</v>
      </c>
    </row>
    <row r="490" spans="1:26" ht="25.5" customHeight="1" x14ac:dyDescent="0.25">
      <c r="A490" s="13">
        <v>44919</v>
      </c>
      <c r="B490" s="82" t="str">
        <f t="shared" si="63"/>
        <v>4145436362</v>
      </c>
      <c r="G490" s="20" t="s">
        <v>2062</v>
      </c>
      <c r="I490" s="20" t="s">
        <v>2211</v>
      </c>
      <c r="J490" s="50" t="str">
        <f>IF(G490&lt;&gt;"",VLOOKUP(G490,'nhân viên sale'!$A$2:$C$1633,2,0),"")</f>
        <v>SG004</v>
      </c>
      <c r="K490" s="20" t="s">
        <v>55</v>
      </c>
      <c r="L490" s="27" t="str">
        <f t="shared" si="65"/>
        <v>Gà muối 500g</v>
      </c>
      <c r="M490" s="16"/>
      <c r="N490" s="50" t="str">
        <f t="shared" si="64"/>
        <v>K-HCM</v>
      </c>
      <c r="Q490" s="28" t="str">
        <f t="shared" si="62"/>
        <v>Túi</v>
      </c>
      <c r="R490" s="32">
        <v>7</v>
      </c>
      <c r="T490" s="30">
        <f t="shared" si="66"/>
        <v>111058</v>
      </c>
      <c r="U490" s="30">
        <f t="shared" si="67"/>
        <v>777406</v>
      </c>
      <c r="X490" s="67">
        <f t="shared" si="68"/>
        <v>8</v>
      </c>
      <c r="Y490" s="31"/>
      <c r="Z490" s="30">
        <f t="shared" si="69"/>
        <v>62192</v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sale'!$A$2:$C$1633,2,0),"")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sale'!$A$2:$C$1633,2,0),"")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sale'!$A$2:$C$1633,2,0),"")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sale'!$A$2:$C$1633,2,0),"")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sale'!$A$2:$C$1633,2,0),"")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sale'!$A$2:$C$1633,2,0),"")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sale'!$A$2:$C$1633,2,0),"")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sale'!$A$2:$C$1633,2,0),"")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sale'!$A$2:$C$1633,2,0),"")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sale'!$A$2:$C$1633,2,0),"")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sale'!$A$2:$C$1633,2,0),"")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sale'!$A$2:$C$1633,2,0),"")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sale'!$A$2:$C$1633,2,0),"")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sale'!$A$2:$C$1633,2,0),"")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sale'!$A$2:$C$1633,2,0),"")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sale'!$A$2:$C$1633,2,0),"")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sale'!$A$2:$C$1633,2,0),"")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sale'!$A$2:$C$1633,2,0),"")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sale'!$A$2:$C$1633,2,0),"")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sale'!$A$2:$C$1633,2,0),"")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sale'!$A$2:$C$1633,2,0),"")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sale'!$A$2:$C$1633,2,0),"")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sale'!$A$2:$C$1633,2,0),"")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sale'!$A$2:$C$1633,2,0),"")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sale'!$A$2:$C$1633,2,0),"")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sale'!$A$2:$C$1633,2,0),"")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sale'!$A$2:$C$1633,2,0),"")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sale'!$A$2:$C$1633,2,0),"")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sale'!$A$2:$C$1633,2,0),"")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sale'!$A$2:$C$1633,2,0),"")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sale'!$A$2:$C$1633,2,0),"")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sale'!$A$2:$C$1633,2,0),"")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sale'!$A$2:$C$1633,2,0),"")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sale'!$A$2:$C$1633,2,0),"")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sale'!$A$2:$C$1633,2,0),"")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sale'!$A$2:$C$1633,2,0),"")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sale'!$A$2:$C$1633,2,0),"")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sale'!$A$2:$C$1633,2,0),"")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sale'!$A$2:$C$1633,2,0),"")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sale'!$A$2:$C$1633,2,0),"")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sale'!$A$2:$C$1633,2,0),"")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sale'!$A$2:$C$1633,2,0),"")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sale'!$A$2:$C$1633,2,0),"")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sale'!$A$2:$C$1633,2,0),"")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sale'!$A$2:$C$1633,2,0),"")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sale'!$A$2:$C$1633,2,0),"")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sale'!$A$2:$C$1633,2,0),"")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sale'!$A$2:$C$1633,2,0),"")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sale'!$A$2:$C$1633,2,0),"")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sale'!$A$2:$C$1633,2,0),"")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sale'!$A$2:$C$1633,2,0),"")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sale'!$A$2:$C$1633,2,0),"")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sale'!$A$2:$C$1633,2,0),"")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sale'!$A$2:$C$1633,2,0),"")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sale'!$A$2:$C$1633,2,0),"")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sale'!$A$2:$C$1633,2,0),"")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sale'!$A$2:$C$1633,2,0),"")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sale'!$A$2:$C$1633,2,0),"")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sale'!$A$2:$C$1633,2,0),"")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sale'!$A$2:$C$1633,2,0),"")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sale'!$A$2:$C$1633,2,0),"")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sale'!$A$2:$C$1633,2,0),"")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sale'!$A$2:$C$1633,2,0),"")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sale'!$A$2:$C$1633,2,0),"")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sale'!$A$2:$C$1633,2,0),"")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sale'!$A$2:$C$1633,2,0),"")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sale'!$A$2:$C$1633,2,0),"")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sale'!$A$2:$C$1633,2,0),"")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sale'!$A$2:$C$1633,2,0),"")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sale'!$A$2:$C$1633,2,0),"")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sale'!$A$2:$C$1633,2,0),"")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sale'!$A$2:$C$1633,2,0),"")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sale'!$A$2:$C$1633,2,0),"")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sale'!$A$2:$C$1633,2,0),"")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sale'!$A$2:$C$1633,2,0),"")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sale'!$A$2:$C$1633,2,0),"")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sale'!$A$2:$C$1633,2,0),"")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sale'!$A$2:$C$1633,2,0),"")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sale'!$A$2:$C$1633,2,0),"")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sale'!$A$2:$C$1633,2,0),"")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sale'!$A$2:$C$1633,2,0),"")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sale'!$A$2:$C$1633,2,0),"")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sale'!$A$2:$C$1633,2,0),"")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sale'!$A$2:$C$1633,2,0),"")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sale'!$A$2:$C$1633,2,0),"")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sale'!$A$2:$C$1633,2,0),"")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sale'!$A$2:$C$1633,2,0),"")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sale'!$A$2:$C$1633,2,0),"")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sale'!$A$2:$C$1633,2,0),"")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sale'!$A$2:$C$1633,2,0),"")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sale'!$A$2:$C$1633,2,0),"")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sale'!$A$2:$C$1633,2,0),"")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sale'!$A$2:$C$1633,2,0),"")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sale'!$A$2:$C$1633,2,0),"")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sale'!$A$2:$C$1633,2,0),"")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sale'!$A$2:$C$1633,2,0),"")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sale'!$A$2:$C$1633,2,0),"")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sale'!$A$2:$C$1633,2,0),"")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sale'!$A$2:$C$1633,2,0),"")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sale'!$A$2:$C$1633,2,0),"")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sale'!$A$2:$C$1633,2,0),"")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sale'!$A$2:$C$1633,2,0),"")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sale'!$A$2:$C$1633,2,0),"")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sale'!$A$2:$C$1633,2,0),"")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sale'!$A$2:$C$1633,2,0),"")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sale'!$A$2:$C$1633,2,0),"")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sale'!$A$2:$C$1633,2,0),"")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sale'!$A$2:$C$1633,2,0),"")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sale'!$A$2:$C$1633,2,0),"")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sale'!$A$2:$C$1633,2,0),"")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sale'!$A$2:$C$1633,2,0),"")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sale'!$A$2:$C$1633,2,0),"")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sale'!$A$2:$C$1633,2,0),"")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sale'!$A$2:$C$1633,2,0),"")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sale'!$A$2:$C$1633,2,0),"")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sale'!$A$2:$C$1633,2,0),"")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sale'!$A$2:$C$1633,2,0),"")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sale'!$A$2:$C$1633,2,0),"")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sale'!$A$2:$C$1633,2,0),"")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sale'!$A$2:$C$1633,2,0),"")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sale'!$A$2:$C$1633,2,0),"")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sale'!$A$2:$C$1633,2,0),"")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sale'!$A$2:$C$1633,2,0),"")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sale'!$A$2:$C$1633,2,0),"")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sale'!$A$2:$C$1633,2,0),"")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sale'!$A$2:$C$1633,2,0),"")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sale'!$A$2:$C$1633,2,0),"")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sale'!$A$2:$C$1633,2,0),"")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sale'!$A$2:$C$1633,2,0),"")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sale'!$A$2:$C$1633,2,0),"")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sale'!$A$2:$C$1633,2,0),"")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sale'!$A$2:$C$1633,2,0),"")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sale'!$A$2:$C$1633,2,0),"")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sale'!$A$2:$C$1633,2,0),"")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sale'!$A$2:$C$1633,2,0),"")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sale'!$A$2:$C$1633,2,0),"")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sale'!$A$2:$C$1633,2,0),"")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sale'!$A$2:$C$1633,2,0),"")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sale'!$A$2:$C$1633,2,0),"")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sale'!$A$2:$C$1633,2,0),"")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sale'!$A$2:$C$1633,2,0),"")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sale'!$A$2:$C$1633,2,0),"")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sale'!$A$2:$C$1633,2,0),"")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sale'!$A$2:$C$1633,2,0),"")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sale'!$A$2:$C$1633,2,0),"")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sale'!$A$2:$C$1633,2,0),"")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sale'!$A$2:$C$1633,2,0),"")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sale'!$A$2:$C$1633,2,0),"")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sale'!$A$2:$C$1633,2,0),"")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sale'!$A$2:$C$1633,2,0),"")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sale'!$A$2:$C$1633,2,0),"")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sale'!$A$2:$C$1633,2,0),"")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sale'!$A$2:$C$1633,2,0),"")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sale'!$A$2:$C$1633,2,0),"")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sale'!$A$2:$C$1633,2,0),"")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sale'!$A$2:$C$1633,2,0),"")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sale'!$A$2:$C$1633,2,0),"")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sale'!$A$2:$C$1633,2,0),"")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sale'!$A$2:$C$1633,2,0),"")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sale'!$A$2:$C$1633,2,0),"")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sale'!$A$2:$C$1633,2,0),"")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sale'!$A$2:$C$1633,2,0),"")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sale'!$A$2:$C$1633,2,0),"")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sale'!$A$2:$C$1633,2,0),"")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sale'!$A$2:$C$1633,2,0),"")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sale'!$A$2:$C$1633,2,0),"")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sale'!$A$2:$C$1633,2,0),"")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sale'!$A$2:$C$1633,2,0),"")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sale'!$A$2:$C$1633,2,0),"")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sale'!$A$2:$C$1633,2,0),"")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sale'!$A$2:$C$1633,2,0),"")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sale'!$A$2:$C$1633,2,0),"")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sale'!$A$2:$C$1633,2,0),"")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sale'!$A$2:$C$1633,2,0),"")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sale'!$A$2:$C$1633,2,0),"")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sale'!$A$2:$C$1633,2,0),"")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sale'!$A$2:$C$1633,2,0),"")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sale'!$A$2:$C$1633,2,0),"")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sale'!$A$2:$C$1633,2,0),"")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sale'!$A$2:$C$1633,2,0),"")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sale'!$A$2:$C$1633,2,0),"")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sale'!$A$2:$C$1633,2,0),"")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sale'!$A$2:$C$1633,2,0),"")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sale'!$A$2:$C$1633,2,0),"")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sale'!$A$2:$C$1633,2,0),"")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sale'!$A$2:$C$1633,2,0),"")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sale'!$A$2:$C$1633,2,0),"")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sale'!$A$2:$C$1633,2,0),"")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sale'!$A$2:$C$1633,2,0),"")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sale'!$A$2:$C$1633,2,0),"")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sale'!$A$2:$C$1633,2,0),"")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sale'!$A$2:$C$1633,2,0),"")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sale'!$A$2:$C$1633,2,0),"")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sale'!$A$2:$C$1633,2,0),"")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sale'!$A$2:$C$1633,2,0),"")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sale'!$A$2:$C$1633,2,0),"")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sale'!$A$2:$C$1633,2,0),"")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sale'!$A$2:$C$1633,2,0),"")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sale'!$A$2:$C$1633,2,0),"")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sale'!$A$2:$C$1633,2,0),"")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sale'!$A$2:$C$1633,2,0),"")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sale'!$A$2:$C$1633,2,0),"")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sale'!$A$2:$C$1633,2,0),"")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sale'!$A$2:$C$1633,2,0),"")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sale'!$A$2:$C$1633,2,0),"")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sale'!$A$2:$C$1633,2,0),"")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sale'!$A$2:$C$1633,2,0),"")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sale'!$A$2:$C$1633,2,0),"")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sale'!$A$2:$C$1633,2,0),"")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sale'!$A$2:$C$1633,2,0),"")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sale'!$A$2:$C$1633,2,0),"")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sale'!$A$2:$C$1633,2,0),"")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sale'!$A$2:$C$1633,2,0),"")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sale'!$A$2:$C$1633,2,0),"")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sale'!$A$2:$C$1633,2,0),"")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sale'!$A$2:$C$1633,2,0),"")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sale'!$A$2:$C$1633,2,0),"")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sale'!$A$2:$C$1633,2,0),"")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sale'!$A$2:$C$1633,2,0),"")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sale'!$A$2:$C$1633,2,0),"")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sale'!$A$2:$C$1633,2,0),"")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sale'!$A$2:$C$1633,2,0),"")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sale'!$A$2:$C$1633,2,0),"")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sale'!$A$2:$C$1633,2,0),"")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sale'!$A$2:$C$1633,2,0),"")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sale'!$A$2:$C$1633,2,0),"")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sale'!$A$2:$C$1633,2,0),"")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sale'!$A$2:$C$1633,2,0),"")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sale'!$A$2:$C$1633,2,0),"")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sale'!$A$2:$C$1633,2,0),"")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sale'!$A$2:$C$1633,2,0),"")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sale'!$A$2:$C$1633,2,0),"")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sale'!$A$2:$C$1633,2,0),"")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sale'!$A$2:$C$1633,2,0),"")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sale'!$A$2:$C$1633,2,0),"")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sale'!$A$2:$C$1633,2,0),"")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sale'!$A$2:$C$1633,2,0),"")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sale'!$A$2:$C$1633,2,0),"")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sale'!$A$2:$C$1633,2,0),"")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sale'!$A$2:$C$1633,2,0),"")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sale'!$A$2:$C$1633,2,0),"")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sale'!$A$2:$C$1633,2,0),"")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sale'!$A$2:$C$1633,2,0),"")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sale'!$A$2:$C$1633,2,0),"")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sale'!$A$2:$C$1633,2,0),"")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sale'!$A$2:$C$1633,2,0),"")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sale'!$A$2:$C$1633,2,0),"")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sale'!$A$2:$C$1633,2,0),"")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sale'!$A$2:$C$1633,2,0),"")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sale'!$A$2:$C$1633,2,0),"")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sale'!$A$2:$C$1633,2,0),"")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sale'!$A$2:$C$1633,2,0),"")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sale'!$A$2:$C$1633,2,0),"")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sale'!$A$2:$C$1633,2,0),"")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sale'!$A$2:$C$1633,2,0),"")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sale'!$A$2:$C$1633,2,0),"")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sale'!$A$2:$C$1633,2,0),"")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sale'!$A$2:$C$1633,2,0),"")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sale'!$A$2:$C$1633,2,0),"")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sale'!$A$2:$C$1633,2,0),"")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sale'!$A$2:$C$1633,2,0),"")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sale'!$A$2:$C$1633,2,0),"")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sale'!$A$2:$C$1633,2,0),"")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sale'!$A$2:$C$1633,2,0),"")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sale'!$A$2:$C$1633,2,0),"")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sale'!$A$2:$C$1633,2,0),"")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sale'!$A$2:$C$1633,2,0),"")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sale'!$A$2:$C$1633,2,0),"")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sale'!$A$2:$C$1633,2,0),"")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sale'!$A$2:$C$1633,2,0),"")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sale'!$A$2:$C$1633,2,0),"")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sale'!$A$2:$C$1633,2,0),"")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sale'!$A$2:$C$1633,2,0),"")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sale'!$A$2:$C$1633,2,0),"")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sale'!$A$2:$C$1633,2,0),"")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sale'!$A$2:$C$1633,2,0),"")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sale'!$A$2:$C$1633,2,0),"")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sale'!$A$2:$C$1633,2,0),"")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sale'!$A$2:$C$1633,2,0),"")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sale'!$A$2:$C$1633,2,0),"")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sale'!$A$2:$C$1633,2,0),"")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sale'!$A$2:$C$1633,2,0),"")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sale'!$A$2:$C$1633,2,0),"")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sale'!$A$2:$C$1633,2,0),"")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sale'!$A$2:$C$1633,2,0),"")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sale'!$A$2:$C$1633,2,0),"")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sale'!$A$2:$C$1633,2,0),"")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sale'!$A$2:$C$1633,2,0),"")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sale'!$A$2:$C$1633,2,0),"")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sale'!$A$2:$C$1633,2,0),"")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sale'!$A$2:$C$1633,2,0),"")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sale'!$A$2:$C$1633,2,0),"")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sale'!$A$2:$C$1633,2,0),"")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sale'!$A$2:$C$1633,2,0),"")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sale'!$A$2:$C$1633,2,0),"")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sale'!$A$2:$C$1633,2,0),"")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sale'!$A$2:$C$1633,2,0),"")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sale'!$A$2:$C$1633,2,0),"")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sale'!$A$2:$C$1633,2,0),"")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sale'!$A$2:$C$1633,2,0),"")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sale'!$A$2:$C$1633,2,0),"")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sale'!$A$2:$C$1633,2,0),"")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sale'!$A$2:$C$1633,2,0),"")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sale'!$A$2:$C$1633,2,0),"")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sale'!$A$2:$C$1633,2,0),"")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sale'!$A$2:$C$1633,2,0),"")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sale'!$A$2:$C$1633,2,0),"")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sale'!$A$2:$C$1633,2,0),"")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sale'!$A$2:$C$1633,2,0),"")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sale'!$A$2:$C$1633,2,0),"")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sale'!$A$2:$C$1633,2,0),"")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sale'!$A$2:$C$1633,2,0),"")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sale'!$A$2:$C$1633,2,0),"")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sale'!$A$2:$C$1633,2,0),"")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sale'!$A$2:$C$1633,2,0),"")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sale'!$A$2:$C$1633,2,0),"")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sale'!$A$2:$C$1633,2,0),"")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sale'!$A$2:$C$1633,2,0),"")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sale'!$A$2:$C$1633,2,0),"")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sale'!$A$2:$C$1633,2,0),"")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sale'!$A$2:$C$1633,2,0),"")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sale'!$A$2:$C$1633,2,0),"")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sale'!$A$2:$C$1633,2,0),"")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sale'!$A$2:$C$1633,2,0),"")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sale'!$A$2:$C$1633,2,0),"")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sale'!$A$2:$C$1633,2,0),"")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sale'!$A$2:$C$1633,2,0),"")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sale'!$A$2:$C$1633,2,0),"")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sale'!$A$2:$C$1633,2,0),"")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sale'!$A$2:$C$1633,2,0),"")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sale'!$A$2:$C$1633,2,0),"")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sale'!$A$2:$C$1633,2,0),"")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sale'!$A$2:$C$1633,2,0),"")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sale'!$A$2:$C$1633,2,0),"")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sale'!$A$2:$C$1633,2,0),"")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sale'!$A$2:$C$1633,2,0),"")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sale'!$A$2:$C$1633,2,0),"")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sale'!$A$2:$C$1633,2,0),"")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sale'!$A$2:$C$1633,2,0),"")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sale'!$A$2:$C$1633,2,0),"")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sale'!$A$2:$C$1633,2,0),"")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sale'!$A$2:$C$1633,2,0),"")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sale'!$A$2:$C$1633,2,0),"")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sale'!$A$2:$C$1633,2,0),"")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sale'!$A$2:$C$1633,2,0),"")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sale'!$A$2:$C$1633,2,0),"")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sale'!$A$2:$C$1633,2,0),"")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sale'!$A$2:$C$1633,2,0),"")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sale'!$A$2:$C$1633,2,0),"")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sale'!$A$2:$C$1633,2,0),"")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sale'!$A$2:$C$1633,2,0),"")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sale'!$A$2:$C$1633,2,0),"")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sale'!$A$2:$C$1633,2,0),"")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sale'!$A$2:$C$1633,2,0),"")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sale'!$A$2:$C$1633,2,0),"")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sale'!$A$2:$C$1633,2,0),"")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sale'!$A$2:$C$1633,2,0),"")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sale'!$A$2:$C$1633,2,0),"")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sale'!$A$2:$C$1633,2,0),"")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sale'!$A$2:$C$1633,2,0),"")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sale'!$A$2:$C$1633,2,0),"")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sale'!$A$2:$C$1633,2,0),"")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sale'!$A$2:$C$1633,2,0),"")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sale'!$A$2:$C$1633,2,0),"")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sale'!$A$2:$C$1633,2,0),"")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sale'!$A$2:$C$1633,2,0),"")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sale'!$A$2:$C$1633,2,0),"")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sale'!$A$2:$C$1633,2,0),"")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sale'!$A$2:$C$1633,2,0),"")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sale'!$A$2:$C$1633,2,0),"")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sale'!$A$2:$C$1633,2,0),"")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sale'!$A$2:$C$1633,2,0),"")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sale'!$A$2:$C$1633,2,0),"")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sale'!$A$2:$C$1633,2,0),"")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sale'!$A$2:$C$1633,2,0),"")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sale'!$A$2:$C$1633,2,0),"")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sale'!$A$2:$C$1633,2,0),"")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sale'!$A$2:$C$1633,2,0),"")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sale'!$A$2:$C$1633,2,0),"")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sale'!$A$2:$C$1633,2,0),"")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sale'!$A$2:$C$1633,2,0),"")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sale'!$A$2:$C$1633,2,0),"")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sale'!$A$2:$C$1633,2,0),"")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sale'!$A$2:$C$1633,2,0),"")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sale'!$A$2:$C$1633,2,0),"")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sale'!$A$2:$C$1633,2,0),"")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sale'!$A$2:$C$1633,2,0),"")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sale'!$A$2:$C$1633,2,0),"")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sale'!$A$2:$C$1633,2,0),"")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sale'!$A$2:$C$1633,2,0),"")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sale'!$A$2:$C$1633,2,0),"")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sale'!$A$2:$C$1633,2,0),"")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sale'!$A$2:$C$1633,2,0),"")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sale'!$A$2:$C$1633,2,0),"")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sale'!$A$2:$C$1633,2,0),"")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sale'!$A$2:$C$1633,2,0),"")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sale'!$A$2:$C$1633,2,0),"")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sale'!$A$2:$C$1633,2,0),"")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sale'!$A$2:$C$1633,2,0),"")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sale'!$A$2:$C$1633,2,0),"")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sale'!$A$2:$C$1633,2,0),"")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sale'!$A$2:$C$1633,2,0),"")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sale'!$A$2:$C$1633,2,0),"")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sale'!$A$2:$C$1633,2,0),"")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sale'!$A$2:$C$1633,2,0),"")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sale'!$A$2:$C$1633,2,0),"")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sale'!$A$2:$C$1633,2,0),"")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sale'!$A$2:$C$1633,2,0),"")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sale'!$A$2:$C$1633,2,0),"")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sale'!$A$2:$C$1633,2,0),"")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sale'!$A$2:$C$1633,2,0),"")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sale'!$A$2:$C$1633,2,0),"")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sale'!$A$2:$C$1633,2,0),"")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sale'!$A$2:$C$1633,2,0),"")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sale'!$A$2:$C$1633,2,0),"")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sale'!$A$2:$C$1633,2,0),"")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sale'!$A$2:$C$1633,2,0),"")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sale'!$A$2:$C$1633,2,0),"")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sale'!$A$2:$C$1633,2,0),"")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sale'!$A$2:$C$1633,2,0),"")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sale'!$A$2:$C$1633,2,0),"")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sale'!$A$2:$C$1633,2,0),"")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sale'!$A$2:$C$1633,2,0),"")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sale'!$A$2:$C$1633,2,0),"")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sale'!$A$2:$C$1633,2,0),"")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sale'!$A$2:$C$1633,2,0),"")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sale'!$A$2:$C$1633,2,0),"")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sale'!$A$2:$C$1633,2,0),"")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sale'!$A$2:$C$1633,2,0),"")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sale'!$A$2:$C$1633,2,0),"")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sale'!$A$2:$C$1633,2,0),"")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sale'!$A$2:$C$1633,2,0),"")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sale'!$A$2:$C$1633,2,0),"")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sale'!$A$2:$C$1633,2,0),"")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sale'!$A$2:$C$1633,2,0),"")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sale'!$A$2:$C$1633,2,0),"")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sale'!$A$2:$C$1633,2,0),"")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sale'!$A$2:$C$1633,2,0),"")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sale'!$A$2:$C$1633,2,0),"")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sale'!$A$2:$C$1633,2,0),"")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sale'!$A$2:$C$1633,2,0),"")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sale'!$A$2:$C$1633,2,0),"")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sale'!$A$2:$C$1633,2,0),"")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sale'!$A$2:$C$1633,2,0),"")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sale'!$A$2:$C$1633,2,0),"")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sale'!$A$2:$C$1633,2,0),"")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sale'!$A$2:$C$1633,2,0),"")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sale'!$A$2:$C$1633,2,0),"")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sale'!$A$2:$C$1633,2,0),"")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sale'!$A$2:$C$1633,2,0),"")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sale'!$A$2:$C$1633,2,0),"")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sale'!$A$2:$C$1633,2,0),"")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sale'!$A$2:$C$1633,2,0),"")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sale'!$A$2:$C$1633,2,0),"")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sale'!$A$2:$C$1633,2,0),"")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sale'!$A$2:$C$1633,2,0),"")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sale'!$A$2:$C$1633,2,0),"")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sale'!$A$2:$C$1633,2,0),"")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sale'!$A$2:$C$1633,2,0),"")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sale'!$A$2:$C$1633,2,0),"")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sale'!$A$2:$C$1633,2,0),"")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sale'!$A$2:$C$1633,2,0),"")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sale'!$A$2:$C$1633,2,0),"")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sale'!$A$2:$C$1633,2,0),"")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sale'!$A$2:$C$1633,2,0),"")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sale'!$A$2:$C$1633,2,0),"")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sale'!$A$2:$C$1633,2,0),"")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sale'!$A$2:$C$1633,2,0),"")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sale'!$A$2:$C$1633,2,0),"")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sale'!$A$2:$C$1633,2,0),"")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sale'!$A$2:$C$1633,2,0),"")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sale'!$A$2:$C$1633,2,0),"")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sale'!$A$2:$C$1633,2,0),"")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sale'!$A$2:$C$1633,2,0),"")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sale'!$A$2:$C$1633,2,0),"")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sale'!$A$2:$C$1633,2,0),"")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sale'!$A$2:$C$1633,2,0),"")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sale'!$A$2:$C$1633,2,0),"")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sale'!$A$2:$C$1633,2,0),"")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sale'!$A$2:$C$1633,2,0),"")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sale'!$A$2:$C$1633,2,0),"")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sale'!$A$2:$C$1633,2,0),"")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sale'!$A$2:$C$1633,2,0),"")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sale'!$A$2:$C$1633,2,0),"")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sale'!$A$2:$C$1633,2,0),"")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sale'!$A$2:$C$1633,2,0),"")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sale'!$A$2:$C$1633,2,0),"")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sale'!$A$2:$C$1633,2,0),"")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sale'!$A$2:$C$1633,2,0),"")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sale'!$A$2:$C$1633,2,0),"")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sale'!$A$2:$C$1633,2,0),"")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sale'!$A$2:$C$1633,2,0),"")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sale'!$A$2:$C$1633,2,0),"")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sale'!$A$2:$C$1633,2,0),"")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sale'!$A$2:$C$1633,2,0),"")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sale'!$A$2:$C$1633,2,0),"")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sale'!$A$2:$C$1633,2,0),"")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sale'!$A$2:$C$1633,2,0),"")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sale'!$A$2:$C$1633,2,0),"")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sale'!$A$2:$C$1633,2,0),"")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sale'!$A$2:$C$1633,2,0),"")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sale'!$A$2:$C$1633,2,0),"")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sale'!$A$2:$C$1633,2,0),"")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sale'!$A$2:$C$1633,2,0),"")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sale'!$A$2:$C$1633,2,0),"")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sale'!$A$2:$C$1633,2,0),"")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sale'!$A$2:$C$1633,2,0),"")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sale'!$A$2:$C$1633,2,0),"")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sale'!$A$2:$C$1633,2,0),"")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sale'!$A$2:$C$1633,2,0),"")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sale'!$A$2:$C$1633,2,0),"")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sale'!$A$2:$C$1633,2,0),"")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sale'!$A$2:$C$1633,2,0),"")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sale'!$A$2:$C$1633,2,0),"")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sale'!$A$2:$C$1633,2,0),"")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sale'!$A$2:$C$1633,2,0),"")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sale'!$A$2:$C$1633,2,0),"")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sale'!$A$2:$C$1633,2,0),"")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sale'!$A$2:$C$1633,2,0),"")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sale'!$A$2:$C$1633,2,0),"")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sale'!$A$2:$C$1633,2,0),"")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sale'!$A$2:$C$1633,2,0),"")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sale'!$A$2:$C$1633,2,0),"")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sale'!$A$2:$C$1633,2,0),"")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sale'!$A$2:$C$1633,2,0),"")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sale'!$A$2:$C$1633,2,0),"")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sale'!$A$2:$C$1633,2,0),"")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sale'!$A$2:$C$1633,2,0),"")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sale'!$A$2:$C$1633,2,0),"")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sale'!$A$2:$C$1633,2,0),"")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sale'!$A$2:$C$1633,2,0),"")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sale'!$A$2:$C$1633,2,0),"")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sale'!$A$2:$C$1633,2,0),"")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sale'!$A$2:$C$1633,2,0),"")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sale'!$A$2:$C$1633,2,0),"")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sale'!$A$2:$C$1633,2,0),"")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sale'!$A$2:$C$1633,2,0),"")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sale'!$A$2:$C$1633,2,0),"")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sale'!$A$2:$C$1633,2,0),"")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sale'!$A$2:$C$1633,2,0),"")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sale'!$A$2:$C$1633,2,0),"")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sale'!$A$2:$C$1633,2,0),"")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sale'!$A$2:$C$1633,2,0),"")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sale'!$A$2:$C$1633,2,0),"")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sale'!$A$2:$C$1633,2,0),"")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sale'!$A$2:$C$1633,2,0),"")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sale'!$A$2:$C$1633,2,0),"")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sale'!$A$2:$C$1633,2,0),"")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sale'!$A$2:$C$1633,2,0),"")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sale'!$A$2:$C$1633,2,0),"")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sale'!$A$2:$C$1633,2,0),"")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sale'!$A$2:$C$1633,2,0),"")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sale'!$A$2:$C$1633,2,0),"")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sale'!$A$2:$C$1633,2,0),"")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sale'!$A$2:$C$1633,2,0),"")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sale'!$A$2:$C$1633,2,0),"")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sale'!$A$2:$C$1633,2,0),"")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sale'!$A$2:$C$1633,2,0),"")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sale'!$A$2:$C$1633,2,0),"")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sale'!$A$2:$C$1633,2,0),"")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sale'!$A$2:$C$1633,2,0),"")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sale'!$A$2:$C$1633,2,0),"")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sale'!$A$2:$C$1633,2,0),"")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sale'!$A$2:$C$1633,2,0),"")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sale'!$A$2:$C$1633,2,0),"")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sale'!$A$2:$C$1633,2,0),"")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sale'!$A$2:$C$1633,2,0),"")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sale'!$A$2:$C$1633,2,0),"")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sale'!$A$2:$C$1633,2,0),"")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sale'!$A$2:$C$1633,2,0),"")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sale'!$A$2:$C$1633,2,0),"")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sale'!$A$2:$C$1633,2,0),"")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sale'!$A$2:$C$1633,2,0),"")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sale'!$A$2:$C$1633,2,0),"")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sale'!$A$2:$C$1633,2,0),"")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sale'!$A$2:$C$1633,2,0),"")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sale'!$A$2:$C$1633,2,0),"")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sale'!$A$2:$C$1633,2,0),"")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sale'!$A$2:$C$1633,2,0),"")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sale'!$A$2:$C$1633,2,0),"")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sale'!$A$2:$C$1633,2,0),"")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sale'!$A$2:$C$1633,2,0),"")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sale'!$A$2:$C$1633,2,0),"")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sale'!$A$2:$C$1633,2,0),"")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sale'!$A$2:$C$1633,2,0),"")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sale'!$A$2:$C$1633,2,0),"")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sale'!$A$2:$C$1633,2,0),"")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sale'!$A$2:$C$1633,2,0),"")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sale'!$A$2:$C$1633,2,0),"")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sale'!$A$2:$C$1633,2,0),"")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sale'!$A$2:$C$1633,2,0),"")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sale'!$A$2:$C$1633,2,0),"")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sale'!$A$2:$C$1633,2,0),"")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sale'!$A$2:$C$1633,2,0),"")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sale'!$A$2:$C$1633,2,0),"")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sale'!$A$2:$C$1633,2,0),"")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sale'!$A$2:$C$1633,2,0),"")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sale'!$A$2:$C$1633,2,0),"")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sale'!$A$2:$C$1633,2,0),"")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sale'!$A$2:$C$1633,2,0),"")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sale'!$A$2:$C$1633,2,0),"")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sale'!$A$2:$C$1633,2,0),"")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sale'!$A$2:$C$1633,2,0),"")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sale'!$A$2:$C$1633,2,0),"")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sale'!$A$2:$C$1633,2,0),"")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sale'!$A$2:$C$1633,2,0),"")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sale'!$A$2:$C$1633,2,0),"")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sale'!$A$2:$C$1633,2,0),"")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sale'!$A$2:$C$1633,2,0),"")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sale'!$A$2:$C$1633,2,0),"")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sale'!$A$2:$C$1633,2,0),"")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sale'!$A$2:$C$1633,2,0),"")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sale'!$A$2:$C$1633,2,0),"")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sale'!$A$2:$C$1633,2,0),"")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sale'!$A$2:$C$1633,2,0),"")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sale'!$A$2:$C$1633,2,0),"")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sale'!$A$2:$C$1633,2,0),"")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sale'!$A$2:$C$1633,2,0),"")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sale'!$A$2:$C$1633,2,0),"")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sale'!$A$2:$C$1633,2,0),"")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sale'!$A$2:$C$1633,2,0),"")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sale'!$A$2:$C$1633,2,0),"")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sale'!$A$2:$C$1633,2,0),"")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sale'!$A$2:$C$1633,2,0),"")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sale'!$A$2:$C$1633,2,0),"")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sale'!$A$2:$C$1633,2,0),"")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sale'!$A$2:$C$1633,2,0),"")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sale'!$A$2:$C$1633,2,0),"")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sale'!$A$2:$C$1633,2,0),"")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sale'!$A$2:$C$1633,2,0),"")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sale'!$A$2:$C$1633,2,0),"")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sale'!$A$2:$C$1633,2,0),"")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sale'!$A$2:$C$1633,2,0),"")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sale'!$A$2:$C$1633,2,0),"")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sale'!$A$2:$C$1633,2,0),"")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sale'!$A$2:$C$1633,2,0),"")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sale'!$A$2:$C$1633,2,0),"")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sale'!$A$2:$C$1633,2,0),"")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sale'!$A$2:$C$1633,2,0),"")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sale'!$A$2:$C$1633,2,0),"")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sale'!$A$2:$C$1633,2,0),"")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sale'!$A$2:$C$1633,2,0),"")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sale'!$A$2:$C$1633,2,0),"")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sale'!$A$2:$C$1633,2,0),"")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sale'!$A$2:$C$1633,2,0),"")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sale'!$A$2:$C$1633,2,0),"")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sale'!$A$2:$C$1633,2,0),"")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sale'!$A$2:$C$1633,2,0),"")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sale'!$A$2:$C$1633,2,0),"")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sale'!$A$2:$C$1633,2,0),"")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sale'!$A$2:$C$1633,2,0),"")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sale'!$A$2:$C$1633,2,0),"")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sale'!$A$2:$C$1633,2,0),"")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sale'!$A$2:$C$1633,2,0),"")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sale'!$A$2:$C$1633,2,0),"")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sale'!$A$2:$C$1633,2,0),"")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sale'!$A$2:$C$1633,2,0),"")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sale'!$A$2:$C$1633,2,0),"")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sale'!$A$2:$C$1633,2,0),"")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sale'!$A$2:$C$1633,2,0),"")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sale'!$A$2:$C$1633,2,0),"")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sale'!$A$2:$C$1633,2,0),"")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sale'!$A$2:$C$1633,2,0),"")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sale'!$A$2:$C$1633,2,0),"")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sale'!$A$2:$C$1633,2,0),"")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sale'!$A$2:$C$1633,2,0),"")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sale'!$A$2:$C$1633,2,0),"")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sale'!$A$2:$C$1633,2,0),"")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sale'!$A$2:$C$1633,2,0),"")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sale'!$A$2:$C$1633,2,0),"")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sale'!$A$2:$C$1633,2,0),"")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sale'!$A$2:$C$1633,2,0),"")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sale'!$A$2:$C$1633,2,0),"")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sale'!$A$2:$C$1633,2,0),"")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sale'!$A$2:$C$1633,2,0),"")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sale'!$A$2:$C$1633,2,0),"")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sale'!$A$2:$C$1633,2,0),"")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sale'!$A$2:$C$1633,2,0),"")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sale'!$A$2:$C$1633,2,0),"")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sale'!$A$2:$C$1633,2,0),"")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sale'!$A$2:$C$1633,2,0),"")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sale'!$A$2:$C$1633,2,0),"")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sale'!$A$2:$C$1633,2,0),"")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sale'!$A$2:$C$1633,2,0),"")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sale'!$A$2:$C$1633,2,0),"")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sale'!$A$2:$C$1633,2,0),"")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sale'!$A$2:$C$1633,2,0),"")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sale'!$A$2:$C$1633,2,0),"")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sale'!$A$2:$C$1633,2,0),"")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sale'!$A$2:$C$1633,2,0),"")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sale'!$A$2:$C$1633,2,0),"")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sale'!$A$2:$C$1633,2,0),"")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sale'!$A$2:$C$1633,2,0),"")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sale'!$A$2:$C$1633,2,0),"")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sale'!$A$2:$C$1633,2,0),"")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sale'!$A$2:$C$1633,2,0),"")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sale'!$A$2:$C$1633,2,0),"")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sale'!$A$2:$C$1633,2,0),"")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sale'!$A$2:$C$1633,2,0),"")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sale'!$A$2:$C$1633,2,0),"")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sale'!$A$2:$C$1633,2,0),"")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sale'!$A$2:$C$1633,2,0),"")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sale'!$A$2:$C$1633,2,0),"")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sale'!$A$2:$C$1633,2,0),"")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sale'!$A$2:$C$1633,2,0),"")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sale'!$A$2:$C$1633,2,0),"")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sale'!$A$2:$C$1633,2,0),"")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sale'!$A$2:$C$1633,2,0),"")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sale'!$A$2:$C$1633,2,0),"")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sale'!$A$2:$C$1633,2,0),"")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sale'!$A$2:$C$1633,2,0),"")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sale'!$A$2:$C$1633,2,0),"")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sale'!$A$2:$C$1633,2,0),"")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sale'!$A$2:$C$1633,2,0),"")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sale'!$A$2:$C$1633,2,0),"")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sale'!$A$2:$C$1633,2,0),"")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sale'!$A$2:$C$1633,2,0),"")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sale'!$A$2:$C$1633,2,0),"")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sale'!$A$2:$C$1633,2,0),"")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sale'!$A$2:$C$1633,2,0),"")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sale'!$A$2:$C$1633,2,0),"")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sale'!$A$2:$C$1633,2,0),"")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sale'!$A$2:$C$1633,2,0),"")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sale'!$A$2:$C$1633,2,0),"")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sale'!$A$2:$C$1633,2,0),"")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sale'!$A$2:$C$1633,2,0),"")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sale'!$A$2:$C$1633,2,0),"")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sale'!$A$2:$C$1633,2,0),"")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sale'!$A$2:$C$1633,2,0),"")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sale'!$A$2:$C$1633,2,0),"")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sale'!$A$2:$C$1633,2,0),"")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sale'!$A$2:$C$1633,2,0),"")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sale'!$A$2:$C$1633,2,0),"")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sale'!$A$2:$C$1633,2,0),"")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sale'!$A$2:$C$1633,2,0),"")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sale'!$A$2:$C$1633,2,0),"")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sale'!$A$2:$C$1633,2,0),"")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sale'!$A$2:$C$1633,2,0),"")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sale'!$A$2:$C$1633,2,0),"")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sale'!$A$2:$C$1633,2,0),"")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sale'!$A$2:$C$1633,2,0),"")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sale'!$A$2:$C$1633,2,0),"")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sale'!$A$2:$C$1633,2,0),"")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sale'!$A$2:$C$1633,2,0),"")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sale'!$A$2:$C$1633,2,0),"")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sale'!$A$2:$C$1633,2,0),"")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sale'!$A$2:$C$1633,2,0),"")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sale'!$A$2:$C$1633,2,0),"")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sale'!$A$2:$C$1633,2,0),"")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sale'!$A$2:$C$1633,2,0),"")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sale'!$A$2:$C$1633,2,0),"")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sale'!$A$2:$C$1633,2,0),"")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sale'!$A$2:$C$1633,2,0),"")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sale'!$A$2:$C$1633,2,0),"")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sale'!$A$2:$C$1633,2,0),"")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sale'!$A$2:$C$1633,2,0),"")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sale'!$A$2:$C$1633,2,0),"")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sale'!$A$2:$C$1633,2,0),"")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sale'!$A$2:$C$1633,2,0),"")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sale'!$A$2:$C$1633,2,0),"")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sale'!$A$2:$C$1633,2,0),"")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sale'!$A$2:$C$1633,2,0),"")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sale'!$A$2:$C$1633,2,0),"")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sale'!$A$2:$C$1633,2,0),"")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sale'!$A$2:$C$1633,2,0),"")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sale'!$A$2:$C$1633,2,0),"")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sale'!$A$2:$C$1633,2,0),"")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sale'!$A$2:$C$1633,2,0),"")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sale'!$A$2:$C$1633,2,0),"")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sale'!$A$2:$C$1633,2,0),"")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sale'!$A$2:$C$1633,2,0),"")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sale'!$A$2:$C$1633,2,0),"")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sale'!$A$2:$C$1633,2,0),"")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sale'!$A$2:$C$1633,2,0),"")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sale'!$A$2:$C$1633,2,0),"")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sale'!$A$2:$C$1633,2,0),"")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sale'!$A$2:$C$1633,2,0),"")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sale'!$A$2:$C$1633,2,0),"")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sale'!$A$2:$C$1633,2,0),"")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sale'!$A$2:$C$1633,2,0),"")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sale'!$A$2:$C$1633,2,0),"")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sale'!$A$2:$C$1633,2,0),"")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sale'!$A$2:$C$1633,2,0),"")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sale'!$A$2:$C$1633,2,0),"")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sale'!$A$2:$C$1633,2,0),"")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sale'!$A$2:$C$1633,2,0),"")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sale'!$A$2:$C$1633,2,0),"")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sale'!$A$2:$C$1633,2,0),"")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sale'!$A$2:$C$1633,2,0),"")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sale'!$A$2:$C$1633,2,0),"")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sale'!$A$2:$C$1633,2,0),"")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sale'!$A$2:$C$1633,2,0),"")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sale'!$A$2:$C$1633,2,0),"")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sale'!$A$2:$C$1633,2,0),"")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sale'!$A$2:$C$1633,2,0),"")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sale'!$A$2:$C$1633,2,0),"")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sale'!$A$2:$C$1633,2,0),"")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sale'!$A$2:$C$1633,2,0),"")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sale'!$A$2:$C$1633,2,0),"")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sale'!$A$2:$C$1633,2,0),"")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sale'!$A$2:$C$1633,2,0),"")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sale'!$A$2:$C$1633,2,0),"")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sale'!$A$2:$C$1633,2,0),"")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sale'!$A$2:$C$1633,2,0),"")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sale'!$A$2:$C$1633,2,0),"")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sale'!$A$2:$C$1633,2,0),"")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sale'!$A$2:$C$1633,2,0),"")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sale'!$A$2:$C$1633,2,0),"")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sale'!$A$2:$C$1633,2,0),"")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sale'!$A$2:$C$1633,2,0),"")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sale'!$A$2:$C$1633,2,0),"")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sale'!$A$2:$C$1633,2,0),"")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sale'!$A$2:$C$1633,2,0),"")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sale'!$A$2:$C$1633,2,0),"")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sale'!$A$2:$C$1633,2,0),"")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sale'!$A$2:$C$1633,2,0),"")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sale'!$A$2:$C$1633,2,0),"")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sale'!$A$2:$C$1633,2,0),"")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sale'!$A$2:$C$1633,2,0),"")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sale'!$A$2:$C$1633,2,0),"")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sale'!$A$2:$C$1633,2,0),"")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sale'!$A$2:$C$1633,2,0),"")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sale'!$A$2:$C$1633,2,0),"")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sale'!$A$2:$C$1633,2,0),"")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sale'!$A$2:$C$1633,2,0),"")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sale'!$A$2:$C$1633,2,0),"")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sale'!$A$2:$C$1633,2,0),"")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sale'!$A$2:$C$1633,2,0),"")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sale'!$A$2:$C$1633,2,0),"")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sale'!$A$2:$C$1633,2,0),"")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sale'!$A$2:$C$1633,2,0),"")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sale'!$A$2:$C$1633,2,0),"")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sale'!$A$2:$C$1633,2,0),"")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sale'!$A$2:$C$1633,2,0),"")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sale'!$A$2:$C$1633,2,0),"")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sale'!$A$2:$C$1633,2,0),"")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sale'!$A$2:$C$1633,2,0),"")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sale'!$A$2:$C$1633,2,0),"")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sale'!$A$2:$C$1633,2,0),"")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sale'!$A$2:$C$1633,2,0),"")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sale'!$A$2:$C$1633,2,0),"")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sale'!$A$2:$C$1633,2,0),"")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sale'!$A$2:$C$1633,2,0),"")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sale'!$A$2:$C$1633,2,0),"")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sale'!$A$2:$C$1633,2,0),"")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sale'!$A$2:$C$1633,2,0),"")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sale'!$A$2:$C$1633,2,0),"")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sale'!$A$2:$C$1633,2,0),"")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sale'!$A$2:$C$1633,2,0),"")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sale'!$A$2:$C$1633,2,0),"")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sale'!$A$2:$C$1633,2,0),"")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sale'!$A$2:$C$1633,2,0),"")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sale'!$A$2:$C$1633,2,0),"")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sale'!$A$2:$C$1633,2,0),"")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sale'!$A$2:$C$1633,2,0),"")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sale'!$A$2:$C$1633,2,0),"")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sale'!$A$2:$C$1633,2,0),"")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sale'!$A$2:$C$1633,2,0),"")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sale'!$A$2:$C$1633,2,0),"")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sale'!$A$2:$C$1633,2,0),"")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sale'!$A$2:$C$1633,2,0),"")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sale'!$A$2:$C$1633,2,0),"")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sale'!$A$2:$C$1633,2,0),"")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sale'!$A$2:$C$1633,2,0),"")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sale'!$A$2:$C$1633,2,0),"")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sale'!$A$2:$C$1633,2,0),"")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sale'!$A$2:$C$1633,2,0),"")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sale'!$A$2:$C$1633,2,0),"")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sale'!$A$2:$C$1633,2,0),"")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sale'!$A$2:$C$1633,2,0),"")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sale'!$A$2:$C$1633,2,0),"")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sale'!$A$2:$C$1633,2,0),"")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sale'!$A$2:$C$1633,2,0),"")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sale'!$A$2:$C$1633,2,0),"")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sale'!$A$2:$C$1633,2,0),"")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sale'!$A$2:$C$1633,2,0),"")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sale'!$A$2:$C$1633,2,0),"")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sale'!$A$2:$C$1633,2,0),"")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sale'!$A$2:$C$1633,2,0),"")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sale'!$A$2:$C$1633,2,0),"")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sale'!$A$2:$C$1633,2,0),"")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sale'!$A$2:$C$1633,2,0),"")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sale'!$A$2:$C$1633,2,0),"")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sale'!$A$2:$C$1633,2,0),"")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sale'!$A$2:$C$1633,2,0),"")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sale'!$A$2:$C$1633,2,0),"")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sale'!$A$2:$C$1633,2,0),"")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sale'!$A$2:$C$1633,2,0),"")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sale'!$A$2:$C$1633,2,0),"")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sale'!$A$2:$C$1633,2,0),"")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sale'!$A$2:$C$1633,2,0),"")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sale'!$A$2:$C$1633,2,0),"")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sale'!$A$2:$C$1633,2,0),"")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sale'!$A$2:$C$1633,2,0),"")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sale'!$A$2:$C$1633,2,0),"")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sale'!$A$2:$C$1633,2,0),"")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sale'!$A$2:$C$1633,2,0),"")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sale'!$A$2:$C$1633,2,0),"")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sale'!$A$2:$C$1633,2,0),"")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sale'!$A$2:$C$1633,2,0),"")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sale'!$A$2:$C$1633,2,0),"")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sale'!$A$2:$C$1633,2,0),"")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sale'!$A$2:$C$1633,2,0),"")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sale'!$A$2:$C$1633,2,0),"")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sale'!$A$2:$C$1633,2,0),"")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sale'!$A$2:$C$1633,2,0),"")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sale'!$A$2:$C$1633,2,0),"")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sale'!$A$2:$C$1633,2,0),"")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sale'!$A$2:$C$1633,2,0),"")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sale'!$A$2:$C$1633,2,0),"")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sale'!$A$2:$C$1633,2,0),"")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sale'!$A$2:$C$1633,2,0),"")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sale'!$A$2:$C$1633,2,0),"")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sale'!$A$2:$C$1633,2,0),"")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sale'!$A$2:$C$1633,2,0),"")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sale'!$A$2:$C$1633,2,0),"")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sale'!$A$2:$C$1633,2,0),"")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sale'!$A$2:$C$1633,2,0),"")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sale'!$A$2:$C$1633,2,0),"")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sale'!$A$2:$C$1633,2,0),"")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sale'!$A$2:$C$1633,2,0),"")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sale'!$A$2:$C$1633,2,0),"")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sale'!$A$2:$C$1633,2,0),"")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sale'!$A$2:$C$1633,2,0),"")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sale'!$A$2:$C$1633,2,0),"")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sale'!$A$2:$C$1633,2,0),"")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sale'!$A$2:$C$1633,2,0),"")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sale'!$A$2:$C$1633,2,0),"")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sale'!$A$2:$C$1633,2,0),"")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sale'!$A$2:$C$1633,2,0),"")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sale'!$A$2:$C$1633,2,0),"")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sale'!$A$2:$C$1633,2,0),"")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sale'!$A$2:$C$1633,2,0),"")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sale'!$A$2:$C$1633,2,0),"")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sale'!$A$2:$C$1633,2,0),"")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sale'!$A$2:$C$1633,2,0),"")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sale'!$A$2:$C$1633,2,0),"")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sale'!$A$2:$C$1633,2,0),"")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sale'!$A$2:$C$1633,2,0),"")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sale'!$A$2:$C$1633,2,0),"")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sale'!$A$2:$C$1633,2,0),"")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sale'!$A$2:$C$1633,2,0),"")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sale'!$A$2:$C$1633,2,0),"")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sale'!$A$2:$C$1633,2,0),"")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sale'!$A$2:$C$1633,2,0),"")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sale'!$A$2:$C$1633,2,0),"")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sale'!$A$2:$C$1633,2,0),"")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sale'!$A$2:$C$1633,2,0),"")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sale'!$A$2:$C$1633,2,0),"")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sale'!$A$2:$C$1633,2,0),"")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sale'!$A$2:$C$1633,2,0),"")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sale'!$A$2:$C$1633,2,0),"")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sale'!$A$2:$C$1633,2,0),"")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sale'!$A$2:$C$1633,2,0),"")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sale'!$A$2:$C$1633,2,0),"")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sale'!$A$2:$C$1633,2,0),"")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sale'!$A$2:$C$1633,2,0),"")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sale'!$A$2:$C$1633,2,0),"")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sale'!$A$2:$C$1633,2,0),"")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sale'!$A$2:$C$1633,2,0),"")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sale'!$A$2:$C$1633,2,0),"")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sale'!$A$2:$C$1633,2,0),"")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sale'!$A$2:$C$1633,2,0),"")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sale'!$A$2:$C$1633,2,0),"")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sale'!$A$2:$C$1633,2,0),"")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sale'!$A$2:$C$1633,2,0),"")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sale'!$A$2:$C$1633,2,0),"")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sale'!$A$2:$C$1633,2,0),"")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sale'!$A$2:$C$1633,2,0),"")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sale'!$A$2:$C$1633,2,0),"")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sale'!$A$2:$C$1633,2,0),"")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sale'!$A$2:$C$1633,2,0),"")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sale'!$A$2:$C$1633,2,0),"")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sale'!$A$2:$C$1633,2,0),"")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sale'!$A$2:$C$1633,2,0),"")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sale'!$A$2:$C$1633,2,0),"")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sale'!$A$2:$C$1633,2,0),"")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sale'!$A$2:$C$1633,2,0),"")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sale'!$A$2:$C$1633,2,0),"")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sale'!$A$2:$C$1633,2,0),"")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sale'!$A$2:$C$1633,2,0),"")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sale'!$A$2:$C$1633,2,0),"")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sale'!$A$2:$C$1633,2,0),"")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sale'!$A$2:$C$1633,2,0),"")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sale'!$A$2:$C$1633,2,0),"")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sale'!$A$2:$C$1633,2,0),"")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sale'!$A$2:$C$1633,2,0),"")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sale'!$A$2:$C$1633,2,0),"")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sale'!$A$2:$C$1633,2,0),"")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sale'!$A$2:$C$1633,2,0),"")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sale'!$A$2:$C$1633,2,0),"")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sale'!$A$2:$C$1633,2,0),"")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sale'!$A$2:$C$1633,2,0),"")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sale'!$A$2:$C$1633,2,0),"")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sale'!$A$2:$C$1633,2,0),"")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sale'!$A$2:$C$1633,2,0),"")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sale'!$A$2:$C$1633,2,0),"")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sale'!$A$2:$C$1633,2,0),"")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sale'!$A$2:$C$1633,2,0),"")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sale'!$A$2:$C$1633,2,0),"")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sale'!$A$2:$C$1633,2,0),"")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sale'!$A$2:$C$1633,2,0),"")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sale'!$A$2:$C$1633,2,0),"")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sale'!$A$2:$C$1633,2,0),"")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sale'!$A$2:$C$1633,2,0),"")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sale'!$A$2:$C$1633,2,0),"")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sale'!$A$2:$C$1633,2,0),"")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sale'!$A$2:$C$1633,2,0),"")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sale'!$A$2:$C$1633,2,0),"")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sale'!$A$2:$C$1633,2,0),"")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sale'!$A$2:$C$1633,2,0),"")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sale'!$A$2:$C$1633,2,0),"")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sale'!$A$2:$C$1633,2,0),"")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sale'!$A$2:$C$1633,2,0),"")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sale'!$A$2:$C$1633,2,0),"")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sale'!$A$2:$C$1633,2,0),"")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sale'!$A$2:$C$1633,2,0),"")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sale'!$A$2:$C$1633,2,0),"")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sale'!$A$2:$C$1633,2,0),"")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sale'!$A$2:$C$1633,2,0),"")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sale'!$A$2:$C$1633,2,0),"")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sale'!$A$2:$C$1633,2,0),"")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sale'!$A$2:$C$1633,2,0),"")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sale'!$A$2:$C$1633,2,0),"")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sale'!$A$2:$C$1633,2,0),"")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sale'!$A$2:$C$1633,2,0),"")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sale'!$A$2:$C$1633,2,0),"")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sale'!$A$2:$C$1633,2,0),"")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sale'!$A$2:$C$1633,2,0),"")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sale'!$A$2:$C$1633,2,0),"")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sale'!$A$2:$C$1633,2,0),"")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sale'!$A$2:$C$1633,2,0),"")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sale'!$A$2:$C$1633,2,0),"")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sale'!$A$2:$C$1633,2,0),"")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sale'!$A$2:$C$1633,2,0),"")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sale'!$A$2:$C$1633,2,0),"")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sale'!$A$2:$C$1633,2,0),"")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sale'!$A$2:$C$1633,2,0),"")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sale'!$A$2:$C$1633,2,0),"")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sale'!$A$2:$C$1633,2,0),"")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sale'!$A$2:$C$1633,2,0),"")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sale'!$A$2:$C$1633,2,0),"")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sale'!$A$2:$C$1633,2,0),"")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sale'!$A$2:$C$1633,2,0),"")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sale'!$A$2:$C$1633,2,0),"")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sale'!$A$2:$C$1633,2,0),"")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sale'!$A$2:$C$1633,2,0),"")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sale'!$A$2:$C$1633,2,0),"")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sale'!$A$2:$C$1633,2,0),"")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sale'!$A$2:$C$1633,2,0),"")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sale'!$A$2:$C$1633,2,0),"")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sale'!$A$2:$C$1633,2,0),"")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sale'!$A$2:$C$1633,2,0),"")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sale'!$A$2:$C$1633,2,0),"")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sale'!$A$2:$C$1633,2,0),"")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sale'!$A$2:$C$1633,2,0),"")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sale'!$A$2:$C$1633,2,0),"")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sale'!$A$2:$C$1633,2,0),"")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sale'!$A$2:$C$1633,2,0),"")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sale'!$A$2:$C$1633,2,0),"")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sale'!$A$2:$C$1633,2,0),"")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sale'!$A$2:$C$1633,2,0),"")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sale'!$A$2:$C$1633,2,0),"")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sale'!$A$2:$C$1633,2,0),"")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sale'!$A$2:$C$1633,2,0),"")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sale'!$A$2:$C$1633,2,0),"")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sale'!$A$2:$C$1633,2,0),"")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sale'!$A$2:$C$1633,2,0),"")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sale'!$A$2:$C$1633,2,0),"")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sale'!$A$2:$C$1633,2,0),"")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sale'!$A$2:$C$1633,2,0),"")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sale'!$A$2:$C$1633,2,0),"")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sale'!$A$2:$C$1633,2,0),"")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sale'!$A$2:$C$1633,2,0),"")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sale'!$A$2:$C$1633,2,0),"")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sale'!$A$2:$C$1633,2,0),"")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sale'!$A$2:$C$1633,2,0),"")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sale'!$A$2:$C$1633,2,0),"")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sale'!$A$2:$C$1633,2,0),"")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sale'!$A$2:$C$1633,2,0),"")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sale'!$A$2:$C$1633,2,0),"")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sale'!$A$2:$C$1633,2,0),"")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sale'!$A$2:$C$1633,2,0),"")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sale'!$A$2:$C$1633,2,0),"")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sale'!$A$2:$C$1633,2,0),"")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sale'!$A$2:$C$1633,2,0),"")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sale'!$A$2:$C$1633,2,0),"")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sale'!$A$2:$C$1633,2,0),"")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sale'!$A$2:$C$1633,2,0),"")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sale'!$A$2:$C$1633,2,0),"")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sale'!$A$2:$C$1633,2,0),"")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sale'!$A$2:$C$1633,2,0),"")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sale'!$A$2:$C$1633,2,0),"")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sale'!$A$2:$C$1633,2,0),"")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sale'!$A$2:$C$1633,2,0),"")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sale'!$A$2:$C$1633,2,0),"")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sale'!$A$2:$C$1633,2,0),"")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sale'!$A$2:$C$1633,2,0),"")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sale'!$A$2:$C$1633,2,0),"")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sale'!$A$2:$C$1633,2,0),"")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sale'!$A$2:$C$1633,2,0),"")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sale'!$A$2:$C$1633,2,0),"")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sale'!$A$2:$C$1633,2,0),"")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sale'!$A$2:$C$1633,2,0),"")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sale'!$A$2:$C$1633,2,0),"")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sale'!$A$2:$C$1633,2,0),"")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sale'!$A$2:$C$1633,2,0),"")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sale'!$A$2:$C$1633,2,0),"")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sale'!$A$2:$C$1633,2,0),"")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sale'!$A$2:$C$1633,2,0),"")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sale'!$A$2:$C$1633,2,0),"")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sale'!$A$2:$C$1633,2,0),"")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sale'!$A$2:$C$1633,2,0),"")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sale'!$A$2:$C$1633,2,0),"")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sale'!$A$2:$C$1633,2,0),"")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sale'!$A$2:$C$1633,2,0),"")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sale'!$A$2:$C$1633,2,0),"")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sale'!$A$2:$C$1633,2,0),"")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sale'!$A$2:$C$1633,2,0),"")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sale'!$A$2:$C$1633,2,0),"")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sale'!$A$2:$C$1633,2,0),"")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sale'!$A$2:$C$1633,2,0),"")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sale'!$A$2:$C$1633,2,0),"")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sale'!$A$2:$C$1633,2,0),"")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sale'!$A$2:$C$1633,2,0),"")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sale'!$A$2:$C$1633,2,0),"")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sale'!$A$2:$C$1633,2,0),"")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sale'!$A$2:$C$1633,2,0),"")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sale'!$A$2:$C$1633,2,0),"")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sale'!$A$2:$C$1633,2,0),"")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sale'!$A$2:$C$1633,2,0),"")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sale'!$A$2:$C$1633,2,0),"")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sale'!$A$2:$C$1633,2,0),"")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sale'!$A$2:$C$1633,2,0),"")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sale'!$A$2:$C$1633,2,0),"")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sale'!$A$2:$C$1633,2,0),"")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sale'!$A$2:$C$1633,2,0),"")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sale'!$A$2:$C$1633,2,0),"")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sale'!$A$2:$C$1633,2,0),"")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sale'!$A$2:$C$1633,2,0),"")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sale'!$A$2:$C$1633,2,0),"")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sale'!$A$2:$C$1633,2,0),"")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sale'!$A$2:$C$1633,2,0),"")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sale'!$A$2:$C$1633,2,0),"")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sale'!$A$2:$C$1633,2,0),"")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sale'!$A$2:$C$1633,2,0),"")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sale'!$A$2:$C$1633,2,0),"")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sale'!$A$2:$C$1633,2,0),"")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sale'!$A$2:$C$1633,2,0),"")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sale'!$A$2:$C$1633,2,0),"")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sale'!$A$2:$C$1633,2,0),"")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sale'!$A$2:$C$1633,2,0),"")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sale'!$A$2:$C$1633,2,0),"")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sale'!$A$2:$C$1633,2,0),"")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sale'!$A$2:$C$1633,2,0),"")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sale'!$A$2:$C$1633,2,0),"")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sale'!$A$2:$C$1633,2,0),"")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sale'!$A$2:$C$1633,2,0),"")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sale'!$A$2:$C$1633,2,0),"")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sale'!$A$2:$C$1633,2,0),"")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sale'!$A$2:$C$1633,2,0),"")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sale'!$A$2:$C$1633,2,0),"")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sale'!$A$2:$C$1633,2,0),"")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sale'!$A$2:$C$1633,2,0),"")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sale'!$A$2:$C$1633,2,0),"")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sale'!$A$2:$C$1633,2,0),"")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sale'!$A$2:$C$1633,2,0),"")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sale'!$A$2:$C$1633,2,0),"")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sale'!$A$2:$C$1633,2,0),"")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sale'!$A$2:$C$1633,2,0),"")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sale'!$A$2:$C$1633,2,0),"")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sale'!$A$2:$C$1633,2,0),"")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sale'!$A$2:$C$1633,2,0),"")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sale'!$A$2:$C$1633,2,0),"")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sale'!$A$2:$C$1633,2,0),"")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sale'!$A$2:$C$1633,2,0),"")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sale'!$A$2:$C$1633,2,0),"")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sale'!$A$2:$C$1633,2,0),"")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sale'!$A$2:$C$1633,2,0),"")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sale'!$A$2:$C$1633,2,0),"")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sale'!$A$2:$C$1633,2,0),"")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sale'!$A$2:$C$1633,2,0),"")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sale'!$A$2:$C$1633,2,0),"")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sale'!$A$2:$C$1633,2,0),"")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sale'!$A$2:$C$1633,2,0),"")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sale'!$A$2:$C$1633,2,0),"")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sale'!$A$2:$C$1633,2,0),"")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sale'!$A$2:$C$1633,2,0),"")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sale'!$A$2:$C$1633,2,0),"")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sale'!$A$2:$C$1633,2,0),"")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sale'!$A$2:$C$1633,2,0),"")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sale'!$A$2:$C$1633,2,0),"")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sale'!$A$2:$C$1633,2,0),"")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sale'!$A$2:$C$1633,2,0),"")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44919</v>
      </c>
      <c r="B2" s="83" t="str">
        <f>IF(I2&lt;&gt;"",IF(LEN(I2)&gt;9,LEFT(I2,10),"sai PO"),"")</f>
        <v>4144770686</v>
      </c>
      <c r="C2" s="14"/>
      <c r="D2" s="14"/>
      <c r="E2" s="15"/>
      <c r="F2" s="14"/>
      <c r="G2" s="15" t="s">
        <v>112</v>
      </c>
      <c r="H2" s="15"/>
      <c r="I2" s="15" t="s">
        <v>2026</v>
      </c>
      <c r="J2" s="50"/>
      <c r="K2" s="15" t="s">
        <v>49</v>
      </c>
      <c r="L2" s="27" t="str">
        <f t="shared" ref="L2:L65" si="0">IF(K2&lt;&gt;"",VLOOKUP(K2,tenhang,2,0),"")</f>
        <v>Giò lụa cây 250g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6</v>
      </c>
      <c r="S2" s="29"/>
      <c r="T2" s="30">
        <f t="shared" ref="T2" si="2">IF(K2&lt;&gt;"",VLOOKUP(K2,tenhang,4,0),0)</f>
        <v>59400</v>
      </c>
      <c r="U2" s="30">
        <f t="shared" ref="U2" si="3">R2*T2</f>
        <v>356400</v>
      </c>
      <c r="V2" s="29"/>
      <c r="W2" s="29"/>
      <c r="X2" s="67">
        <f>IF(K2&lt;&gt;"",8,"")</f>
        <v>8</v>
      </c>
      <c r="Y2" s="31"/>
      <c r="Z2" s="30">
        <f>IF(K2&lt;&gt;"",ROUND(U2*X2*1%,0),"")</f>
        <v>28512</v>
      </c>
    </row>
    <row r="3" spans="1:26" ht="25.5" customHeight="1" x14ac:dyDescent="0.25">
      <c r="A3" s="13">
        <v>44919</v>
      </c>
      <c r="B3" s="83" t="str">
        <f t="shared" ref="B3:B66" si="4">IF(I3&lt;&gt;"",IF(LEN(I3)&gt;9,LEFT(I3,10),"sai PO"),"")</f>
        <v>4144770686</v>
      </c>
      <c r="C3" s="14"/>
      <c r="D3" s="14"/>
      <c r="E3" s="15"/>
      <c r="F3" s="14"/>
      <c r="G3" s="15" t="s">
        <v>112</v>
      </c>
      <c r="H3" s="15"/>
      <c r="I3" s="15" t="s">
        <v>2026</v>
      </c>
      <c r="J3" s="50"/>
      <c r="K3" s="15" t="s">
        <v>53</v>
      </c>
      <c r="L3" s="27" t="str">
        <f t="shared" si="0"/>
        <v>Giò lụa 500g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14</v>
      </c>
      <c r="S3" s="29"/>
      <c r="T3" s="30">
        <f t="shared" ref="T3:T66" si="6">IF(K3&lt;&gt;"",VLOOKUP(K3,tenhang,4,0),0)</f>
        <v>94013</v>
      </c>
      <c r="U3" s="30">
        <f t="shared" ref="U3:U66" si="7">R3*T3</f>
        <v>1316182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105295</v>
      </c>
    </row>
    <row r="4" spans="1:26" ht="25.5" customHeight="1" x14ac:dyDescent="0.25">
      <c r="A4" s="13">
        <v>44919</v>
      </c>
      <c r="B4" s="83" t="str">
        <f t="shared" si="4"/>
        <v>4144770686</v>
      </c>
      <c r="C4" s="14"/>
      <c r="D4" s="14"/>
      <c r="E4" s="15"/>
      <c r="F4" s="14"/>
      <c r="G4" s="15" t="s">
        <v>112</v>
      </c>
      <c r="H4" s="15"/>
      <c r="I4" s="15" t="s">
        <v>2026</v>
      </c>
      <c r="J4" s="50"/>
      <c r="K4" s="15" t="s">
        <v>55</v>
      </c>
      <c r="L4" s="27" t="str">
        <f t="shared" si="0"/>
        <v>Gà muối 500g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3</v>
      </c>
      <c r="S4" s="29"/>
      <c r="T4" s="30">
        <f t="shared" si="6"/>
        <v>111058</v>
      </c>
      <c r="U4" s="30">
        <f t="shared" si="7"/>
        <v>333174</v>
      </c>
      <c r="V4" s="29"/>
      <c r="W4" s="29"/>
      <c r="X4" s="67">
        <f t="shared" si="8"/>
        <v>8</v>
      </c>
      <c r="Y4" s="31"/>
      <c r="Z4" s="30">
        <f t="shared" si="9"/>
        <v>26654</v>
      </c>
    </row>
    <row r="5" spans="1:26" ht="25.5" customHeight="1" x14ac:dyDescent="0.25">
      <c r="A5" s="13">
        <v>44919</v>
      </c>
      <c r="B5" s="83" t="str">
        <f t="shared" si="4"/>
        <v>4144770686</v>
      </c>
      <c r="C5" s="14"/>
      <c r="D5" s="14"/>
      <c r="E5" s="15"/>
      <c r="F5" s="14"/>
      <c r="G5" s="15" t="s">
        <v>112</v>
      </c>
      <c r="H5" s="15"/>
      <c r="I5" s="15" t="s">
        <v>2026</v>
      </c>
      <c r="J5" s="50"/>
      <c r="K5" s="15" t="s">
        <v>39</v>
      </c>
      <c r="L5" s="27" t="str">
        <f t="shared" si="0"/>
        <v>Chân giò heo muối 300g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6</v>
      </c>
      <c r="S5" s="29"/>
      <c r="T5" s="30">
        <f t="shared" si="6"/>
        <v>73431</v>
      </c>
      <c r="U5" s="30">
        <f t="shared" si="7"/>
        <v>440586</v>
      </c>
      <c r="V5" s="29"/>
      <c r="W5" s="29"/>
      <c r="X5" s="67">
        <f t="shared" si="8"/>
        <v>8</v>
      </c>
      <c r="Y5" s="31"/>
      <c r="Z5" s="30">
        <f t="shared" si="9"/>
        <v>35247</v>
      </c>
    </row>
    <row r="6" spans="1:26" ht="25.5" customHeight="1" x14ac:dyDescent="0.25">
      <c r="A6" s="13">
        <v>44919</v>
      </c>
      <c r="B6" s="83" t="str">
        <f t="shared" si="4"/>
        <v>4145197454</v>
      </c>
      <c r="C6" s="14"/>
      <c r="D6" s="14"/>
      <c r="E6" s="15"/>
      <c r="F6" s="14"/>
      <c r="G6" s="15" t="s">
        <v>90</v>
      </c>
      <c r="H6" s="15"/>
      <c r="I6" s="15" t="s">
        <v>2027</v>
      </c>
      <c r="J6" s="50"/>
      <c r="K6" s="15" t="s">
        <v>30</v>
      </c>
      <c r="L6" s="27" t="str">
        <f t="shared" si="0"/>
        <v>Bắp bò muối 200g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4</v>
      </c>
      <c r="S6" s="29"/>
      <c r="T6" s="30">
        <f t="shared" si="6"/>
        <v>87787</v>
      </c>
      <c r="U6" s="30">
        <f t="shared" si="7"/>
        <v>351148</v>
      </c>
      <c r="V6" s="29"/>
      <c r="W6" s="29"/>
      <c r="X6" s="67">
        <f t="shared" si="8"/>
        <v>8</v>
      </c>
      <c r="Y6" s="31"/>
      <c r="Z6" s="30">
        <f t="shared" si="9"/>
        <v>28092</v>
      </c>
    </row>
    <row r="7" spans="1:26" ht="25.5" customHeight="1" x14ac:dyDescent="0.25">
      <c r="A7" s="13">
        <v>44919</v>
      </c>
      <c r="B7" s="83" t="str">
        <f t="shared" si="4"/>
        <v>4145197454</v>
      </c>
      <c r="C7" s="14"/>
      <c r="D7" s="14"/>
      <c r="E7" s="15"/>
      <c r="F7" s="14"/>
      <c r="G7" s="15" t="s">
        <v>90</v>
      </c>
      <c r="H7" s="15"/>
      <c r="I7" s="15" t="s">
        <v>2027</v>
      </c>
      <c r="J7" s="50"/>
      <c r="K7" s="15" t="s">
        <v>39</v>
      </c>
      <c r="L7" s="27" t="str">
        <f t="shared" si="0"/>
        <v>Chân giò heo muối 300g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4</v>
      </c>
      <c r="S7" s="29"/>
      <c r="T7" s="30">
        <f t="shared" si="6"/>
        <v>73431</v>
      </c>
      <c r="U7" s="30">
        <f t="shared" si="7"/>
        <v>293724</v>
      </c>
      <c r="V7" s="29"/>
      <c r="W7" s="29"/>
      <c r="X7" s="67">
        <f t="shared" si="8"/>
        <v>8</v>
      </c>
      <c r="Y7" s="31"/>
      <c r="Z7" s="30">
        <f t="shared" si="9"/>
        <v>23498</v>
      </c>
    </row>
    <row r="8" spans="1:26" ht="25.5" customHeight="1" x14ac:dyDescent="0.25">
      <c r="A8" s="13">
        <v>44919</v>
      </c>
      <c r="B8" s="83" t="str">
        <f t="shared" si="4"/>
        <v>4145197454</v>
      </c>
      <c r="C8" s="14"/>
      <c r="D8" s="14"/>
      <c r="E8" s="15"/>
      <c r="F8" s="14"/>
      <c r="G8" s="15" t="s">
        <v>90</v>
      </c>
      <c r="H8" s="15"/>
      <c r="I8" s="15" t="s">
        <v>2027</v>
      </c>
      <c r="J8" s="50"/>
      <c r="K8" s="15" t="s">
        <v>55</v>
      </c>
      <c r="L8" s="27" t="str">
        <f t="shared" si="0"/>
        <v>Gà muối 500g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4</v>
      </c>
      <c r="S8" s="29"/>
      <c r="T8" s="30">
        <f t="shared" si="6"/>
        <v>111058</v>
      </c>
      <c r="U8" s="30">
        <f t="shared" si="7"/>
        <v>444232</v>
      </c>
      <c r="V8" s="29"/>
      <c r="W8" s="29"/>
      <c r="X8" s="67">
        <f t="shared" si="8"/>
        <v>8</v>
      </c>
      <c r="Y8" s="31"/>
      <c r="Z8" s="30">
        <f t="shared" si="9"/>
        <v>35539</v>
      </c>
    </row>
    <row r="9" spans="1:26" ht="25.5" customHeight="1" x14ac:dyDescent="0.25">
      <c r="A9" s="13">
        <v>44919</v>
      </c>
      <c r="B9" s="83" t="str">
        <f t="shared" si="4"/>
        <v>4145197454</v>
      </c>
      <c r="C9" s="14"/>
      <c r="D9" s="14"/>
      <c r="E9" s="15"/>
      <c r="F9" s="14"/>
      <c r="G9" s="15" t="s">
        <v>90</v>
      </c>
      <c r="H9" s="15"/>
      <c r="I9" s="15" t="s">
        <v>2027</v>
      </c>
      <c r="J9" s="50"/>
      <c r="K9" s="15" t="s">
        <v>67</v>
      </c>
      <c r="L9" s="27" t="str">
        <f t="shared" si="0"/>
        <v>Tai heo muối 200g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4</v>
      </c>
      <c r="S9" s="29"/>
      <c r="T9" s="30">
        <f t="shared" si="6"/>
        <v>55595</v>
      </c>
      <c r="U9" s="30">
        <f t="shared" si="7"/>
        <v>222380</v>
      </c>
      <c r="V9" s="29"/>
      <c r="W9" s="29"/>
      <c r="X9" s="67">
        <f t="shared" si="8"/>
        <v>8</v>
      </c>
      <c r="Y9" s="31"/>
      <c r="Z9" s="30">
        <f t="shared" si="9"/>
        <v>17790</v>
      </c>
    </row>
    <row r="10" spans="1:26" ht="25.5" customHeight="1" x14ac:dyDescent="0.25">
      <c r="A10" s="13">
        <v>44919</v>
      </c>
      <c r="B10" s="83" t="str">
        <f t="shared" si="4"/>
        <v>4145197454</v>
      </c>
      <c r="G10" s="20" t="s">
        <v>90</v>
      </c>
      <c r="I10" s="20" t="s">
        <v>2027</v>
      </c>
      <c r="K10" s="20" t="s">
        <v>49</v>
      </c>
      <c r="L10" s="27" t="str">
        <f t="shared" si="0"/>
        <v>Giò lụa cây 250g</v>
      </c>
      <c r="N10" s="46" t="str">
        <f t="shared" si="5"/>
        <v>K-HCM</v>
      </c>
      <c r="Q10" s="28" t="str">
        <f t="shared" si="1"/>
        <v>Túi</v>
      </c>
      <c r="R10" s="29">
        <v>4</v>
      </c>
      <c r="T10" s="30">
        <f t="shared" si="6"/>
        <v>59400</v>
      </c>
      <c r="U10" s="30">
        <f t="shared" si="7"/>
        <v>237600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19008</v>
      </c>
    </row>
    <row r="11" spans="1:26" ht="25.5" customHeight="1" x14ac:dyDescent="0.25">
      <c r="A11" s="13">
        <v>44919</v>
      </c>
      <c r="B11" s="83" t="str">
        <f t="shared" si="4"/>
        <v>4145197454</v>
      </c>
      <c r="G11" s="20" t="s">
        <v>90</v>
      </c>
      <c r="I11" s="20" t="s">
        <v>2027</v>
      </c>
      <c r="K11" s="20" t="s">
        <v>37</v>
      </c>
      <c r="L11" s="27" t="str">
        <f t="shared" si="0"/>
        <v>Chả cốm 300g</v>
      </c>
      <c r="N11" s="46" t="str">
        <f t="shared" si="5"/>
        <v>K-HCM</v>
      </c>
      <c r="Q11" s="28" t="str">
        <f t="shared" si="1"/>
        <v>Túi</v>
      </c>
      <c r="R11" s="29">
        <v>4</v>
      </c>
      <c r="T11" s="30">
        <f t="shared" si="6"/>
        <v>74250</v>
      </c>
      <c r="U11" s="30">
        <f t="shared" si="7"/>
        <v>297000</v>
      </c>
      <c r="X11" s="67">
        <f t="shared" si="10"/>
        <v>8</v>
      </c>
      <c r="Y11" s="31"/>
      <c r="Z11" s="30">
        <f t="shared" si="11"/>
        <v>23760</v>
      </c>
    </row>
    <row r="12" spans="1:26" ht="25.5" customHeight="1" x14ac:dyDescent="0.25">
      <c r="A12" s="13">
        <v>44919</v>
      </c>
      <c r="B12" s="83" t="str">
        <f t="shared" si="4"/>
        <v>4145197454</v>
      </c>
      <c r="G12" s="20" t="s">
        <v>90</v>
      </c>
      <c r="I12" s="20" t="s">
        <v>2027</v>
      </c>
      <c r="K12" s="20" t="s">
        <v>47</v>
      </c>
      <c r="L12" s="27" t="str">
        <f t="shared" si="0"/>
        <v>Đùi gà sốt cay 500g</v>
      </c>
      <c r="N12" s="46" t="str">
        <f t="shared" si="5"/>
        <v>K-HCM</v>
      </c>
      <c r="Q12" s="28" t="str">
        <f t="shared" si="1"/>
        <v>Túi</v>
      </c>
      <c r="R12" s="29">
        <v>12</v>
      </c>
      <c r="T12" s="30">
        <f t="shared" si="6"/>
        <v>105400</v>
      </c>
      <c r="U12" s="30">
        <f t="shared" si="7"/>
        <v>1264800</v>
      </c>
      <c r="X12" s="67">
        <f t="shared" si="10"/>
        <v>8</v>
      </c>
      <c r="Y12" s="31"/>
      <c r="Z12" s="30">
        <f t="shared" si="11"/>
        <v>101184</v>
      </c>
    </row>
    <row r="13" spans="1:26" ht="25.5" customHeight="1" x14ac:dyDescent="0.25">
      <c r="A13" s="13">
        <v>44919</v>
      </c>
      <c r="B13" s="83" t="str">
        <f t="shared" si="4"/>
        <v>4145197454</v>
      </c>
      <c r="G13" s="20" t="s">
        <v>90</v>
      </c>
      <c r="I13" s="20" t="s">
        <v>2027</v>
      </c>
      <c r="K13" s="20" t="s">
        <v>43</v>
      </c>
      <c r="L13" s="27" t="str">
        <f t="shared" si="0"/>
        <v>Chân gà sốt cay 400g</v>
      </c>
      <c r="N13" s="46" t="str">
        <f t="shared" si="5"/>
        <v>K-HCM</v>
      </c>
      <c r="Q13" s="28" t="str">
        <f t="shared" si="1"/>
        <v>Túi</v>
      </c>
      <c r="R13" s="29">
        <v>12</v>
      </c>
      <c r="T13" s="30">
        <f t="shared" si="6"/>
        <v>90750</v>
      </c>
      <c r="U13" s="30">
        <f t="shared" si="7"/>
        <v>1089000</v>
      </c>
      <c r="X13" s="67">
        <f t="shared" si="10"/>
        <v>8</v>
      </c>
      <c r="Y13" s="31"/>
      <c r="Z13" s="30">
        <f t="shared" si="11"/>
        <v>87120</v>
      </c>
    </row>
    <row r="14" spans="1:26" ht="25.5" customHeight="1" x14ac:dyDescent="0.25">
      <c r="A14" s="13">
        <v>44919</v>
      </c>
      <c r="B14" s="83" t="str">
        <f t="shared" si="4"/>
        <v>4145197454</v>
      </c>
      <c r="G14" s="20" t="s">
        <v>90</v>
      </c>
      <c r="I14" s="20" t="s">
        <v>2027</v>
      </c>
      <c r="K14" s="20" t="s">
        <v>59</v>
      </c>
      <c r="L14" s="27" t="str">
        <f t="shared" si="0"/>
        <v>Giò Tai Lưỡi Xào 250g</v>
      </c>
      <c r="N14" s="46" t="str">
        <f t="shared" si="5"/>
        <v>K-HCM</v>
      </c>
      <c r="Q14" s="28" t="str">
        <f t="shared" si="1"/>
        <v>Túi</v>
      </c>
      <c r="R14" s="29">
        <v>4</v>
      </c>
      <c r="T14" s="30">
        <f t="shared" si="6"/>
        <v>50182</v>
      </c>
      <c r="U14" s="30">
        <f t="shared" si="7"/>
        <v>200728</v>
      </c>
      <c r="X14" s="67">
        <f t="shared" si="10"/>
        <v>8</v>
      </c>
      <c r="Y14" s="31"/>
      <c r="Z14" s="30">
        <f t="shared" si="11"/>
        <v>16058</v>
      </c>
    </row>
    <row r="15" spans="1:26" ht="25.5" customHeight="1" x14ac:dyDescent="0.25">
      <c r="A15" s="13">
        <v>44919</v>
      </c>
      <c r="B15" s="83" t="str">
        <f t="shared" si="4"/>
        <v>4145246181</v>
      </c>
      <c r="G15" s="20" t="s">
        <v>112</v>
      </c>
      <c r="I15" s="20" t="s">
        <v>2028</v>
      </c>
      <c r="K15" s="20" t="s">
        <v>30</v>
      </c>
      <c r="L15" s="27" t="str">
        <f t="shared" si="0"/>
        <v>Bắp bò muối 200g</v>
      </c>
      <c r="N15" s="46" t="str">
        <f t="shared" si="5"/>
        <v>K-HCM</v>
      </c>
      <c r="Q15" s="28" t="str">
        <f t="shared" si="1"/>
        <v>Túi</v>
      </c>
      <c r="R15" s="29">
        <v>5</v>
      </c>
      <c r="T15" s="30">
        <f t="shared" si="6"/>
        <v>87787</v>
      </c>
      <c r="U15" s="30">
        <f t="shared" si="7"/>
        <v>438935</v>
      </c>
      <c r="X15" s="67">
        <f t="shared" si="10"/>
        <v>8</v>
      </c>
      <c r="Y15" s="31"/>
      <c r="Z15" s="30">
        <f t="shared" si="11"/>
        <v>35115</v>
      </c>
    </row>
    <row r="16" spans="1:26" ht="25.5" customHeight="1" x14ac:dyDescent="0.25">
      <c r="A16" s="13">
        <v>44919</v>
      </c>
      <c r="B16" s="83" t="str">
        <f t="shared" si="4"/>
        <v>4145246181</v>
      </c>
      <c r="G16" s="20" t="s">
        <v>112</v>
      </c>
      <c r="I16" s="20" t="s">
        <v>2028</v>
      </c>
      <c r="K16" s="20" t="s">
        <v>39</v>
      </c>
      <c r="L16" s="27" t="str">
        <f t="shared" si="0"/>
        <v>Chân giò heo muối 300g</v>
      </c>
      <c r="N16" s="46" t="str">
        <f t="shared" si="5"/>
        <v>K-HCM</v>
      </c>
      <c r="Q16" s="28" t="str">
        <f t="shared" si="1"/>
        <v>Túi</v>
      </c>
      <c r="R16" s="29">
        <v>5</v>
      </c>
      <c r="T16" s="30">
        <f t="shared" si="6"/>
        <v>73431</v>
      </c>
      <c r="U16" s="30">
        <f t="shared" si="7"/>
        <v>367155</v>
      </c>
      <c r="X16" s="67">
        <f t="shared" si="10"/>
        <v>8</v>
      </c>
      <c r="Y16" s="31"/>
      <c r="Z16" s="30">
        <f t="shared" si="11"/>
        <v>29372</v>
      </c>
    </row>
    <row r="17" spans="1:26" ht="25.5" customHeight="1" x14ac:dyDescent="0.25">
      <c r="A17" s="13">
        <v>44919</v>
      </c>
      <c r="B17" s="83" t="str">
        <f t="shared" si="4"/>
        <v>4145246181</v>
      </c>
      <c r="G17" s="20" t="s">
        <v>112</v>
      </c>
      <c r="I17" s="20" t="s">
        <v>2028</v>
      </c>
      <c r="K17" s="20" t="s">
        <v>55</v>
      </c>
      <c r="L17" s="27" t="str">
        <f t="shared" si="0"/>
        <v>Gà muối 500g</v>
      </c>
      <c r="N17" s="46" t="str">
        <f t="shared" si="5"/>
        <v>K-HCM</v>
      </c>
      <c r="Q17" s="28" t="str">
        <f t="shared" si="1"/>
        <v>Túi</v>
      </c>
      <c r="R17" s="29">
        <v>5</v>
      </c>
      <c r="T17" s="30">
        <f t="shared" si="6"/>
        <v>111058</v>
      </c>
      <c r="U17" s="30">
        <f t="shared" si="7"/>
        <v>555290</v>
      </c>
      <c r="X17" s="67">
        <f t="shared" si="10"/>
        <v>8</v>
      </c>
      <c r="Y17" s="31"/>
      <c r="Z17" s="30">
        <f t="shared" si="11"/>
        <v>44423</v>
      </c>
    </row>
    <row r="18" spans="1:26" ht="25.5" customHeight="1" x14ac:dyDescent="0.25">
      <c r="A18" s="13">
        <v>44919</v>
      </c>
      <c r="B18" s="83" t="str">
        <f t="shared" si="4"/>
        <v>4145270266</v>
      </c>
      <c r="G18" s="20" t="s">
        <v>112</v>
      </c>
      <c r="I18" s="20" t="s">
        <v>2029</v>
      </c>
      <c r="K18" s="20" t="s">
        <v>30</v>
      </c>
      <c r="L18" s="27" t="str">
        <f t="shared" si="0"/>
        <v>Bắp bò muối 200g</v>
      </c>
      <c r="N18" s="46" t="str">
        <f t="shared" si="5"/>
        <v>K-HCM</v>
      </c>
      <c r="Q18" s="28" t="str">
        <f t="shared" si="1"/>
        <v>Túi</v>
      </c>
      <c r="R18" s="29">
        <v>10</v>
      </c>
      <c r="T18" s="30">
        <f t="shared" si="6"/>
        <v>87787</v>
      </c>
      <c r="U18" s="30">
        <f t="shared" si="7"/>
        <v>877870</v>
      </c>
      <c r="X18" s="67">
        <f t="shared" si="10"/>
        <v>8</v>
      </c>
      <c r="Y18" s="31"/>
      <c r="Z18" s="30">
        <f t="shared" si="11"/>
        <v>70230</v>
      </c>
    </row>
    <row r="19" spans="1:26" ht="25.5" customHeight="1" x14ac:dyDescent="0.25">
      <c r="A19" s="13">
        <v>44919</v>
      </c>
      <c r="B19" s="83" t="str">
        <f t="shared" si="4"/>
        <v>4145270266</v>
      </c>
      <c r="G19" s="20" t="s">
        <v>112</v>
      </c>
      <c r="I19" s="20" t="s">
        <v>2029</v>
      </c>
      <c r="K19" s="20" t="s">
        <v>39</v>
      </c>
      <c r="L19" s="27" t="str">
        <f t="shared" si="0"/>
        <v>Chân giò heo muối 300g</v>
      </c>
      <c r="N19" s="46" t="str">
        <f t="shared" si="5"/>
        <v>K-HCM</v>
      </c>
      <c r="Q19" s="28" t="str">
        <f t="shared" si="1"/>
        <v>Túi</v>
      </c>
      <c r="R19" s="29">
        <v>10</v>
      </c>
      <c r="T19" s="30">
        <f t="shared" si="6"/>
        <v>73431</v>
      </c>
      <c r="U19" s="30">
        <f t="shared" si="7"/>
        <v>734310</v>
      </c>
      <c r="X19" s="67">
        <f t="shared" si="10"/>
        <v>8</v>
      </c>
      <c r="Y19" s="31"/>
      <c r="Z19" s="30">
        <f t="shared" si="11"/>
        <v>58745</v>
      </c>
    </row>
    <row r="20" spans="1:26" ht="25.5" customHeight="1" x14ac:dyDescent="0.25">
      <c r="A20" s="13">
        <v>44919</v>
      </c>
      <c r="B20" s="83" t="str">
        <f t="shared" si="4"/>
        <v>4145270266</v>
      </c>
      <c r="G20" s="20" t="s">
        <v>112</v>
      </c>
      <c r="I20" s="20" t="s">
        <v>2029</v>
      </c>
      <c r="K20" s="20" t="s">
        <v>55</v>
      </c>
      <c r="L20" s="27" t="str">
        <f t="shared" si="0"/>
        <v>Gà muối 500g</v>
      </c>
      <c r="N20" s="46" t="str">
        <f t="shared" si="5"/>
        <v>K-HCM</v>
      </c>
      <c r="Q20" s="28" t="str">
        <f t="shared" si="1"/>
        <v>Túi</v>
      </c>
      <c r="R20" s="29">
        <v>10</v>
      </c>
      <c r="T20" s="30">
        <f t="shared" si="6"/>
        <v>111058</v>
      </c>
      <c r="U20" s="30">
        <f t="shared" si="7"/>
        <v>1110580</v>
      </c>
      <c r="X20" s="67">
        <f t="shared" si="10"/>
        <v>8</v>
      </c>
      <c r="Y20" s="31"/>
      <c r="Z20" s="30">
        <f t="shared" si="11"/>
        <v>88846</v>
      </c>
    </row>
    <row r="21" spans="1:26" ht="25.5" customHeight="1" x14ac:dyDescent="0.25">
      <c r="A21" s="13">
        <v>44919</v>
      </c>
      <c r="B21" s="83" t="str">
        <f t="shared" si="4"/>
        <v>4145270266</v>
      </c>
      <c r="G21" s="20" t="s">
        <v>112</v>
      </c>
      <c r="I21" s="20" t="s">
        <v>2029</v>
      </c>
      <c r="K21" s="20" t="s">
        <v>67</v>
      </c>
      <c r="L21" s="27" t="str">
        <f t="shared" si="0"/>
        <v>Tai heo muối 200g</v>
      </c>
      <c r="N21" s="46" t="str">
        <f t="shared" si="5"/>
        <v>K-HCM</v>
      </c>
      <c r="Q21" s="28" t="str">
        <f t="shared" si="1"/>
        <v>Túi</v>
      </c>
      <c r="R21" s="29">
        <v>10</v>
      </c>
      <c r="T21" s="30">
        <f t="shared" si="6"/>
        <v>55595</v>
      </c>
      <c r="U21" s="30">
        <f t="shared" si="7"/>
        <v>555950</v>
      </c>
      <c r="X21" s="67">
        <f t="shared" si="10"/>
        <v>8</v>
      </c>
      <c r="Y21" s="31"/>
      <c r="Z21" s="30">
        <f t="shared" si="11"/>
        <v>44476</v>
      </c>
    </row>
    <row r="22" spans="1:26" ht="25.5" customHeight="1" x14ac:dyDescent="0.25">
      <c r="A22" s="13">
        <v>44919</v>
      </c>
      <c r="B22" s="83" t="str">
        <f t="shared" si="4"/>
        <v>4145270266</v>
      </c>
      <c r="G22" s="20" t="s">
        <v>112</v>
      </c>
      <c r="I22" s="20" t="s">
        <v>2029</v>
      </c>
      <c r="K22" s="20" t="s">
        <v>59</v>
      </c>
      <c r="L22" s="27" t="str">
        <f t="shared" si="0"/>
        <v>Giò Tai Lưỡi Xào 250g</v>
      </c>
      <c r="N22" s="46" t="str">
        <f t="shared" si="5"/>
        <v>K-HCM</v>
      </c>
      <c r="Q22" s="28" t="str">
        <f t="shared" si="1"/>
        <v>Túi</v>
      </c>
      <c r="R22" s="29">
        <v>10</v>
      </c>
      <c r="T22" s="30">
        <f t="shared" si="6"/>
        <v>50182</v>
      </c>
      <c r="U22" s="30">
        <f t="shared" si="7"/>
        <v>501820</v>
      </c>
      <c r="X22" s="67">
        <f t="shared" si="10"/>
        <v>8</v>
      </c>
      <c r="Y22" s="31"/>
      <c r="Z22" s="30">
        <f t="shared" si="11"/>
        <v>40146</v>
      </c>
    </row>
    <row r="23" spans="1:26" ht="25.5" customHeight="1" x14ac:dyDescent="0.25">
      <c r="A23" s="13">
        <v>44919</v>
      </c>
      <c r="B23" s="83" t="str">
        <f t="shared" si="4"/>
        <v>4145270266</v>
      </c>
      <c r="G23" s="20" t="s">
        <v>112</v>
      </c>
      <c r="I23" s="20" t="s">
        <v>2029</v>
      </c>
      <c r="K23" s="20" t="s">
        <v>65</v>
      </c>
      <c r="L23" s="27" t="str">
        <f t="shared" si="0"/>
        <v>Mọc Nấm Hương 250g</v>
      </c>
      <c r="N23" s="46" t="str">
        <f t="shared" si="5"/>
        <v>K-HCM</v>
      </c>
      <c r="Q23" s="28" t="str">
        <f t="shared" si="1"/>
        <v>Túi</v>
      </c>
      <c r="R23" s="29">
        <v>10</v>
      </c>
      <c r="T23" s="30">
        <f t="shared" si="6"/>
        <v>46000</v>
      </c>
      <c r="U23" s="30">
        <f t="shared" si="7"/>
        <v>460000</v>
      </c>
      <c r="X23" s="67">
        <f t="shared" si="10"/>
        <v>8</v>
      </c>
      <c r="Y23" s="31"/>
      <c r="Z23" s="30">
        <f t="shared" si="11"/>
        <v>36800</v>
      </c>
    </row>
    <row r="24" spans="1:26" ht="25.5" customHeight="1" x14ac:dyDescent="0.25">
      <c r="A24" s="13">
        <v>44919</v>
      </c>
      <c r="B24" s="83" t="str">
        <f t="shared" si="4"/>
        <v>4145279309</v>
      </c>
      <c r="G24" s="20" t="s">
        <v>112</v>
      </c>
      <c r="I24" s="20" t="s">
        <v>2030</v>
      </c>
      <c r="K24" s="20" t="s">
        <v>55</v>
      </c>
      <c r="L24" s="27" t="str">
        <f t="shared" si="0"/>
        <v>Gà muối 500g</v>
      </c>
      <c r="N24" s="46" t="str">
        <f t="shared" si="5"/>
        <v>K-HCM</v>
      </c>
      <c r="Q24" s="28" t="str">
        <f t="shared" si="1"/>
        <v>Túi</v>
      </c>
      <c r="R24" s="29">
        <v>12</v>
      </c>
      <c r="T24" s="30">
        <f t="shared" si="6"/>
        <v>111058</v>
      </c>
      <c r="U24" s="30">
        <f t="shared" si="7"/>
        <v>1332696</v>
      </c>
      <c r="X24" s="67">
        <f t="shared" si="10"/>
        <v>8</v>
      </c>
      <c r="Y24" s="31"/>
      <c r="Z24" s="30">
        <f t="shared" si="11"/>
        <v>106616</v>
      </c>
    </row>
    <row r="25" spans="1:26" ht="25.5" customHeight="1" x14ac:dyDescent="0.25">
      <c r="A25" s="13">
        <v>44919</v>
      </c>
      <c r="B25" s="83" t="str">
        <f t="shared" si="4"/>
        <v>4145279309</v>
      </c>
      <c r="G25" s="20" t="s">
        <v>112</v>
      </c>
      <c r="I25" s="20" t="s">
        <v>2030</v>
      </c>
      <c r="K25" s="20" t="s">
        <v>67</v>
      </c>
      <c r="L25" s="27" t="str">
        <f t="shared" si="0"/>
        <v>Tai heo muối 200g</v>
      </c>
      <c r="N25" s="46" t="str">
        <f t="shared" si="5"/>
        <v>K-HCM</v>
      </c>
      <c r="Q25" s="28" t="str">
        <f t="shared" si="1"/>
        <v>Túi</v>
      </c>
      <c r="R25" s="29">
        <v>6</v>
      </c>
      <c r="T25" s="30">
        <f t="shared" si="6"/>
        <v>55595</v>
      </c>
      <c r="U25" s="30">
        <f t="shared" si="7"/>
        <v>333570</v>
      </c>
      <c r="X25" s="67">
        <f t="shared" si="10"/>
        <v>8</v>
      </c>
      <c r="Y25" s="31"/>
      <c r="Z25" s="30">
        <f t="shared" si="11"/>
        <v>26686</v>
      </c>
    </row>
    <row r="26" spans="1:26" ht="25.5" customHeight="1" x14ac:dyDescent="0.25">
      <c r="A26" s="13">
        <v>44919</v>
      </c>
      <c r="B26" s="83" t="str">
        <f t="shared" si="4"/>
        <v>4145279309</v>
      </c>
      <c r="G26" s="20" t="s">
        <v>112</v>
      </c>
      <c r="I26" s="20" t="s">
        <v>2030</v>
      </c>
      <c r="K26" s="20" t="s">
        <v>59</v>
      </c>
      <c r="L26" s="27" t="str">
        <f t="shared" si="0"/>
        <v>Giò Tai Lưỡi Xào 250g</v>
      </c>
      <c r="N26" s="46" t="str">
        <f t="shared" si="5"/>
        <v>K-HCM</v>
      </c>
      <c r="Q26" s="28" t="str">
        <f t="shared" si="1"/>
        <v>Túi</v>
      </c>
      <c r="R26" s="29">
        <v>6</v>
      </c>
      <c r="T26" s="30">
        <f t="shared" si="6"/>
        <v>50182</v>
      </c>
      <c r="U26" s="30">
        <f t="shared" si="7"/>
        <v>301092</v>
      </c>
      <c r="X26" s="67">
        <f t="shared" si="10"/>
        <v>8</v>
      </c>
      <c r="Y26" s="31"/>
      <c r="Z26" s="30">
        <f t="shared" si="11"/>
        <v>24087</v>
      </c>
    </row>
    <row r="27" spans="1:26" ht="25.5" customHeight="1" x14ac:dyDescent="0.25">
      <c r="A27" s="13">
        <v>44919</v>
      </c>
      <c r="B27" s="83" t="str">
        <f t="shared" si="4"/>
        <v>4145279309</v>
      </c>
      <c r="G27" s="20" t="s">
        <v>112</v>
      </c>
      <c r="I27" s="20" t="s">
        <v>2030</v>
      </c>
      <c r="K27" s="20" t="s">
        <v>65</v>
      </c>
      <c r="L27" s="27" t="str">
        <f t="shared" si="0"/>
        <v>Mọc Nấm Hương 250g</v>
      </c>
      <c r="N27" s="46" t="str">
        <f t="shared" si="5"/>
        <v>K-HCM</v>
      </c>
      <c r="Q27" s="28" t="str">
        <f t="shared" si="1"/>
        <v>Túi</v>
      </c>
      <c r="R27" s="29">
        <v>6</v>
      </c>
      <c r="T27" s="30">
        <f t="shared" si="6"/>
        <v>46000</v>
      </c>
      <c r="U27" s="30">
        <f t="shared" si="7"/>
        <v>276000</v>
      </c>
      <c r="X27" s="67">
        <f t="shared" si="10"/>
        <v>8</v>
      </c>
      <c r="Y27" s="31"/>
      <c r="Z27" s="30">
        <f t="shared" si="11"/>
        <v>22080</v>
      </c>
    </row>
    <row r="28" spans="1:26" ht="25.5" customHeight="1" x14ac:dyDescent="0.25">
      <c r="A28" s="13">
        <v>44919</v>
      </c>
      <c r="B28" s="83" t="str">
        <f t="shared" si="4"/>
        <v>4145316758</v>
      </c>
      <c r="G28" s="20" t="s">
        <v>112</v>
      </c>
      <c r="I28" s="20" t="s">
        <v>2031</v>
      </c>
      <c r="K28" s="20" t="s">
        <v>39</v>
      </c>
      <c r="L28" s="27" t="str">
        <f t="shared" si="0"/>
        <v>Chân giò heo muối 300g</v>
      </c>
      <c r="N28" s="46" t="str">
        <f t="shared" si="5"/>
        <v>K-HCM</v>
      </c>
      <c r="Q28" s="28" t="str">
        <f t="shared" si="1"/>
        <v>Túi</v>
      </c>
      <c r="R28" s="29">
        <v>5</v>
      </c>
      <c r="T28" s="30">
        <f t="shared" si="6"/>
        <v>73431</v>
      </c>
      <c r="U28" s="30">
        <f t="shared" si="7"/>
        <v>367155</v>
      </c>
      <c r="X28" s="67">
        <f t="shared" si="10"/>
        <v>8</v>
      </c>
      <c r="Y28" s="31"/>
      <c r="Z28" s="30">
        <f t="shared" si="11"/>
        <v>29372</v>
      </c>
    </row>
    <row r="29" spans="1:26" ht="25.5" customHeight="1" x14ac:dyDescent="0.25">
      <c r="A29" s="13">
        <v>44919</v>
      </c>
      <c r="B29" s="83" t="str">
        <f t="shared" si="4"/>
        <v>4145316758</v>
      </c>
      <c r="G29" s="20" t="s">
        <v>112</v>
      </c>
      <c r="I29" s="20" t="s">
        <v>2031</v>
      </c>
      <c r="K29" s="20" t="s">
        <v>55</v>
      </c>
      <c r="L29" s="27" t="str">
        <f t="shared" si="0"/>
        <v>Gà muối 500g</v>
      </c>
      <c r="N29" s="46" t="str">
        <f t="shared" si="5"/>
        <v>K-HCM</v>
      </c>
      <c r="Q29" s="28" t="str">
        <f t="shared" si="1"/>
        <v>Túi</v>
      </c>
      <c r="R29" s="29">
        <v>5</v>
      </c>
      <c r="T29" s="30">
        <f t="shared" si="6"/>
        <v>111058</v>
      </c>
      <c r="U29" s="30">
        <f t="shared" si="7"/>
        <v>555290</v>
      </c>
      <c r="X29" s="67">
        <f t="shared" si="10"/>
        <v>8</v>
      </c>
      <c r="Y29" s="31"/>
      <c r="Z29" s="30">
        <f t="shared" si="11"/>
        <v>44423</v>
      </c>
    </row>
    <row r="30" spans="1:26" ht="25.5" customHeight="1" x14ac:dyDescent="0.25">
      <c r="A30" s="13">
        <v>44919</v>
      </c>
      <c r="B30" s="83" t="str">
        <f t="shared" si="4"/>
        <v>4145316758</v>
      </c>
      <c r="G30" s="20" t="s">
        <v>112</v>
      </c>
      <c r="I30" s="20" t="s">
        <v>2031</v>
      </c>
      <c r="K30" s="20" t="s">
        <v>53</v>
      </c>
      <c r="L30" s="27" t="str">
        <f t="shared" si="0"/>
        <v>Giò lụa 500g</v>
      </c>
      <c r="N30" s="46" t="str">
        <f t="shared" si="5"/>
        <v>K-HCM</v>
      </c>
      <c r="Q30" s="28" t="str">
        <f t="shared" si="1"/>
        <v>Túi</v>
      </c>
      <c r="R30" s="29">
        <v>5</v>
      </c>
      <c r="T30" s="30">
        <f t="shared" si="6"/>
        <v>94013</v>
      </c>
      <c r="U30" s="30">
        <f t="shared" si="7"/>
        <v>470065</v>
      </c>
      <c r="X30" s="67">
        <f t="shared" si="10"/>
        <v>8</v>
      </c>
      <c r="Y30" s="31"/>
      <c r="Z30" s="30">
        <f t="shared" si="11"/>
        <v>37605</v>
      </c>
    </row>
    <row r="31" spans="1:26" ht="25.5" customHeight="1" x14ac:dyDescent="0.25">
      <c r="A31" s="13">
        <v>44919</v>
      </c>
      <c r="B31" s="83" t="str">
        <f t="shared" si="4"/>
        <v>4145333254</v>
      </c>
      <c r="G31" s="20" t="s">
        <v>112</v>
      </c>
      <c r="I31" s="20" t="s">
        <v>2032</v>
      </c>
      <c r="K31" s="20" t="s">
        <v>30</v>
      </c>
      <c r="L31" s="27" t="str">
        <f t="shared" si="0"/>
        <v>Bắp bò muối 200g</v>
      </c>
      <c r="N31" s="46" t="str">
        <f t="shared" si="5"/>
        <v>K-HCM</v>
      </c>
      <c r="Q31" s="28" t="str">
        <f t="shared" si="1"/>
        <v>Túi</v>
      </c>
      <c r="R31" s="29">
        <v>6</v>
      </c>
      <c r="T31" s="30">
        <f t="shared" si="6"/>
        <v>87787</v>
      </c>
      <c r="U31" s="30">
        <f t="shared" si="7"/>
        <v>526722</v>
      </c>
      <c r="X31" s="67">
        <f t="shared" si="10"/>
        <v>8</v>
      </c>
      <c r="Y31" s="31"/>
      <c r="Z31" s="30">
        <f t="shared" si="11"/>
        <v>42138</v>
      </c>
    </row>
    <row r="32" spans="1:26" ht="25.5" customHeight="1" x14ac:dyDescent="0.25">
      <c r="A32" s="13">
        <v>44919</v>
      </c>
      <c r="B32" s="83" t="str">
        <f t="shared" si="4"/>
        <v>4145333254</v>
      </c>
      <c r="G32" s="20" t="s">
        <v>112</v>
      </c>
      <c r="I32" s="20" t="s">
        <v>2032</v>
      </c>
      <c r="K32" s="20" t="s">
        <v>39</v>
      </c>
      <c r="L32" s="27" t="str">
        <f t="shared" si="0"/>
        <v>Chân giò heo muối 300g</v>
      </c>
      <c r="N32" s="46" t="str">
        <f t="shared" si="5"/>
        <v>K-HCM</v>
      </c>
      <c r="Q32" s="28" t="str">
        <f t="shared" si="1"/>
        <v>Túi</v>
      </c>
      <c r="R32" s="29">
        <v>6</v>
      </c>
      <c r="T32" s="30">
        <f t="shared" si="6"/>
        <v>73431</v>
      </c>
      <c r="U32" s="30">
        <f t="shared" si="7"/>
        <v>440586</v>
      </c>
      <c r="X32" s="67">
        <f t="shared" si="10"/>
        <v>8</v>
      </c>
      <c r="Y32" s="31"/>
      <c r="Z32" s="30">
        <f t="shared" si="11"/>
        <v>35247</v>
      </c>
    </row>
    <row r="33" spans="1:26" ht="25.5" customHeight="1" x14ac:dyDescent="0.25">
      <c r="A33" s="13">
        <v>44919</v>
      </c>
      <c r="B33" s="83" t="str">
        <f t="shared" si="4"/>
        <v>4145333254</v>
      </c>
      <c r="G33" s="20" t="s">
        <v>112</v>
      </c>
      <c r="I33" s="20" t="s">
        <v>2032</v>
      </c>
      <c r="K33" s="20" t="s">
        <v>49</v>
      </c>
      <c r="L33" s="27" t="str">
        <f t="shared" si="0"/>
        <v>Giò lụa cây 250g</v>
      </c>
      <c r="N33" s="46" t="str">
        <f t="shared" si="5"/>
        <v>K-HCM</v>
      </c>
      <c r="Q33" s="28" t="str">
        <f t="shared" si="1"/>
        <v>Túi</v>
      </c>
      <c r="R33" s="29">
        <v>5</v>
      </c>
      <c r="T33" s="30">
        <f t="shared" si="6"/>
        <v>59400</v>
      </c>
      <c r="U33" s="30">
        <f t="shared" si="7"/>
        <v>297000</v>
      </c>
      <c r="X33" s="67">
        <f t="shared" si="10"/>
        <v>8</v>
      </c>
      <c r="Y33" s="31"/>
      <c r="Z33" s="30">
        <f t="shared" si="11"/>
        <v>23760</v>
      </c>
    </row>
    <row r="34" spans="1:26" ht="25.5" customHeight="1" x14ac:dyDescent="0.25">
      <c r="A34" s="13">
        <v>44919</v>
      </c>
      <c r="B34" s="83" t="str">
        <f t="shared" si="4"/>
        <v>4145333254</v>
      </c>
      <c r="G34" s="20" t="s">
        <v>112</v>
      </c>
      <c r="I34" s="20" t="s">
        <v>2032</v>
      </c>
      <c r="K34" s="20" t="s">
        <v>59</v>
      </c>
      <c r="L34" s="27" t="str">
        <f t="shared" si="0"/>
        <v>Giò Tai Lưỡi Xào 250g</v>
      </c>
      <c r="N34" s="46" t="str">
        <f t="shared" si="5"/>
        <v>K-HCM</v>
      </c>
      <c r="Q34" s="28" t="str">
        <f t="shared" si="1"/>
        <v>Túi</v>
      </c>
      <c r="R34" s="29">
        <v>6</v>
      </c>
      <c r="T34" s="30">
        <f t="shared" si="6"/>
        <v>50182</v>
      </c>
      <c r="U34" s="30">
        <f t="shared" si="7"/>
        <v>301092</v>
      </c>
      <c r="X34" s="67">
        <f t="shared" si="10"/>
        <v>8</v>
      </c>
      <c r="Y34" s="31"/>
      <c r="Z34" s="30">
        <f t="shared" si="11"/>
        <v>24087</v>
      </c>
    </row>
    <row r="35" spans="1:26" ht="25.5" customHeight="1" x14ac:dyDescent="0.25">
      <c r="A35" s="13">
        <v>44919</v>
      </c>
      <c r="B35" s="83" t="str">
        <f t="shared" si="4"/>
        <v>4145334552</v>
      </c>
      <c r="G35" s="20" t="s">
        <v>90</v>
      </c>
      <c r="I35" s="20" t="s">
        <v>2033</v>
      </c>
      <c r="K35" s="20" t="s">
        <v>30</v>
      </c>
      <c r="L35" s="27" t="str">
        <f t="shared" si="0"/>
        <v>Bắp bò muối 200g</v>
      </c>
      <c r="N35" s="46" t="str">
        <f t="shared" si="5"/>
        <v>K-HCM</v>
      </c>
      <c r="Q35" s="28" t="str">
        <f t="shared" si="1"/>
        <v>Túi</v>
      </c>
      <c r="R35" s="29">
        <v>5</v>
      </c>
      <c r="T35" s="30">
        <f t="shared" si="6"/>
        <v>87787</v>
      </c>
      <c r="U35" s="30">
        <f t="shared" si="7"/>
        <v>438935</v>
      </c>
      <c r="X35" s="67">
        <f t="shared" si="10"/>
        <v>8</v>
      </c>
      <c r="Y35" s="31"/>
      <c r="Z35" s="30">
        <f t="shared" si="11"/>
        <v>35115</v>
      </c>
    </row>
    <row r="36" spans="1:26" ht="25.5" customHeight="1" x14ac:dyDescent="0.25">
      <c r="A36" s="13">
        <v>44919</v>
      </c>
      <c r="B36" s="83" t="str">
        <f t="shared" si="4"/>
        <v>4145334552</v>
      </c>
      <c r="G36" s="20" t="s">
        <v>90</v>
      </c>
      <c r="I36" s="20" t="s">
        <v>2033</v>
      </c>
      <c r="K36" s="20" t="s">
        <v>39</v>
      </c>
      <c r="L36" s="27" t="str">
        <f t="shared" si="0"/>
        <v>Chân giò heo muối 300g</v>
      </c>
      <c r="N36" s="46" t="str">
        <f t="shared" si="5"/>
        <v>K-HCM</v>
      </c>
      <c r="Q36" s="28" t="str">
        <f t="shared" si="1"/>
        <v>Túi</v>
      </c>
      <c r="R36" s="29">
        <v>5</v>
      </c>
      <c r="T36" s="30">
        <f t="shared" si="6"/>
        <v>73431</v>
      </c>
      <c r="U36" s="30">
        <f t="shared" si="7"/>
        <v>367155</v>
      </c>
      <c r="X36" s="67">
        <f t="shared" si="10"/>
        <v>8</v>
      </c>
      <c r="Y36" s="31"/>
      <c r="Z36" s="30">
        <f t="shared" si="11"/>
        <v>29372</v>
      </c>
    </row>
    <row r="37" spans="1:26" ht="25.5" customHeight="1" x14ac:dyDescent="0.25">
      <c r="A37" s="13">
        <v>44919</v>
      </c>
      <c r="B37" s="83" t="str">
        <f t="shared" si="4"/>
        <v>4145334552</v>
      </c>
      <c r="G37" s="20" t="s">
        <v>90</v>
      </c>
      <c r="I37" s="20" t="s">
        <v>2033</v>
      </c>
      <c r="K37" s="20" t="s">
        <v>55</v>
      </c>
      <c r="L37" s="27" t="str">
        <f t="shared" si="0"/>
        <v>Gà muối 500g</v>
      </c>
      <c r="N37" s="46" t="str">
        <f t="shared" si="5"/>
        <v>K-HCM</v>
      </c>
      <c r="Q37" s="28" t="str">
        <f t="shared" si="1"/>
        <v>Túi</v>
      </c>
      <c r="R37" s="29">
        <v>25</v>
      </c>
      <c r="T37" s="30">
        <f t="shared" si="6"/>
        <v>111058</v>
      </c>
      <c r="U37" s="30">
        <f t="shared" si="7"/>
        <v>2776450</v>
      </c>
      <c r="X37" s="67">
        <f t="shared" si="10"/>
        <v>8</v>
      </c>
      <c r="Y37" s="31"/>
      <c r="Z37" s="30">
        <f t="shared" si="11"/>
        <v>222116</v>
      </c>
    </row>
    <row r="38" spans="1:26" ht="25.5" customHeight="1" x14ac:dyDescent="0.25">
      <c r="A38" s="13">
        <v>44919</v>
      </c>
      <c r="B38" s="83" t="str">
        <f t="shared" si="4"/>
        <v>4145334552</v>
      </c>
      <c r="G38" s="20" t="s">
        <v>90</v>
      </c>
      <c r="I38" s="20" t="s">
        <v>2033</v>
      </c>
      <c r="K38" s="20" t="s">
        <v>67</v>
      </c>
      <c r="L38" s="27" t="str">
        <f t="shared" si="0"/>
        <v>Tai heo muối 200g</v>
      </c>
      <c r="N38" s="46" t="str">
        <f t="shared" si="5"/>
        <v>K-HCM</v>
      </c>
      <c r="Q38" s="28" t="str">
        <f t="shared" si="1"/>
        <v>Túi</v>
      </c>
      <c r="R38" s="29">
        <v>5</v>
      </c>
      <c r="T38" s="30">
        <f t="shared" si="6"/>
        <v>55595</v>
      </c>
      <c r="U38" s="30">
        <f t="shared" si="7"/>
        <v>277975</v>
      </c>
      <c r="X38" s="67">
        <f t="shared" si="10"/>
        <v>8</v>
      </c>
      <c r="Y38" s="31"/>
      <c r="Z38" s="30">
        <f t="shared" si="11"/>
        <v>22238</v>
      </c>
    </row>
    <row r="39" spans="1:26" ht="25.5" customHeight="1" x14ac:dyDescent="0.25">
      <c r="A39" s="13">
        <v>44919</v>
      </c>
      <c r="B39" s="83" t="str">
        <f t="shared" si="4"/>
        <v>4145334552</v>
      </c>
      <c r="G39" s="20" t="s">
        <v>90</v>
      </c>
      <c r="I39" s="20" t="s">
        <v>2033</v>
      </c>
      <c r="K39" s="20" t="s">
        <v>53</v>
      </c>
      <c r="L39" s="27" t="str">
        <f t="shared" si="0"/>
        <v>Giò lụa 500g</v>
      </c>
      <c r="N39" s="46" t="str">
        <f t="shared" si="5"/>
        <v>K-HCM</v>
      </c>
      <c r="Q39" s="28" t="str">
        <f t="shared" si="1"/>
        <v>Túi</v>
      </c>
      <c r="R39" s="29">
        <v>5</v>
      </c>
      <c r="T39" s="30">
        <f t="shared" si="6"/>
        <v>94013</v>
      </c>
      <c r="U39" s="30">
        <f t="shared" si="7"/>
        <v>470065</v>
      </c>
      <c r="X39" s="67">
        <f t="shared" si="10"/>
        <v>8</v>
      </c>
      <c r="Y39" s="31"/>
      <c r="Z39" s="30">
        <f t="shared" si="11"/>
        <v>37605</v>
      </c>
    </row>
    <row r="40" spans="1:26" ht="25.5" customHeight="1" x14ac:dyDescent="0.25">
      <c r="A40" s="13">
        <v>44919</v>
      </c>
      <c r="B40" s="83" t="str">
        <f t="shared" si="4"/>
        <v>4145334552</v>
      </c>
      <c r="G40" s="20" t="s">
        <v>90</v>
      </c>
      <c r="I40" s="20" t="s">
        <v>2033</v>
      </c>
      <c r="K40" s="20" t="s">
        <v>49</v>
      </c>
      <c r="L40" s="27" t="str">
        <f t="shared" si="0"/>
        <v>Giò lụa cây 250g</v>
      </c>
      <c r="N40" s="46" t="str">
        <f t="shared" si="5"/>
        <v>K-HCM</v>
      </c>
      <c r="Q40" s="28" t="str">
        <f t="shared" si="1"/>
        <v>Túi</v>
      </c>
      <c r="R40" s="29">
        <v>5</v>
      </c>
      <c r="T40" s="30">
        <f t="shared" si="6"/>
        <v>59400</v>
      </c>
      <c r="U40" s="30">
        <f t="shared" si="7"/>
        <v>297000</v>
      </c>
      <c r="X40" s="67">
        <f t="shared" si="10"/>
        <v>8</v>
      </c>
      <c r="Y40" s="31"/>
      <c r="Z40" s="30">
        <f t="shared" si="11"/>
        <v>23760</v>
      </c>
    </row>
    <row r="41" spans="1:26" ht="25.5" customHeight="1" x14ac:dyDescent="0.25">
      <c r="A41" s="13">
        <v>44919</v>
      </c>
      <c r="B41" s="83" t="str">
        <f t="shared" si="4"/>
        <v>4145334552</v>
      </c>
      <c r="G41" s="20" t="s">
        <v>90</v>
      </c>
      <c r="I41" s="20" t="s">
        <v>2033</v>
      </c>
      <c r="K41" s="20" t="s">
        <v>45</v>
      </c>
      <c r="L41" s="27" t="str">
        <f t="shared" si="0"/>
        <v>Chả nướng 300g</v>
      </c>
      <c r="N41" s="46" t="str">
        <f t="shared" si="5"/>
        <v>K-HCM</v>
      </c>
      <c r="Q41" s="28" t="str">
        <f t="shared" si="1"/>
        <v>Túi</v>
      </c>
      <c r="R41" s="29">
        <v>5</v>
      </c>
      <c r="T41" s="30">
        <f t="shared" si="6"/>
        <v>70950</v>
      </c>
      <c r="U41" s="30">
        <f t="shared" si="7"/>
        <v>354750</v>
      </c>
      <c r="X41" s="67">
        <f t="shared" si="10"/>
        <v>8</v>
      </c>
      <c r="Y41" s="31"/>
      <c r="Z41" s="30">
        <f t="shared" si="11"/>
        <v>28380</v>
      </c>
    </row>
    <row r="42" spans="1:26" ht="25.5" customHeight="1" x14ac:dyDescent="0.25">
      <c r="A42" s="13">
        <v>44919</v>
      </c>
      <c r="B42" s="83" t="str">
        <f t="shared" si="4"/>
        <v>4145334552</v>
      </c>
      <c r="G42" s="20" t="s">
        <v>90</v>
      </c>
      <c r="I42" s="20" t="s">
        <v>2033</v>
      </c>
      <c r="K42" s="20" t="s">
        <v>37</v>
      </c>
      <c r="L42" s="27" t="str">
        <f t="shared" si="0"/>
        <v>Chả cốm 300g</v>
      </c>
      <c r="N42" s="46" t="str">
        <f t="shared" si="5"/>
        <v>K-HCM</v>
      </c>
      <c r="Q42" s="28" t="str">
        <f t="shared" si="1"/>
        <v>Túi</v>
      </c>
      <c r="R42" s="29">
        <v>5</v>
      </c>
      <c r="T42" s="30">
        <f t="shared" si="6"/>
        <v>74250</v>
      </c>
      <c r="U42" s="30">
        <f t="shared" si="7"/>
        <v>371250</v>
      </c>
      <c r="X42" s="67">
        <f t="shared" si="10"/>
        <v>8</v>
      </c>
      <c r="Y42" s="31"/>
      <c r="Z42" s="30">
        <f t="shared" si="11"/>
        <v>29700</v>
      </c>
    </row>
    <row r="43" spans="1:26" ht="25.5" customHeight="1" x14ac:dyDescent="0.25">
      <c r="A43" s="13">
        <v>44919</v>
      </c>
      <c r="B43" s="83" t="str">
        <f t="shared" si="4"/>
        <v>4145334552</v>
      </c>
      <c r="G43" s="20" t="s">
        <v>90</v>
      </c>
      <c r="I43" s="20" t="s">
        <v>2033</v>
      </c>
      <c r="K43" s="20" t="s">
        <v>47</v>
      </c>
      <c r="L43" s="27" t="str">
        <f t="shared" si="0"/>
        <v>Đùi gà sốt cay 500g</v>
      </c>
      <c r="N43" s="46" t="str">
        <f t="shared" si="5"/>
        <v>K-HCM</v>
      </c>
      <c r="Q43" s="28" t="str">
        <f t="shared" si="1"/>
        <v>Túi</v>
      </c>
      <c r="R43" s="29">
        <v>5</v>
      </c>
      <c r="T43" s="30">
        <f t="shared" si="6"/>
        <v>105400</v>
      </c>
      <c r="U43" s="30">
        <f t="shared" si="7"/>
        <v>527000</v>
      </c>
      <c r="X43" s="67">
        <f t="shared" si="10"/>
        <v>8</v>
      </c>
      <c r="Y43" s="31"/>
      <c r="Z43" s="30">
        <f t="shared" si="11"/>
        <v>42160</v>
      </c>
    </row>
    <row r="44" spans="1:26" ht="25.5" customHeight="1" x14ac:dyDescent="0.25">
      <c r="A44" s="13">
        <v>44919</v>
      </c>
      <c r="B44" s="83" t="str">
        <f t="shared" si="4"/>
        <v>4145334552</v>
      </c>
      <c r="G44" s="20" t="s">
        <v>90</v>
      </c>
      <c r="I44" s="20" t="s">
        <v>2033</v>
      </c>
      <c r="K44" s="20" t="s">
        <v>59</v>
      </c>
      <c r="L44" s="27" t="str">
        <f t="shared" si="0"/>
        <v>Giò Tai Lưỡi Xào 250g</v>
      </c>
      <c r="N44" s="46" t="str">
        <f t="shared" si="5"/>
        <v>K-HCM</v>
      </c>
      <c r="Q44" s="28" t="str">
        <f t="shared" si="1"/>
        <v>Túi</v>
      </c>
      <c r="R44" s="29">
        <v>5</v>
      </c>
      <c r="T44" s="30">
        <f t="shared" si="6"/>
        <v>50182</v>
      </c>
      <c r="U44" s="30">
        <f t="shared" si="7"/>
        <v>250910</v>
      </c>
      <c r="X44" s="67">
        <f t="shared" si="10"/>
        <v>8</v>
      </c>
      <c r="Y44" s="31"/>
      <c r="Z44" s="30">
        <f t="shared" si="11"/>
        <v>20073</v>
      </c>
    </row>
    <row r="45" spans="1:26" ht="25.5" customHeight="1" x14ac:dyDescent="0.25">
      <c r="A45" s="13">
        <v>44919</v>
      </c>
      <c r="B45" s="83" t="str">
        <f t="shared" si="4"/>
        <v>4145334552</v>
      </c>
      <c r="G45" s="20" t="s">
        <v>90</v>
      </c>
      <c r="I45" s="20" t="s">
        <v>2033</v>
      </c>
      <c r="K45" s="20" t="s">
        <v>65</v>
      </c>
      <c r="L45" s="27" t="str">
        <f t="shared" si="0"/>
        <v>Mọc Nấm Hương 250g</v>
      </c>
      <c r="N45" s="46" t="str">
        <f t="shared" si="5"/>
        <v>K-HCM</v>
      </c>
      <c r="Q45" s="28" t="str">
        <f t="shared" si="1"/>
        <v>Túi</v>
      </c>
      <c r="R45" s="29">
        <v>5</v>
      </c>
      <c r="T45" s="30">
        <f t="shared" si="6"/>
        <v>46000</v>
      </c>
      <c r="U45" s="30">
        <f t="shared" si="7"/>
        <v>230000</v>
      </c>
      <c r="X45" s="67">
        <f t="shared" si="10"/>
        <v>8</v>
      </c>
      <c r="Y45" s="31"/>
      <c r="Z45" s="30">
        <f t="shared" si="11"/>
        <v>18400</v>
      </c>
    </row>
    <row r="46" spans="1:26" ht="25.5" customHeight="1" x14ac:dyDescent="0.25">
      <c r="A46" s="13">
        <v>44919</v>
      </c>
      <c r="B46" s="83" t="str">
        <f t="shared" si="4"/>
        <v>4145359535</v>
      </c>
      <c r="G46" s="20" t="s">
        <v>112</v>
      </c>
      <c r="I46" s="20" t="s">
        <v>2034</v>
      </c>
      <c r="K46" s="20" t="s">
        <v>30</v>
      </c>
      <c r="L46" s="27" t="str">
        <f t="shared" si="0"/>
        <v>Bắp bò muối 200g</v>
      </c>
      <c r="N46" s="46" t="str">
        <f t="shared" si="5"/>
        <v>K-HCM</v>
      </c>
      <c r="Q46" s="28" t="str">
        <f t="shared" si="1"/>
        <v>Túi</v>
      </c>
      <c r="R46" s="29">
        <v>6</v>
      </c>
      <c r="T46" s="30">
        <f t="shared" si="6"/>
        <v>87787</v>
      </c>
      <c r="U46" s="30">
        <f t="shared" si="7"/>
        <v>526722</v>
      </c>
      <c r="X46" s="67">
        <f t="shared" si="10"/>
        <v>8</v>
      </c>
      <c r="Y46" s="31"/>
      <c r="Z46" s="30">
        <f t="shared" si="11"/>
        <v>42138</v>
      </c>
    </row>
    <row r="47" spans="1:26" ht="25.5" customHeight="1" x14ac:dyDescent="0.25">
      <c r="A47" s="13">
        <v>44919</v>
      </c>
      <c r="B47" s="83" t="str">
        <f t="shared" si="4"/>
        <v>4145359535</v>
      </c>
      <c r="G47" s="20" t="s">
        <v>112</v>
      </c>
      <c r="I47" s="20" t="s">
        <v>2034</v>
      </c>
      <c r="K47" s="20" t="s">
        <v>39</v>
      </c>
      <c r="L47" s="27" t="str">
        <f t="shared" si="0"/>
        <v>Chân giò heo muối 300g</v>
      </c>
      <c r="N47" s="46" t="str">
        <f t="shared" si="5"/>
        <v>K-HCM</v>
      </c>
      <c r="Q47" s="28" t="str">
        <f t="shared" si="1"/>
        <v>Túi</v>
      </c>
      <c r="R47" s="29">
        <v>9</v>
      </c>
      <c r="T47" s="30">
        <f t="shared" si="6"/>
        <v>73431</v>
      </c>
      <c r="U47" s="30">
        <f t="shared" si="7"/>
        <v>660879</v>
      </c>
      <c r="X47" s="67">
        <f t="shared" si="10"/>
        <v>8</v>
      </c>
      <c r="Y47" s="31"/>
      <c r="Z47" s="30">
        <f t="shared" si="11"/>
        <v>52870</v>
      </c>
    </row>
    <row r="48" spans="1:26" ht="25.5" customHeight="1" x14ac:dyDescent="0.25">
      <c r="A48" s="13">
        <v>44919</v>
      </c>
      <c r="B48" s="83" t="str">
        <f t="shared" si="4"/>
        <v>4145359535</v>
      </c>
      <c r="G48" s="20" t="s">
        <v>112</v>
      </c>
      <c r="I48" s="20" t="s">
        <v>2034</v>
      </c>
      <c r="K48" s="20" t="s">
        <v>55</v>
      </c>
      <c r="L48" s="27" t="str">
        <f t="shared" si="0"/>
        <v>Gà muối 500g</v>
      </c>
      <c r="N48" s="46" t="str">
        <f t="shared" si="5"/>
        <v>K-HCM</v>
      </c>
      <c r="Q48" s="28" t="str">
        <f t="shared" si="1"/>
        <v>Túi</v>
      </c>
      <c r="R48" s="29">
        <v>9</v>
      </c>
      <c r="T48" s="30">
        <f t="shared" si="6"/>
        <v>111058</v>
      </c>
      <c r="U48" s="30">
        <f t="shared" si="7"/>
        <v>999522</v>
      </c>
      <c r="X48" s="67">
        <f t="shared" si="10"/>
        <v>8</v>
      </c>
      <c r="Y48" s="31"/>
      <c r="Z48" s="30">
        <f t="shared" si="11"/>
        <v>79962</v>
      </c>
    </row>
    <row r="49" spans="1:26" ht="25.5" customHeight="1" x14ac:dyDescent="0.25">
      <c r="A49" s="13">
        <v>44919</v>
      </c>
      <c r="B49" s="83" t="str">
        <f t="shared" si="4"/>
        <v>4145359535</v>
      </c>
      <c r="G49" s="20" t="s">
        <v>112</v>
      </c>
      <c r="I49" s="20" t="s">
        <v>2034</v>
      </c>
      <c r="K49" s="20" t="s">
        <v>67</v>
      </c>
      <c r="L49" s="27" t="str">
        <f t="shared" si="0"/>
        <v>Tai heo muối 200g</v>
      </c>
      <c r="N49" s="46" t="str">
        <f t="shared" si="5"/>
        <v>K-HCM</v>
      </c>
      <c r="Q49" s="28" t="str">
        <f t="shared" si="1"/>
        <v>Túi</v>
      </c>
      <c r="R49" s="29">
        <v>6</v>
      </c>
      <c r="T49" s="30">
        <f t="shared" si="6"/>
        <v>55595</v>
      </c>
      <c r="U49" s="30">
        <f t="shared" si="7"/>
        <v>333570</v>
      </c>
      <c r="X49" s="67">
        <f t="shared" si="10"/>
        <v>8</v>
      </c>
      <c r="Y49" s="31"/>
      <c r="Z49" s="30">
        <f t="shared" si="11"/>
        <v>26686</v>
      </c>
    </row>
    <row r="50" spans="1:26" ht="25.5" customHeight="1" x14ac:dyDescent="0.25">
      <c r="A50" s="13">
        <v>44919</v>
      </c>
      <c r="B50" s="83" t="str">
        <f t="shared" si="4"/>
        <v>4145359535</v>
      </c>
      <c r="G50" s="20" t="s">
        <v>112</v>
      </c>
      <c r="I50" s="20" t="s">
        <v>2034</v>
      </c>
      <c r="K50" s="20" t="s">
        <v>49</v>
      </c>
      <c r="L50" s="27" t="str">
        <f t="shared" si="0"/>
        <v>Giò lụa cây 250g</v>
      </c>
      <c r="N50" s="46" t="str">
        <f t="shared" si="5"/>
        <v>K-HCM</v>
      </c>
      <c r="Q50" s="28" t="str">
        <f t="shared" si="1"/>
        <v>Túi</v>
      </c>
      <c r="R50" s="29">
        <v>3</v>
      </c>
      <c r="T50" s="30">
        <f t="shared" si="6"/>
        <v>59400</v>
      </c>
      <c r="U50" s="30">
        <f t="shared" si="7"/>
        <v>178200</v>
      </c>
      <c r="X50" s="67">
        <f t="shared" si="10"/>
        <v>8</v>
      </c>
      <c r="Y50" s="31"/>
      <c r="Z50" s="30">
        <f t="shared" si="11"/>
        <v>14256</v>
      </c>
    </row>
    <row r="51" spans="1:26" ht="25.5" customHeight="1" x14ac:dyDescent="0.25">
      <c r="A51" s="13">
        <v>44919</v>
      </c>
      <c r="B51" s="83" t="str">
        <f t="shared" si="4"/>
        <v>4145359535</v>
      </c>
      <c r="G51" s="20" t="s">
        <v>112</v>
      </c>
      <c r="I51" s="20" t="s">
        <v>2034</v>
      </c>
      <c r="K51" s="20" t="s">
        <v>65</v>
      </c>
      <c r="L51" s="27" t="str">
        <f t="shared" si="0"/>
        <v>Mọc Nấm Hương 250g</v>
      </c>
      <c r="N51" s="46" t="str">
        <f t="shared" si="5"/>
        <v>K-HCM</v>
      </c>
      <c r="Q51" s="28" t="str">
        <f t="shared" si="1"/>
        <v>Túi</v>
      </c>
      <c r="R51" s="29">
        <v>6</v>
      </c>
      <c r="T51" s="30">
        <f t="shared" si="6"/>
        <v>46000</v>
      </c>
      <c r="U51" s="30">
        <f t="shared" si="7"/>
        <v>276000</v>
      </c>
      <c r="X51" s="67">
        <f t="shared" si="10"/>
        <v>8</v>
      </c>
      <c r="Y51" s="31"/>
      <c r="Z51" s="30">
        <f t="shared" si="11"/>
        <v>22080</v>
      </c>
    </row>
    <row r="52" spans="1:26" ht="25.5" customHeight="1" x14ac:dyDescent="0.25">
      <c r="A52" s="13">
        <v>44919</v>
      </c>
      <c r="B52" s="83" t="str">
        <f t="shared" si="4"/>
        <v>4145359700</v>
      </c>
      <c r="G52" s="20" t="s">
        <v>112</v>
      </c>
      <c r="I52" s="20" t="s">
        <v>2035</v>
      </c>
      <c r="K52" s="20" t="s">
        <v>30</v>
      </c>
      <c r="L52" s="27" t="str">
        <f t="shared" si="0"/>
        <v>Bắp bò muối 200g</v>
      </c>
      <c r="N52" s="46" t="str">
        <f t="shared" si="5"/>
        <v>K-HCM</v>
      </c>
      <c r="Q52" s="28" t="str">
        <f t="shared" si="1"/>
        <v>Túi</v>
      </c>
      <c r="R52" s="29">
        <v>3</v>
      </c>
      <c r="T52" s="30">
        <f t="shared" si="6"/>
        <v>87787</v>
      </c>
      <c r="U52" s="30">
        <f t="shared" si="7"/>
        <v>263361</v>
      </c>
      <c r="X52" s="67">
        <f t="shared" si="10"/>
        <v>8</v>
      </c>
      <c r="Y52" s="31"/>
      <c r="Z52" s="30">
        <f t="shared" si="11"/>
        <v>21069</v>
      </c>
    </row>
    <row r="53" spans="1:26" ht="25.5" customHeight="1" x14ac:dyDescent="0.25">
      <c r="A53" s="13">
        <v>44919</v>
      </c>
      <c r="B53" s="83" t="str">
        <f t="shared" si="4"/>
        <v>4145359700</v>
      </c>
      <c r="G53" s="20" t="s">
        <v>112</v>
      </c>
      <c r="I53" s="20" t="s">
        <v>2035</v>
      </c>
      <c r="K53" s="20" t="s">
        <v>39</v>
      </c>
      <c r="L53" s="27" t="str">
        <f t="shared" si="0"/>
        <v>Chân giò heo muối 300g</v>
      </c>
      <c r="N53" s="46" t="str">
        <f t="shared" si="5"/>
        <v>K-HCM</v>
      </c>
      <c r="Q53" s="28" t="str">
        <f t="shared" si="1"/>
        <v>Túi</v>
      </c>
      <c r="R53" s="29">
        <v>3</v>
      </c>
      <c r="T53" s="30">
        <f t="shared" si="6"/>
        <v>73431</v>
      </c>
      <c r="U53" s="30">
        <f t="shared" si="7"/>
        <v>220293</v>
      </c>
      <c r="X53" s="67">
        <f t="shared" si="10"/>
        <v>8</v>
      </c>
      <c r="Y53" s="31"/>
      <c r="Z53" s="30">
        <f t="shared" si="11"/>
        <v>17623</v>
      </c>
    </row>
    <row r="54" spans="1:26" ht="25.5" customHeight="1" x14ac:dyDescent="0.25">
      <c r="A54" s="13">
        <v>44919</v>
      </c>
      <c r="B54" s="83" t="str">
        <f t="shared" si="4"/>
        <v>4145359700</v>
      </c>
      <c r="G54" s="20" t="s">
        <v>112</v>
      </c>
      <c r="I54" s="20" t="s">
        <v>2035</v>
      </c>
      <c r="K54" s="20" t="s">
        <v>55</v>
      </c>
      <c r="L54" s="27" t="str">
        <f t="shared" si="0"/>
        <v>Gà muối 500g</v>
      </c>
      <c r="N54" s="46" t="str">
        <f t="shared" si="5"/>
        <v>K-HCM</v>
      </c>
      <c r="Q54" s="28" t="str">
        <f t="shared" si="1"/>
        <v>Túi</v>
      </c>
      <c r="R54" s="29">
        <v>3</v>
      </c>
      <c r="T54" s="30">
        <f t="shared" si="6"/>
        <v>111058</v>
      </c>
      <c r="U54" s="30">
        <f t="shared" si="7"/>
        <v>333174</v>
      </c>
      <c r="X54" s="67">
        <f t="shared" si="10"/>
        <v>8</v>
      </c>
      <c r="Y54" s="31"/>
      <c r="Z54" s="30">
        <f t="shared" si="11"/>
        <v>26654</v>
      </c>
    </row>
    <row r="55" spans="1:26" ht="25.5" customHeight="1" x14ac:dyDescent="0.25">
      <c r="A55" s="13">
        <v>44919</v>
      </c>
      <c r="B55" s="83" t="str">
        <f t="shared" si="4"/>
        <v>4145359700</v>
      </c>
      <c r="G55" s="20" t="s">
        <v>112</v>
      </c>
      <c r="I55" s="20" t="s">
        <v>2035</v>
      </c>
      <c r="K55" s="20" t="s">
        <v>59</v>
      </c>
      <c r="L55" s="27" t="str">
        <f t="shared" si="0"/>
        <v>Giò Tai Lưỡi Xào 250g</v>
      </c>
      <c r="N55" s="46" t="str">
        <f t="shared" si="5"/>
        <v>K-HCM</v>
      </c>
      <c r="Q55" s="28" t="str">
        <f t="shared" si="1"/>
        <v>Túi</v>
      </c>
      <c r="R55" s="29">
        <v>3</v>
      </c>
      <c r="T55" s="30">
        <f t="shared" si="6"/>
        <v>50182</v>
      </c>
      <c r="U55" s="30">
        <f t="shared" si="7"/>
        <v>150546</v>
      </c>
      <c r="X55" s="67">
        <f t="shared" si="10"/>
        <v>8</v>
      </c>
      <c r="Y55" s="31"/>
      <c r="Z55" s="30">
        <f t="shared" si="11"/>
        <v>12044</v>
      </c>
    </row>
    <row r="56" spans="1:26" ht="25.5" customHeight="1" x14ac:dyDescent="0.25">
      <c r="A56" s="13">
        <v>44919</v>
      </c>
      <c r="B56" s="83" t="str">
        <f t="shared" si="4"/>
        <v>4145359700</v>
      </c>
      <c r="G56" s="20" t="s">
        <v>112</v>
      </c>
      <c r="I56" s="20" t="s">
        <v>2035</v>
      </c>
      <c r="K56" s="20" t="s">
        <v>65</v>
      </c>
      <c r="L56" s="27" t="str">
        <f t="shared" si="0"/>
        <v>Mọc Nấm Hương 250g</v>
      </c>
      <c r="N56" s="46" t="str">
        <f t="shared" si="5"/>
        <v>K-HCM</v>
      </c>
      <c r="Q56" s="28" t="str">
        <f t="shared" si="1"/>
        <v>Túi</v>
      </c>
      <c r="R56" s="29">
        <v>3</v>
      </c>
      <c r="T56" s="30">
        <f t="shared" si="6"/>
        <v>46000</v>
      </c>
      <c r="U56" s="30">
        <f t="shared" si="7"/>
        <v>138000</v>
      </c>
      <c r="X56" s="67">
        <f t="shared" si="10"/>
        <v>8</v>
      </c>
      <c r="Y56" s="31"/>
      <c r="Z56" s="30">
        <f t="shared" si="11"/>
        <v>11040</v>
      </c>
    </row>
    <row r="57" spans="1:26" ht="25.5" customHeight="1" x14ac:dyDescent="0.25">
      <c r="A57" s="13">
        <v>44919</v>
      </c>
      <c r="B57" s="83" t="str">
        <f t="shared" si="4"/>
        <v>4145359777</v>
      </c>
      <c r="G57" s="20" t="s">
        <v>112</v>
      </c>
      <c r="I57" s="20" t="s">
        <v>2036</v>
      </c>
      <c r="K57" s="20" t="s">
        <v>39</v>
      </c>
      <c r="L57" s="27" t="str">
        <f t="shared" si="0"/>
        <v>Chân giò heo muối 300g</v>
      </c>
      <c r="N57" s="46" t="str">
        <f t="shared" si="5"/>
        <v>K-HCM</v>
      </c>
      <c r="Q57" s="28" t="str">
        <f t="shared" si="1"/>
        <v>Túi</v>
      </c>
      <c r="R57" s="29">
        <v>3</v>
      </c>
      <c r="T57" s="30">
        <f t="shared" si="6"/>
        <v>73431</v>
      </c>
      <c r="U57" s="30">
        <f t="shared" si="7"/>
        <v>220293</v>
      </c>
      <c r="X57" s="67">
        <f t="shared" si="10"/>
        <v>8</v>
      </c>
      <c r="Y57" s="31"/>
      <c r="Z57" s="30">
        <f t="shared" si="11"/>
        <v>17623</v>
      </c>
    </row>
    <row r="58" spans="1:26" ht="25.5" customHeight="1" x14ac:dyDescent="0.25">
      <c r="A58" s="13">
        <v>44919</v>
      </c>
      <c r="B58" s="83" t="str">
        <f t="shared" si="4"/>
        <v>4145359777</v>
      </c>
      <c r="G58" s="20" t="s">
        <v>112</v>
      </c>
      <c r="I58" s="20" t="s">
        <v>2036</v>
      </c>
      <c r="K58" s="20" t="s">
        <v>55</v>
      </c>
      <c r="L58" s="27" t="str">
        <f t="shared" si="0"/>
        <v>Gà muối 500g</v>
      </c>
      <c r="N58" s="46" t="str">
        <f t="shared" si="5"/>
        <v>K-HCM</v>
      </c>
      <c r="Q58" s="28" t="str">
        <f t="shared" si="1"/>
        <v>Túi</v>
      </c>
      <c r="R58" s="29">
        <v>3</v>
      </c>
      <c r="T58" s="30">
        <f t="shared" si="6"/>
        <v>111058</v>
      </c>
      <c r="U58" s="30">
        <f t="shared" si="7"/>
        <v>333174</v>
      </c>
      <c r="X58" s="67">
        <f t="shared" si="10"/>
        <v>8</v>
      </c>
      <c r="Y58" s="31"/>
      <c r="Z58" s="30">
        <f t="shared" si="11"/>
        <v>26654</v>
      </c>
    </row>
    <row r="59" spans="1:26" ht="25.5" customHeight="1" x14ac:dyDescent="0.25">
      <c r="A59" s="13">
        <v>44919</v>
      </c>
      <c r="B59" s="83" t="str">
        <f t="shared" si="4"/>
        <v>4145359777</v>
      </c>
      <c r="G59" s="20" t="s">
        <v>112</v>
      </c>
      <c r="I59" s="20" t="s">
        <v>2036</v>
      </c>
      <c r="K59" s="20" t="s">
        <v>49</v>
      </c>
      <c r="L59" s="27" t="str">
        <f t="shared" si="0"/>
        <v>Giò lụa cây 250g</v>
      </c>
      <c r="N59" s="46" t="str">
        <f t="shared" si="5"/>
        <v>K-HCM</v>
      </c>
      <c r="Q59" s="28" t="str">
        <f t="shared" si="1"/>
        <v>Túi</v>
      </c>
      <c r="R59" s="29">
        <v>3</v>
      </c>
      <c r="T59" s="30">
        <f t="shared" si="6"/>
        <v>59400</v>
      </c>
      <c r="U59" s="30">
        <f t="shared" si="7"/>
        <v>178200</v>
      </c>
      <c r="X59" s="67">
        <f t="shared" si="10"/>
        <v>8</v>
      </c>
      <c r="Y59" s="31"/>
      <c r="Z59" s="30">
        <f t="shared" si="11"/>
        <v>14256</v>
      </c>
    </row>
    <row r="60" spans="1:26" ht="25.5" customHeight="1" x14ac:dyDescent="0.25">
      <c r="A60" s="13">
        <v>44919</v>
      </c>
      <c r="B60" s="83" t="str">
        <f t="shared" si="4"/>
        <v>4145359777</v>
      </c>
      <c r="G60" s="20" t="s">
        <v>112</v>
      </c>
      <c r="I60" s="20" t="s">
        <v>2036</v>
      </c>
      <c r="K60" s="20" t="s">
        <v>47</v>
      </c>
      <c r="L60" s="27" t="str">
        <f t="shared" si="0"/>
        <v>Đùi gà sốt cay 500g</v>
      </c>
      <c r="N60" s="46" t="str">
        <f t="shared" si="5"/>
        <v>K-HCM</v>
      </c>
      <c r="Q60" s="28" t="str">
        <f t="shared" si="1"/>
        <v>Túi</v>
      </c>
      <c r="R60" s="29">
        <v>3</v>
      </c>
      <c r="T60" s="30">
        <f t="shared" si="6"/>
        <v>105400</v>
      </c>
      <c r="U60" s="30">
        <f t="shared" si="7"/>
        <v>316200</v>
      </c>
      <c r="X60" s="67">
        <f t="shared" si="10"/>
        <v>8</v>
      </c>
      <c r="Y60" s="31"/>
      <c r="Z60" s="30">
        <f t="shared" si="11"/>
        <v>25296</v>
      </c>
    </row>
    <row r="61" spans="1:26" ht="25.5" customHeight="1" x14ac:dyDescent="0.25">
      <c r="A61" s="13">
        <v>44919</v>
      </c>
      <c r="B61" s="83" t="str">
        <f t="shared" si="4"/>
        <v>4145359777</v>
      </c>
      <c r="G61" s="20" t="s">
        <v>112</v>
      </c>
      <c r="I61" s="20" t="s">
        <v>2036</v>
      </c>
      <c r="K61" s="20" t="s">
        <v>43</v>
      </c>
      <c r="L61" s="27" t="str">
        <f t="shared" si="0"/>
        <v>Chân gà sốt cay 400g</v>
      </c>
      <c r="N61" s="46" t="str">
        <f t="shared" si="5"/>
        <v>K-HCM</v>
      </c>
      <c r="Q61" s="28" t="str">
        <f t="shared" si="1"/>
        <v>Túi</v>
      </c>
      <c r="R61" s="29">
        <v>6</v>
      </c>
      <c r="T61" s="30">
        <f t="shared" si="6"/>
        <v>90750</v>
      </c>
      <c r="U61" s="30">
        <f t="shared" si="7"/>
        <v>544500</v>
      </c>
      <c r="X61" s="67">
        <f t="shared" si="10"/>
        <v>8</v>
      </c>
      <c r="Y61" s="31"/>
      <c r="Z61" s="30">
        <f t="shared" si="11"/>
        <v>43560</v>
      </c>
    </row>
    <row r="62" spans="1:26" ht="25.5" customHeight="1" x14ac:dyDescent="0.25">
      <c r="A62" s="13">
        <v>44919</v>
      </c>
      <c r="B62" s="83" t="str">
        <f t="shared" si="4"/>
        <v>4145360019</v>
      </c>
      <c r="G62" s="20" t="s">
        <v>112</v>
      </c>
      <c r="I62" s="20" t="s">
        <v>2037</v>
      </c>
      <c r="K62" s="20" t="s">
        <v>39</v>
      </c>
      <c r="L62" s="27" t="str">
        <f t="shared" si="0"/>
        <v>Chân giò heo muối 300g</v>
      </c>
      <c r="N62" s="46" t="str">
        <f t="shared" si="5"/>
        <v>K-HCM</v>
      </c>
      <c r="Q62" s="28" t="str">
        <f t="shared" si="1"/>
        <v>Túi</v>
      </c>
      <c r="R62" s="29">
        <v>6</v>
      </c>
      <c r="T62" s="30">
        <f t="shared" si="6"/>
        <v>73431</v>
      </c>
      <c r="U62" s="30">
        <f t="shared" si="7"/>
        <v>440586</v>
      </c>
      <c r="X62" s="67">
        <f t="shared" si="10"/>
        <v>8</v>
      </c>
      <c r="Y62" s="31"/>
      <c r="Z62" s="30">
        <f t="shared" si="11"/>
        <v>35247</v>
      </c>
    </row>
    <row r="63" spans="1:26" ht="25.5" customHeight="1" x14ac:dyDescent="0.25">
      <c r="A63" s="13">
        <v>44919</v>
      </c>
      <c r="B63" s="83" t="str">
        <f t="shared" si="4"/>
        <v>4145360019</v>
      </c>
      <c r="G63" s="20" t="s">
        <v>112</v>
      </c>
      <c r="I63" s="20" t="s">
        <v>2037</v>
      </c>
      <c r="K63" s="20" t="s">
        <v>55</v>
      </c>
      <c r="L63" s="27" t="str">
        <f t="shared" si="0"/>
        <v>Gà muối 500g</v>
      </c>
      <c r="N63" s="46" t="str">
        <f t="shared" si="5"/>
        <v>K-HCM</v>
      </c>
      <c r="Q63" s="28" t="str">
        <f t="shared" si="1"/>
        <v>Túi</v>
      </c>
      <c r="R63" s="29">
        <v>9</v>
      </c>
      <c r="T63" s="30">
        <f t="shared" si="6"/>
        <v>111058</v>
      </c>
      <c r="U63" s="30">
        <f t="shared" si="7"/>
        <v>999522</v>
      </c>
      <c r="X63" s="67">
        <f t="shared" si="10"/>
        <v>8</v>
      </c>
      <c r="Y63" s="31"/>
      <c r="Z63" s="30">
        <f t="shared" si="11"/>
        <v>79962</v>
      </c>
    </row>
    <row r="64" spans="1:26" ht="25.5" customHeight="1" x14ac:dyDescent="0.25">
      <c r="A64" s="13">
        <v>44919</v>
      </c>
      <c r="B64" s="83" t="str">
        <f t="shared" si="4"/>
        <v>4145361305</v>
      </c>
      <c r="G64" s="20" t="s">
        <v>112</v>
      </c>
      <c r="I64" s="20" t="s">
        <v>2038</v>
      </c>
      <c r="K64" s="20" t="s">
        <v>30</v>
      </c>
      <c r="L64" s="27" t="str">
        <f t="shared" si="0"/>
        <v>Bắp bò muối 200g</v>
      </c>
      <c r="N64" s="46" t="str">
        <f t="shared" si="5"/>
        <v>K-HCM</v>
      </c>
      <c r="Q64" s="28" t="str">
        <f t="shared" si="1"/>
        <v>Túi</v>
      </c>
      <c r="R64" s="29">
        <v>3</v>
      </c>
      <c r="T64" s="30">
        <f t="shared" si="6"/>
        <v>87787</v>
      </c>
      <c r="U64" s="30">
        <f t="shared" si="7"/>
        <v>263361</v>
      </c>
      <c r="X64" s="67">
        <f t="shared" si="10"/>
        <v>8</v>
      </c>
      <c r="Y64" s="31"/>
      <c r="Z64" s="30">
        <f t="shared" si="11"/>
        <v>21069</v>
      </c>
    </row>
    <row r="65" spans="1:26" ht="25.5" customHeight="1" x14ac:dyDescent="0.25">
      <c r="A65" s="13">
        <v>44919</v>
      </c>
      <c r="B65" s="83" t="str">
        <f t="shared" si="4"/>
        <v>4145361305</v>
      </c>
      <c r="G65" s="20" t="s">
        <v>112</v>
      </c>
      <c r="I65" s="20" t="s">
        <v>2038</v>
      </c>
      <c r="K65" s="20" t="s">
        <v>39</v>
      </c>
      <c r="L65" s="27" t="str">
        <f t="shared" si="0"/>
        <v>Chân giò heo muối 300g</v>
      </c>
      <c r="N65" s="46" t="str">
        <f t="shared" si="5"/>
        <v>K-HCM</v>
      </c>
      <c r="Q65" s="28" t="str">
        <f t="shared" si="1"/>
        <v>Túi</v>
      </c>
      <c r="R65" s="29">
        <v>3</v>
      </c>
      <c r="T65" s="30">
        <f t="shared" si="6"/>
        <v>73431</v>
      </c>
      <c r="U65" s="30">
        <f t="shared" si="7"/>
        <v>220293</v>
      </c>
      <c r="X65" s="67">
        <f t="shared" si="10"/>
        <v>8</v>
      </c>
      <c r="Y65" s="31"/>
      <c r="Z65" s="30">
        <f t="shared" si="11"/>
        <v>17623</v>
      </c>
    </row>
    <row r="66" spans="1:26" ht="25.5" customHeight="1" x14ac:dyDescent="0.25">
      <c r="A66" s="13">
        <v>44919</v>
      </c>
      <c r="B66" s="83" t="str">
        <f t="shared" si="4"/>
        <v>4145361305</v>
      </c>
      <c r="G66" s="20" t="s">
        <v>112</v>
      </c>
      <c r="I66" s="20" t="s">
        <v>2038</v>
      </c>
      <c r="K66" s="20" t="s">
        <v>55</v>
      </c>
      <c r="L66" s="27" t="str">
        <f t="shared" ref="L66:L129" si="12">IF(K66&lt;&gt;"",VLOOKUP(K66,tenhang,2,0),"")</f>
        <v>Gà muối 500g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3</v>
      </c>
      <c r="T66" s="30">
        <f t="shared" si="6"/>
        <v>111058</v>
      </c>
      <c r="U66" s="30">
        <f t="shared" si="7"/>
        <v>333174</v>
      </c>
      <c r="X66" s="67">
        <f t="shared" si="10"/>
        <v>8</v>
      </c>
      <c r="Y66" s="31"/>
      <c r="Z66" s="30">
        <f t="shared" si="11"/>
        <v>26654</v>
      </c>
    </row>
    <row r="67" spans="1:26" ht="25.5" customHeight="1" x14ac:dyDescent="0.25">
      <c r="A67" s="13">
        <v>44919</v>
      </c>
      <c r="B67" s="83" t="str">
        <f t="shared" ref="B67:B130" si="14">IF(I67&lt;&gt;"",IF(LEN(I67)&gt;9,LEFT(I67,10),"sai PO"),"")</f>
        <v>4145361305</v>
      </c>
      <c r="G67" s="20" t="s">
        <v>112</v>
      </c>
      <c r="I67" s="20" t="s">
        <v>2038</v>
      </c>
      <c r="K67" s="20" t="s">
        <v>67</v>
      </c>
      <c r="L67" s="27" t="str">
        <f t="shared" si="12"/>
        <v>Tai heo muối 200g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3</v>
      </c>
      <c r="T67" s="30">
        <f t="shared" ref="T67:T130" si="16">IF(K67&lt;&gt;"",VLOOKUP(K67,tenhang,4,0),0)</f>
        <v>55595</v>
      </c>
      <c r="U67" s="30">
        <f t="shared" ref="U67:U130" si="17">R67*T67</f>
        <v>166785</v>
      </c>
      <c r="X67" s="67">
        <f t="shared" si="10"/>
        <v>8</v>
      </c>
      <c r="Y67" s="31"/>
      <c r="Z67" s="30">
        <f t="shared" si="11"/>
        <v>13343</v>
      </c>
    </row>
    <row r="68" spans="1:26" ht="25.5" customHeight="1" x14ac:dyDescent="0.25">
      <c r="A68" s="13">
        <v>44919</v>
      </c>
      <c r="B68" s="83" t="str">
        <f t="shared" si="14"/>
        <v>4145361305</v>
      </c>
      <c r="G68" s="20" t="s">
        <v>112</v>
      </c>
      <c r="I68" s="20" t="s">
        <v>2038</v>
      </c>
      <c r="K68" s="20" t="s">
        <v>49</v>
      </c>
      <c r="L68" s="27" t="str">
        <f t="shared" si="12"/>
        <v>Giò lụa cây 250g</v>
      </c>
      <c r="N68" s="46" t="str">
        <f t="shared" si="15"/>
        <v>K-HCM</v>
      </c>
      <c r="Q68" s="28" t="str">
        <f t="shared" si="13"/>
        <v>Túi</v>
      </c>
      <c r="R68" s="29">
        <v>3</v>
      </c>
      <c r="T68" s="30">
        <f t="shared" si="16"/>
        <v>59400</v>
      </c>
      <c r="U68" s="30">
        <f t="shared" si="17"/>
        <v>178200</v>
      </c>
      <c r="X68" s="67">
        <f t="shared" si="10"/>
        <v>8</v>
      </c>
      <c r="Y68" s="31"/>
      <c r="Z68" s="30">
        <f t="shared" si="11"/>
        <v>14256</v>
      </c>
    </row>
    <row r="69" spans="1:26" ht="25.5" customHeight="1" x14ac:dyDescent="0.25">
      <c r="A69" s="13">
        <v>44919</v>
      </c>
      <c r="B69" s="83" t="str">
        <f t="shared" si="14"/>
        <v>4145361305</v>
      </c>
      <c r="G69" s="20" t="s">
        <v>112</v>
      </c>
      <c r="I69" s="20" t="s">
        <v>2038</v>
      </c>
      <c r="K69" s="20" t="s">
        <v>59</v>
      </c>
      <c r="L69" s="27" t="str">
        <f t="shared" si="12"/>
        <v>Giò Tai Lưỡi Xào 250g</v>
      </c>
      <c r="N69" s="46" t="str">
        <f t="shared" si="15"/>
        <v>K-HCM</v>
      </c>
      <c r="Q69" s="28" t="str">
        <f t="shared" si="13"/>
        <v>Túi</v>
      </c>
      <c r="R69" s="29">
        <v>3</v>
      </c>
      <c r="T69" s="30">
        <f t="shared" si="16"/>
        <v>50182</v>
      </c>
      <c r="U69" s="30">
        <f t="shared" si="17"/>
        <v>150546</v>
      </c>
      <c r="X69" s="67">
        <f t="shared" si="10"/>
        <v>8</v>
      </c>
      <c r="Y69" s="31"/>
      <c r="Z69" s="30">
        <f t="shared" si="11"/>
        <v>12044</v>
      </c>
    </row>
    <row r="70" spans="1:26" ht="25.5" customHeight="1" x14ac:dyDescent="0.25">
      <c r="A70" s="13">
        <v>44919</v>
      </c>
      <c r="B70" s="83" t="str">
        <f t="shared" si="14"/>
        <v>4145361395</v>
      </c>
      <c r="G70" s="20" t="s">
        <v>112</v>
      </c>
      <c r="I70" s="20" t="s">
        <v>2039</v>
      </c>
      <c r="K70" s="20" t="s">
        <v>30</v>
      </c>
      <c r="L70" s="27" t="str">
        <f t="shared" si="12"/>
        <v>Bắp bò muối 200g</v>
      </c>
      <c r="N70" s="46" t="str">
        <f t="shared" si="15"/>
        <v>K-HCM</v>
      </c>
      <c r="Q70" s="28" t="str">
        <f t="shared" si="13"/>
        <v>Túi</v>
      </c>
      <c r="R70" s="29">
        <v>6</v>
      </c>
      <c r="T70" s="30">
        <f t="shared" si="16"/>
        <v>87787</v>
      </c>
      <c r="U70" s="30">
        <f t="shared" si="17"/>
        <v>526722</v>
      </c>
      <c r="X70" s="67">
        <f t="shared" si="10"/>
        <v>8</v>
      </c>
      <c r="Y70" s="31"/>
      <c r="Z70" s="30">
        <f t="shared" si="11"/>
        <v>42138</v>
      </c>
    </row>
    <row r="71" spans="1:26" ht="25.5" customHeight="1" x14ac:dyDescent="0.25">
      <c r="A71" s="13">
        <v>44919</v>
      </c>
      <c r="B71" s="83" t="str">
        <f t="shared" si="14"/>
        <v>4145361395</v>
      </c>
      <c r="G71" s="20" t="s">
        <v>112</v>
      </c>
      <c r="I71" s="20" t="s">
        <v>2039</v>
      </c>
      <c r="K71" s="20" t="s">
        <v>39</v>
      </c>
      <c r="L71" s="27" t="str">
        <f t="shared" si="12"/>
        <v>Chân giò heo muối 300g</v>
      </c>
      <c r="N71" s="46" t="str">
        <f t="shared" si="15"/>
        <v>K-HCM</v>
      </c>
      <c r="Q71" s="28" t="str">
        <f t="shared" si="13"/>
        <v>Túi</v>
      </c>
      <c r="R71" s="29">
        <v>6</v>
      </c>
      <c r="T71" s="30">
        <f t="shared" si="16"/>
        <v>73431</v>
      </c>
      <c r="U71" s="30">
        <f t="shared" si="17"/>
        <v>440586</v>
      </c>
      <c r="X71" s="67">
        <f t="shared" si="10"/>
        <v>8</v>
      </c>
      <c r="Y71" s="31"/>
      <c r="Z71" s="30">
        <f t="shared" si="11"/>
        <v>35247</v>
      </c>
    </row>
    <row r="72" spans="1:26" ht="25.5" customHeight="1" x14ac:dyDescent="0.25">
      <c r="A72" s="13">
        <v>44919</v>
      </c>
      <c r="B72" s="83" t="str">
        <f t="shared" si="14"/>
        <v>4145361395</v>
      </c>
      <c r="G72" s="20" t="s">
        <v>112</v>
      </c>
      <c r="I72" s="20" t="s">
        <v>2039</v>
      </c>
      <c r="K72" s="20" t="s">
        <v>49</v>
      </c>
      <c r="L72" s="27" t="str">
        <f t="shared" si="12"/>
        <v>Giò lụa cây 250g</v>
      </c>
      <c r="N72" s="46" t="str">
        <f t="shared" si="15"/>
        <v>K-HCM</v>
      </c>
      <c r="Q72" s="28" t="str">
        <f t="shared" si="13"/>
        <v>Túi</v>
      </c>
      <c r="R72" s="29">
        <v>6</v>
      </c>
      <c r="T72" s="30">
        <f t="shared" si="16"/>
        <v>59400</v>
      </c>
      <c r="U72" s="30">
        <f t="shared" si="17"/>
        <v>356400</v>
      </c>
      <c r="X72" s="67">
        <f t="shared" si="10"/>
        <v>8</v>
      </c>
      <c r="Y72" s="31"/>
      <c r="Z72" s="30">
        <f t="shared" si="11"/>
        <v>28512</v>
      </c>
    </row>
    <row r="73" spans="1:26" ht="25.5" customHeight="1" x14ac:dyDescent="0.25">
      <c r="A73" s="13">
        <v>44919</v>
      </c>
      <c r="B73" s="83" t="str">
        <f t="shared" si="14"/>
        <v>4145361395</v>
      </c>
      <c r="G73" s="20" t="s">
        <v>112</v>
      </c>
      <c r="I73" s="20" t="s">
        <v>2039</v>
      </c>
      <c r="K73" s="20" t="s">
        <v>59</v>
      </c>
      <c r="L73" s="27" t="str">
        <f t="shared" si="12"/>
        <v>Giò Tai Lưỡi Xào 250g</v>
      </c>
      <c r="N73" s="46" t="str">
        <f t="shared" si="15"/>
        <v>K-HCM</v>
      </c>
      <c r="Q73" s="28" t="str">
        <f t="shared" si="13"/>
        <v>Túi</v>
      </c>
      <c r="R73" s="29">
        <v>6</v>
      </c>
      <c r="T73" s="30">
        <f t="shared" si="16"/>
        <v>50182</v>
      </c>
      <c r="U73" s="30">
        <f t="shared" si="17"/>
        <v>301092</v>
      </c>
      <c r="X73" s="67">
        <f t="shared" si="10"/>
        <v>8</v>
      </c>
      <c r="Y73" s="31"/>
      <c r="Z73" s="30">
        <f t="shared" si="11"/>
        <v>24087</v>
      </c>
    </row>
    <row r="74" spans="1:26" ht="25.5" customHeight="1" x14ac:dyDescent="0.25">
      <c r="A74" s="13">
        <v>44919</v>
      </c>
      <c r="B74" s="83" t="str">
        <f t="shared" si="14"/>
        <v>4145361740</v>
      </c>
      <c r="G74" s="20" t="s">
        <v>112</v>
      </c>
      <c r="I74" s="20" t="s">
        <v>2040</v>
      </c>
      <c r="K74" s="20" t="s">
        <v>39</v>
      </c>
      <c r="L74" s="27" t="str">
        <f t="shared" si="12"/>
        <v>Chân giò heo muối 300g</v>
      </c>
      <c r="N74" s="46" t="str">
        <f t="shared" si="15"/>
        <v>K-HCM</v>
      </c>
      <c r="Q74" s="28" t="str">
        <f t="shared" si="13"/>
        <v>Túi</v>
      </c>
      <c r="R74" s="29">
        <v>3</v>
      </c>
      <c r="T74" s="30">
        <f t="shared" si="16"/>
        <v>73431</v>
      </c>
      <c r="U74" s="30">
        <f t="shared" si="17"/>
        <v>220293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17623</v>
      </c>
    </row>
    <row r="75" spans="1:26" ht="25.5" customHeight="1" x14ac:dyDescent="0.25">
      <c r="A75" s="13">
        <v>44919</v>
      </c>
      <c r="B75" s="83" t="str">
        <f t="shared" si="14"/>
        <v>4145361740</v>
      </c>
      <c r="G75" s="20" t="s">
        <v>112</v>
      </c>
      <c r="I75" s="20" t="s">
        <v>2040</v>
      </c>
      <c r="K75" s="20" t="s">
        <v>55</v>
      </c>
      <c r="L75" s="27" t="str">
        <f t="shared" si="12"/>
        <v>Gà muối 500g</v>
      </c>
      <c r="N75" s="46" t="str">
        <f t="shared" si="15"/>
        <v>K-HCM</v>
      </c>
      <c r="Q75" s="28" t="str">
        <f t="shared" si="13"/>
        <v>Túi</v>
      </c>
      <c r="R75" s="29">
        <v>6</v>
      </c>
      <c r="T75" s="30">
        <f t="shared" si="16"/>
        <v>111058</v>
      </c>
      <c r="U75" s="30">
        <f t="shared" si="17"/>
        <v>666348</v>
      </c>
      <c r="X75" s="67">
        <f t="shared" si="18"/>
        <v>8</v>
      </c>
      <c r="Y75" s="31"/>
      <c r="Z75" s="30">
        <f t="shared" si="19"/>
        <v>53308</v>
      </c>
    </row>
    <row r="76" spans="1:26" ht="25.5" customHeight="1" x14ac:dyDescent="0.25">
      <c r="A76" s="13">
        <v>44919</v>
      </c>
      <c r="B76" s="83" t="str">
        <f t="shared" si="14"/>
        <v>4145361740</v>
      </c>
      <c r="G76" s="20" t="s">
        <v>112</v>
      </c>
      <c r="I76" s="20" t="s">
        <v>2040</v>
      </c>
      <c r="K76" s="20" t="s">
        <v>49</v>
      </c>
      <c r="L76" s="27" t="str">
        <f t="shared" si="12"/>
        <v>Giò lụa cây 250g</v>
      </c>
      <c r="N76" s="46" t="str">
        <f t="shared" si="15"/>
        <v>K-HCM</v>
      </c>
      <c r="Q76" s="28" t="str">
        <f t="shared" si="13"/>
        <v>Túi</v>
      </c>
      <c r="R76" s="29">
        <v>3</v>
      </c>
      <c r="T76" s="30">
        <f t="shared" si="16"/>
        <v>59400</v>
      </c>
      <c r="U76" s="30">
        <f t="shared" si="17"/>
        <v>178200</v>
      </c>
      <c r="X76" s="67">
        <f t="shared" si="18"/>
        <v>8</v>
      </c>
      <c r="Y76" s="31"/>
      <c r="Z76" s="30">
        <f t="shared" si="19"/>
        <v>14256</v>
      </c>
    </row>
    <row r="77" spans="1:26" ht="25.5" customHeight="1" x14ac:dyDescent="0.25">
      <c r="A77" s="13">
        <v>44919</v>
      </c>
      <c r="B77" s="83" t="str">
        <f t="shared" si="14"/>
        <v>4145361940</v>
      </c>
      <c r="G77" s="20" t="s">
        <v>112</v>
      </c>
      <c r="I77" s="20" t="s">
        <v>2041</v>
      </c>
      <c r="K77" s="20" t="s">
        <v>39</v>
      </c>
      <c r="L77" s="27" t="str">
        <f t="shared" si="12"/>
        <v>Chân giò heo muối 300g</v>
      </c>
      <c r="N77" s="46" t="str">
        <f t="shared" si="15"/>
        <v>K-HCM</v>
      </c>
      <c r="Q77" s="28" t="str">
        <f t="shared" si="13"/>
        <v>Túi</v>
      </c>
      <c r="R77" s="29">
        <v>9</v>
      </c>
      <c r="T77" s="30">
        <f t="shared" si="16"/>
        <v>73431</v>
      </c>
      <c r="U77" s="30">
        <f t="shared" si="17"/>
        <v>660879</v>
      </c>
      <c r="X77" s="67">
        <f t="shared" si="18"/>
        <v>8</v>
      </c>
      <c r="Y77" s="31"/>
      <c r="Z77" s="30">
        <f t="shared" si="19"/>
        <v>52870</v>
      </c>
    </row>
    <row r="78" spans="1:26" ht="25.5" customHeight="1" x14ac:dyDescent="0.25">
      <c r="A78" s="13">
        <v>44919</v>
      </c>
      <c r="B78" s="83" t="str">
        <f t="shared" si="14"/>
        <v>4145361940</v>
      </c>
      <c r="G78" s="20" t="s">
        <v>112</v>
      </c>
      <c r="I78" s="20" t="s">
        <v>2041</v>
      </c>
      <c r="K78" s="20" t="s">
        <v>55</v>
      </c>
      <c r="L78" s="27" t="str">
        <f t="shared" si="12"/>
        <v>Gà muối 500g</v>
      </c>
      <c r="N78" s="46" t="str">
        <f t="shared" si="15"/>
        <v>K-HCM</v>
      </c>
      <c r="Q78" s="28" t="str">
        <f t="shared" si="13"/>
        <v>Túi</v>
      </c>
      <c r="R78" s="29">
        <v>9</v>
      </c>
      <c r="T78" s="30">
        <f t="shared" si="16"/>
        <v>111058</v>
      </c>
      <c r="U78" s="30">
        <f t="shared" si="17"/>
        <v>999522</v>
      </c>
      <c r="X78" s="67">
        <f t="shared" si="18"/>
        <v>8</v>
      </c>
      <c r="Y78" s="31"/>
      <c r="Z78" s="30">
        <f t="shared" si="19"/>
        <v>79962</v>
      </c>
    </row>
    <row r="79" spans="1:26" ht="25.5" customHeight="1" x14ac:dyDescent="0.25">
      <c r="A79" s="13">
        <v>44919</v>
      </c>
      <c r="B79" s="83" t="str">
        <f t="shared" si="14"/>
        <v>4145361940</v>
      </c>
      <c r="G79" s="20" t="s">
        <v>112</v>
      </c>
      <c r="I79" s="20" t="s">
        <v>2041</v>
      </c>
      <c r="K79" s="20" t="s">
        <v>59</v>
      </c>
      <c r="L79" s="27" t="str">
        <f t="shared" si="12"/>
        <v>Giò Tai Lưỡi Xào 250g</v>
      </c>
      <c r="N79" s="46" t="str">
        <f t="shared" si="15"/>
        <v>K-HCM</v>
      </c>
      <c r="Q79" s="28" t="str">
        <f t="shared" si="13"/>
        <v>Túi</v>
      </c>
      <c r="R79" s="29">
        <v>9</v>
      </c>
      <c r="T79" s="30">
        <f t="shared" si="16"/>
        <v>50182</v>
      </c>
      <c r="U79" s="30">
        <f t="shared" si="17"/>
        <v>451638</v>
      </c>
      <c r="X79" s="67">
        <f t="shared" si="18"/>
        <v>8</v>
      </c>
      <c r="Y79" s="31"/>
      <c r="Z79" s="30">
        <f t="shared" si="19"/>
        <v>36131</v>
      </c>
    </row>
    <row r="80" spans="1:26" ht="25.5" customHeight="1" x14ac:dyDescent="0.25">
      <c r="A80" s="13">
        <v>44919</v>
      </c>
      <c r="B80" s="83" t="str">
        <f t="shared" si="14"/>
        <v>4145361940</v>
      </c>
      <c r="G80" s="20" t="s">
        <v>112</v>
      </c>
      <c r="I80" s="20" t="s">
        <v>2041</v>
      </c>
      <c r="K80" s="20" t="s">
        <v>65</v>
      </c>
      <c r="L80" s="27" t="str">
        <f t="shared" si="12"/>
        <v>Mọc Nấm Hương 250g</v>
      </c>
      <c r="N80" s="46" t="str">
        <f t="shared" si="15"/>
        <v>K-HCM</v>
      </c>
      <c r="Q80" s="28" t="str">
        <f t="shared" si="13"/>
        <v>Túi</v>
      </c>
      <c r="R80" s="29">
        <v>9</v>
      </c>
      <c r="T80" s="30">
        <f t="shared" si="16"/>
        <v>46000</v>
      </c>
      <c r="U80" s="30">
        <f t="shared" si="17"/>
        <v>414000</v>
      </c>
      <c r="X80" s="67">
        <f t="shared" si="18"/>
        <v>8</v>
      </c>
      <c r="Y80" s="31"/>
      <c r="Z80" s="30">
        <f t="shared" si="19"/>
        <v>33120</v>
      </c>
    </row>
    <row r="81" spans="1:26" ht="25.5" customHeight="1" x14ac:dyDescent="0.25">
      <c r="A81" s="13">
        <v>44919</v>
      </c>
      <c r="B81" s="83" t="str">
        <f t="shared" si="14"/>
        <v>4145362093</v>
      </c>
      <c r="G81" s="20" t="s">
        <v>112</v>
      </c>
      <c r="I81" s="20" t="s">
        <v>2042</v>
      </c>
      <c r="K81" s="20" t="s">
        <v>30</v>
      </c>
      <c r="L81" s="27" t="str">
        <f t="shared" si="12"/>
        <v>Bắp bò muối 200g</v>
      </c>
      <c r="N81" s="46" t="str">
        <f t="shared" si="15"/>
        <v>K-HCM</v>
      </c>
      <c r="Q81" s="28" t="str">
        <f t="shared" si="13"/>
        <v>Túi</v>
      </c>
      <c r="R81" s="29">
        <v>6</v>
      </c>
      <c r="T81" s="30">
        <f t="shared" si="16"/>
        <v>87787</v>
      </c>
      <c r="U81" s="30">
        <f t="shared" si="17"/>
        <v>526722</v>
      </c>
      <c r="X81" s="67">
        <f t="shared" si="18"/>
        <v>8</v>
      </c>
      <c r="Y81" s="31"/>
      <c r="Z81" s="30">
        <f t="shared" si="19"/>
        <v>42138</v>
      </c>
    </row>
    <row r="82" spans="1:26" ht="25.5" customHeight="1" x14ac:dyDescent="0.25">
      <c r="A82" s="13">
        <v>44919</v>
      </c>
      <c r="B82" s="83" t="str">
        <f t="shared" si="14"/>
        <v>4145362093</v>
      </c>
      <c r="G82" s="20" t="s">
        <v>112</v>
      </c>
      <c r="I82" s="20" t="s">
        <v>2042</v>
      </c>
      <c r="K82" s="20" t="s">
        <v>39</v>
      </c>
      <c r="L82" s="27" t="str">
        <f t="shared" si="12"/>
        <v>Chân giò heo muối 300g</v>
      </c>
      <c r="N82" s="46" t="str">
        <f t="shared" si="15"/>
        <v>K-HCM</v>
      </c>
      <c r="Q82" s="28" t="str">
        <f t="shared" si="13"/>
        <v>Túi</v>
      </c>
      <c r="R82" s="29">
        <v>9</v>
      </c>
      <c r="T82" s="30">
        <f t="shared" si="16"/>
        <v>73431</v>
      </c>
      <c r="U82" s="30">
        <f t="shared" si="17"/>
        <v>660879</v>
      </c>
      <c r="X82" s="67">
        <f t="shared" si="18"/>
        <v>8</v>
      </c>
      <c r="Y82" s="31"/>
      <c r="Z82" s="30">
        <f t="shared" si="19"/>
        <v>52870</v>
      </c>
    </row>
    <row r="83" spans="1:26" ht="25.5" customHeight="1" x14ac:dyDescent="0.25">
      <c r="A83" s="13">
        <v>44919</v>
      </c>
      <c r="B83" s="83" t="str">
        <f t="shared" si="14"/>
        <v>4145362093</v>
      </c>
      <c r="G83" s="20" t="s">
        <v>112</v>
      </c>
      <c r="I83" s="20" t="s">
        <v>2042</v>
      </c>
      <c r="K83" s="20" t="s">
        <v>55</v>
      </c>
      <c r="L83" s="27" t="str">
        <f t="shared" si="12"/>
        <v>Gà muối 500g</v>
      </c>
      <c r="N83" s="46" t="str">
        <f t="shared" si="15"/>
        <v>K-HCM</v>
      </c>
      <c r="Q83" s="28" t="str">
        <f t="shared" si="13"/>
        <v>Túi</v>
      </c>
      <c r="R83" s="29">
        <v>3</v>
      </c>
      <c r="T83" s="30">
        <f t="shared" si="16"/>
        <v>111058</v>
      </c>
      <c r="U83" s="30">
        <f t="shared" si="17"/>
        <v>333174</v>
      </c>
      <c r="X83" s="67">
        <f t="shared" si="18"/>
        <v>8</v>
      </c>
      <c r="Y83" s="31"/>
      <c r="Z83" s="30">
        <f t="shared" si="19"/>
        <v>26654</v>
      </c>
    </row>
    <row r="84" spans="1:26" ht="25.5" customHeight="1" x14ac:dyDescent="0.25">
      <c r="A84" s="13">
        <v>44919</v>
      </c>
      <c r="B84" s="83" t="str">
        <f t="shared" si="14"/>
        <v>4145362093</v>
      </c>
      <c r="G84" s="20" t="s">
        <v>112</v>
      </c>
      <c r="I84" s="20" t="s">
        <v>2042</v>
      </c>
      <c r="K84" s="20" t="s">
        <v>67</v>
      </c>
      <c r="L84" s="27" t="str">
        <f t="shared" si="12"/>
        <v>Tai heo muối 200g</v>
      </c>
      <c r="N84" s="46" t="str">
        <f t="shared" si="15"/>
        <v>K-HCM</v>
      </c>
      <c r="Q84" s="28" t="str">
        <f t="shared" si="13"/>
        <v>Túi</v>
      </c>
      <c r="R84" s="29">
        <v>6</v>
      </c>
      <c r="T84" s="30">
        <f t="shared" si="16"/>
        <v>55595</v>
      </c>
      <c r="U84" s="30">
        <f t="shared" si="17"/>
        <v>333570</v>
      </c>
      <c r="X84" s="67">
        <f t="shared" si="18"/>
        <v>8</v>
      </c>
      <c r="Y84" s="31"/>
      <c r="Z84" s="30">
        <f t="shared" si="19"/>
        <v>26686</v>
      </c>
    </row>
    <row r="85" spans="1:26" ht="25.5" customHeight="1" x14ac:dyDescent="0.25">
      <c r="A85" s="13">
        <v>44919</v>
      </c>
      <c r="B85" s="83" t="str">
        <f t="shared" si="14"/>
        <v>4145362093</v>
      </c>
      <c r="G85" s="20" t="s">
        <v>112</v>
      </c>
      <c r="I85" s="20" t="s">
        <v>2042</v>
      </c>
      <c r="K85" s="20" t="s">
        <v>49</v>
      </c>
      <c r="L85" s="27" t="str">
        <f t="shared" si="12"/>
        <v>Giò lụa cây 250g</v>
      </c>
      <c r="N85" s="46" t="str">
        <f t="shared" si="15"/>
        <v>K-HCM</v>
      </c>
      <c r="Q85" s="28" t="str">
        <f t="shared" si="13"/>
        <v>Túi</v>
      </c>
      <c r="R85" s="29">
        <v>3</v>
      </c>
      <c r="T85" s="30">
        <f t="shared" si="16"/>
        <v>59400</v>
      </c>
      <c r="U85" s="30">
        <f t="shared" si="17"/>
        <v>178200</v>
      </c>
      <c r="X85" s="67">
        <f t="shared" si="18"/>
        <v>8</v>
      </c>
      <c r="Y85" s="31"/>
      <c r="Z85" s="30">
        <f t="shared" si="19"/>
        <v>14256</v>
      </c>
    </row>
    <row r="86" spans="1:26" ht="25.5" customHeight="1" x14ac:dyDescent="0.25">
      <c r="A86" s="13">
        <v>44919</v>
      </c>
      <c r="B86" s="83" t="str">
        <f t="shared" si="14"/>
        <v>4145362093</v>
      </c>
      <c r="G86" s="20" t="s">
        <v>112</v>
      </c>
      <c r="I86" s="20" t="s">
        <v>2042</v>
      </c>
      <c r="K86" s="20" t="s">
        <v>43</v>
      </c>
      <c r="L86" s="27" t="str">
        <f t="shared" si="12"/>
        <v>Chân gà sốt cay 400g</v>
      </c>
      <c r="N86" s="46" t="str">
        <f t="shared" si="15"/>
        <v>K-HCM</v>
      </c>
      <c r="Q86" s="28" t="str">
        <f t="shared" si="13"/>
        <v>Túi</v>
      </c>
      <c r="R86" s="29">
        <v>3</v>
      </c>
      <c r="T86" s="30">
        <f t="shared" si="16"/>
        <v>90750</v>
      </c>
      <c r="U86" s="30">
        <f t="shared" si="17"/>
        <v>272250</v>
      </c>
      <c r="X86" s="67">
        <f t="shared" si="18"/>
        <v>8</v>
      </c>
      <c r="Y86" s="31"/>
      <c r="Z86" s="30">
        <f t="shared" si="19"/>
        <v>21780</v>
      </c>
    </row>
    <row r="87" spans="1:26" ht="25.5" customHeight="1" x14ac:dyDescent="0.25">
      <c r="A87" s="13">
        <v>44919</v>
      </c>
      <c r="B87" s="83" t="str">
        <f t="shared" si="14"/>
        <v>4145362093</v>
      </c>
      <c r="G87" s="20" t="s">
        <v>112</v>
      </c>
      <c r="I87" s="20" t="s">
        <v>2042</v>
      </c>
      <c r="K87" s="20" t="s">
        <v>59</v>
      </c>
      <c r="L87" s="27" t="str">
        <f t="shared" si="12"/>
        <v>Giò Tai Lưỡi Xào 250g</v>
      </c>
      <c r="N87" s="46" t="str">
        <f t="shared" si="15"/>
        <v>K-HCM</v>
      </c>
      <c r="Q87" s="28" t="str">
        <f t="shared" si="13"/>
        <v>Túi</v>
      </c>
      <c r="R87" s="29">
        <v>9</v>
      </c>
      <c r="T87" s="30">
        <f t="shared" si="16"/>
        <v>50182</v>
      </c>
      <c r="U87" s="30">
        <f t="shared" si="17"/>
        <v>451638</v>
      </c>
      <c r="X87" s="67">
        <f t="shared" si="18"/>
        <v>8</v>
      </c>
      <c r="Y87" s="31"/>
      <c r="Z87" s="30">
        <f t="shared" si="19"/>
        <v>36131</v>
      </c>
    </row>
    <row r="88" spans="1:26" ht="25.5" customHeight="1" x14ac:dyDescent="0.25">
      <c r="A88" s="13">
        <v>44919</v>
      </c>
      <c r="B88" s="83" t="str">
        <f t="shared" si="14"/>
        <v>4145362331</v>
      </c>
      <c r="G88" s="20" t="s">
        <v>112</v>
      </c>
      <c r="I88" s="20" t="s">
        <v>2043</v>
      </c>
      <c r="K88" s="20" t="s">
        <v>39</v>
      </c>
      <c r="L88" s="27" t="str">
        <f t="shared" si="12"/>
        <v>Chân giò heo muối 300g</v>
      </c>
      <c r="N88" s="46" t="str">
        <f t="shared" si="15"/>
        <v>K-HCM</v>
      </c>
      <c r="Q88" s="28" t="str">
        <f t="shared" si="13"/>
        <v>Túi</v>
      </c>
      <c r="R88" s="29">
        <v>6</v>
      </c>
      <c r="T88" s="30">
        <f t="shared" si="16"/>
        <v>73431</v>
      </c>
      <c r="U88" s="30">
        <f t="shared" si="17"/>
        <v>440586</v>
      </c>
      <c r="X88" s="67">
        <f t="shared" si="18"/>
        <v>8</v>
      </c>
      <c r="Y88" s="31"/>
      <c r="Z88" s="30">
        <f t="shared" si="19"/>
        <v>35247</v>
      </c>
    </row>
    <row r="89" spans="1:26" ht="25.5" customHeight="1" x14ac:dyDescent="0.25">
      <c r="A89" s="13">
        <v>44919</v>
      </c>
      <c r="B89" s="83" t="str">
        <f t="shared" si="14"/>
        <v>4145362331</v>
      </c>
      <c r="G89" s="20" t="s">
        <v>112</v>
      </c>
      <c r="I89" s="20" t="s">
        <v>2043</v>
      </c>
      <c r="K89" s="20" t="s">
        <v>55</v>
      </c>
      <c r="L89" s="27" t="str">
        <f t="shared" si="12"/>
        <v>Gà muối 500g</v>
      </c>
      <c r="N89" s="46" t="str">
        <f t="shared" si="15"/>
        <v>K-HCM</v>
      </c>
      <c r="Q89" s="28" t="str">
        <f t="shared" si="13"/>
        <v>Túi</v>
      </c>
      <c r="R89" s="29">
        <v>12</v>
      </c>
      <c r="T89" s="30">
        <f t="shared" si="16"/>
        <v>111058</v>
      </c>
      <c r="U89" s="30">
        <f t="shared" si="17"/>
        <v>1332696</v>
      </c>
      <c r="X89" s="67">
        <f t="shared" si="18"/>
        <v>8</v>
      </c>
      <c r="Y89" s="31"/>
      <c r="Z89" s="30">
        <f t="shared" si="19"/>
        <v>106616</v>
      </c>
    </row>
    <row r="90" spans="1:26" ht="25.5" customHeight="1" x14ac:dyDescent="0.25">
      <c r="A90" s="13">
        <v>44919</v>
      </c>
      <c r="B90" s="83" t="str">
        <f t="shared" si="14"/>
        <v>4145362331</v>
      </c>
      <c r="G90" s="20" t="s">
        <v>112</v>
      </c>
      <c r="I90" s="20" t="s">
        <v>2043</v>
      </c>
      <c r="K90" s="20" t="s">
        <v>49</v>
      </c>
      <c r="L90" s="27" t="str">
        <f t="shared" si="12"/>
        <v>Giò lụa cây 250g</v>
      </c>
      <c r="N90" s="46" t="str">
        <f t="shared" si="15"/>
        <v>K-HCM</v>
      </c>
      <c r="Q90" s="28" t="str">
        <f t="shared" si="13"/>
        <v>Túi</v>
      </c>
      <c r="R90" s="29">
        <v>3</v>
      </c>
      <c r="T90" s="30">
        <f t="shared" si="16"/>
        <v>59400</v>
      </c>
      <c r="U90" s="30">
        <f t="shared" si="17"/>
        <v>178200</v>
      </c>
      <c r="X90" s="67">
        <f t="shared" si="18"/>
        <v>8</v>
      </c>
      <c r="Y90" s="31"/>
      <c r="Z90" s="30">
        <f t="shared" si="19"/>
        <v>14256</v>
      </c>
    </row>
    <row r="91" spans="1:26" ht="25.5" customHeight="1" x14ac:dyDescent="0.25">
      <c r="A91" s="13">
        <v>44919</v>
      </c>
      <c r="B91" s="83" t="str">
        <f t="shared" si="14"/>
        <v>4145362598</v>
      </c>
      <c r="G91" s="20" t="s">
        <v>112</v>
      </c>
      <c r="I91" s="20" t="s">
        <v>2044</v>
      </c>
      <c r="K91" s="20" t="s">
        <v>30</v>
      </c>
      <c r="L91" s="27" t="str">
        <f t="shared" si="12"/>
        <v>Bắp bò muối 200g</v>
      </c>
      <c r="N91" s="46" t="str">
        <f t="shared" si="15"/>
        <v>K-HCM</v>
      </c>
      <c r="Q91" s="28" t="str">
        <f t="shared" si="13"/>
        <v>Túi</v>
      </c>
      <c r="R91" s="29">
        <v>3</v>
      </c>
      <c r="T91" s="30">
        <f t="shared" si="16"/>
        <v>87787</v>
      </c>
      <c r="U91" s="30">
        <f t="shared" si="17"/>
        <v>263361</v>
      </c>
      <c r="X91" s="67">
        <f t="shared" si="18"/>
        <v>8</v>
      </c>
      <c r="Y91" s="31"/>
      <c r="Z91" s="30">
        <f t="shared" si="19"/>
        <v>21069</v>
      </c>
    </row>
    <row r="92" spans="1:26" ht="25.5" customHeight="1" x14ac:dyDescent="0.25">
      <c r="A92" s="13">
        <v>44919</v>
      </c>
      <c r="B92" s="83" t="str">
        <f t="shared" si="14"/>
        <v>4145362598</v>
      </c>
      <c r="G92" s="20" t="s">
        <v>112</v>
      </c>
      <c r="I92" s="20" t="s">
        <v>2044</v>
      </c>
      <c r="K92" s="20" t="s">
        <v>55</v>
      </c>
      <c r="L92" s="27" t="str">
        <f t="shared" si="12"/>
        <v>Gà muối 500g</v>
      </c>
      <c r="N92" s="46" t="str">
        <f t="shared" si="15"/>
        <v>K-HCM</v>
      </c>
      <c r="Q92" s="28" t="str">
        <f t="shared" si="13"/>
        <v>Túi</v>
      </c>
      <c r="R92" s="29">
        <v>3</v>
      </c>
      <c r="T92" s="30">
        <f t="shared" si="16"/>
        <v>111058</v>
      </c>
      <c r="U92" s="30">
        <f t="shared" si="17"/>
        <v>333174</v>
      </c>
      <c r="X92" s="67">
        <f t="shared" si="18"/>
        <v>8</v>
      </c>
      <c r="Y92" s="31"/>
      <c r="Z92" s="30">
        <f t="shared" si="19"/>
        <v>26654</v>
      </c>
    </row>
    <row r="93" spans="1:26" ht="25.5" customHeight="1" x14ac:dyDescent="0.25">
      <c r="A93" s="13">
        <v>44919</v>
      </c>
      <c r="B93" s="83" t="str">
        <f t="shared" si="14"/>
        <v>4145362598</v>
      </c>
      <c r="G93" s="20" t="s">
        <v>112</v>
      </c>
      <c r="I93" s="20" t="s">
        <v>2044</v>
      </c>
      <c r="K93" s="20" t="s">
        <v>49</v>
      </c>
      <c r="L93" s="27" t="str">
        <f t="shared" si="12"/>
        <v>Giò lụa cây 250g</v>
      </c>
      <c r="N93" s="46" t="str">
        <f t="shared" si="15"/>
        <v>K-HCM</v>
      </c>
      <c r="Q93" s="28" t="str">
        <f t="shared" si="13"/>
        <v>Túi</v>
      </c>
      <c r="R93" s="29">
        <v>9</v>
      </c>
      <c r="T93" s="30">
        <f t="shared" si="16"/>
        <v>59400</v>
      </c>
      <c r="U93" s="30">
        <f t="shared" si="17"/>
        <v>534600</v>
      </c>
      <c r="X93" s="67">
        <f t="shared" si="18"/>
        <v>8</v>
      </c>
      <c r="Y93" s="31"/>
      <c r="Z93" s="30">
        <f t="shared" si="19"/>
        <v>42768</v>
      </c>
    </row>
    <row r="94" spans="1:26" ht="25.5" customHeight="1" x14ac:dyDescent="0.25">
      <c r="A94" s="13">
        <v>44919</v>
      </c>
      <c r="B94" s="83" t="str">
        <f t="shared" si="14"/>
        <v>4145363010</v>
      </c>
      <c r="G94" s="20" t="s">
        <v>112</v>
      </c>
      <c r="I94" s="20" t="s">
        <v>2045</v>
      </c>
      <c r="K94" s="20" t="s">
        <v>30</v>
      </c>
      <c r="L94" s="27" t="str">
        <f t="shared" si="12"/>
        <v>Bắp bò muối 200g</v>
      </c>
      <c r="N94" s="46" t="str">
        <f t="shared" si="15"/>
        <v>K-HCM</v>
      </c>
      <c r="Q94" s="28" t="str">
        <f t="shared" si="13"/>
        <v>Túi</v>
      </c>
      <c r="R94" s="29">
        <v>15</v>
      </c>
      <c r="T94" s="30">
        <f t="shared" si="16"/>
        <v>87787</v>
      </c>
      <c r="U94" s="30">
        <f t="shared" si="17"/>
        <v>1316805</v>
      </c>
      <c r="X94" s="67">
        <f t="shared" si="18"/>
        <v>8</v>
      </c>
      <c r="Y94" s="31"/>
      <c r="Z94" s="30">
        <f t="shared" si="19"/>
        <v>105344</v>
      </c>
    </row>
    <row r="95" spans="1:26" ht="25.5" customHeight="1" x14ac:dyDescent="0.25">
      <c r="A95" s="13">
        <v>44919</v>
      </c>
      <c r="B95" s="83" t="str">
        <f t="shared" si="14"/>
        <v>4145363010</v>
      </c>
      <c r="G95" s="20" t="s">
        <v>112</v>
      </c>
      <c r="I95" s="20" t="s">
        <v>2045</v>
      </c>
      <c r="K95" s="20" t="s">
        <v>39</v>
      </c>
      <c r="L95" s="27" t="str">
        <f t="shared" si="12"/>
        <v>Chân giò heo muối 300g</v>
      </c>
      <c r="N95" s="46" t="str">
        <f t="shared" si="15"/>
        <v>K-HCM</v>
      </c>
      <c r="Q95" s="28" t="str">
        <f t="shared" si="13"/>
        <v>Túi</v>
      </c>
      <c r="R95" s="29">
        <v>24</v>
      </c>
      <c r="T95" s="30">
        <f t="shared" si="16"/>
        <v>73431</v>
      </c>
      <c r="U95" s="30">
        <f t="shared" si="17"/>
        <v>1762344</v>
      </c>
      <c r="X95" s="67">
        <f t="shared" si="18"/>
        <v>8</v>
      </c>
      <c r="Y95" s="31"/>
      <c r="Z95" s="30">
        <f t="shared" si="19"/>
        <v>140988</v>
      </c>
    </row>
    <row r="96" spans="1:26" ht="25.5" customHeight="1" x14ac:dyDescent="0.25">
      <c r="A96" s="13">
        <v>44919</v>
      </c>
      <c r="B96" s="83" t="str">
        <f t="shared" si="14"/>
        <v>4145363010</v>
      </c>
      <c r="G96" s="20" t="s">
        <v>112</v>
      </c>
      <c r="I96" s="20" t="s">
        <v>2045</v>
      </c>
      <c r="K96" s="20" t="s">
        <v>55</v>
      </c>
      <c r="L96" s="27" t="str">
        <f t="shared" si="12"/>
        <v>Gà muối 500g</v>
      </c>
      <c r="N96" s="46" t="str">
        <f t="shared" si="15"/>
        <v>K-HCM</v>
      </c>
      <c r="Q96" s="28" t="str">
        <f t="shared" si="13"/>
        <v>Túi</v>
      </c>
      <c r="R96" s="29">
        <v>9</v>
      </c>
      <c r="T96" s="30">
        <f t="shared" si="16"/>
        <v>111058</v>
      </c>
      <c r="U96" s="30">
        <f t="shared" si="17"/>
        <v>999522</v>
      </c>
      <c r="X96" s="67">
        <f t="shared" si="18"/>
        <v>8</v>
      </c>
      <c r="Y96" s="31"/>
      <c r="Z96" s="30">
        <f t="shared" si="19"/>
        <v>79962</v>
      </c>
    </row>
    <row r="97" spans="1:26" ht="25.5" customHeight="1" x14ac:dyDescent="0.25">
      <c r="A97" s="13">
        <v>44919</v>
      </c>
      <c r="B97" s="83" t="str">
        <f t="shared" si="14"/>
        <v>4145363010</v>
      </c>
      <c r="G97" s="20" t="s">
        <v>112</v>
      </c>
      <c r="I97" s="20" t="s">
        <v>2045</v>
      </c>
      <c r="K97" s="20" t="s">
        <v>67</v>
      </c>
      <c r="L97" s="27" t="str">
        <f t="shared" si="12"/>
        <v>Tai heo muối 200g</v>
      </c>
      <c r="N97" s="46" t="str">
        <f t="shared" si="15"/>
        <v>K-HCM</v>
      </c>
      <c r="Q97" s="28" t="str">
        <f t="shared" si="13"/>
        <v>Túi</v>
      </c>
      <c r="R97" s="29">
        <v>12</v>
      </c>
      <c r="T97" s="30">
        <f t="shared" si="16"/>
        <v>55595</v>
      </c>
      <c r="U97" s="30">
        <f t="shared" si="17"/>
        <v>667140</v>
      </c>
      <c r="X97" s="67">
        <f t="shared" si="18"/>
        <v>8</v>
      </c>
      <c r="Y97" s="31"/>
      <c r="Z97" s="30">
        <f t="shared" si="19"/>
        <v>53371</v>
      </c>
    </row>
    <row r="98" spans="1:26" ht="25.5" customHeight="1" x14ac:dyDescent="0.25">
      <c r="A98" s="13">
        <v>44919</v>
      </c>
      <c r="B98" s="83" t="str">
        <f t="shared" si="14"/>
        <v>4145363010</v>
      </c>
      <c r="G98" s="20" t="s">
        <v>112</v>
      </c>
      <c r="I98" s="20" t="s">
        <v>2045</v>
      </c>
      <c r="K98" s="20" t="s">
        <v>49</v>
      </c>
      <c r="L98" s="27" t="str">
        <f t="shared" si="12"/>
        <v>Giò lụa cây 250g</v>
      </c>
      <c r="N98" s="46" t="str">
        <f t="shared" si="15"/>
        <v>K-HCM</v>
      </c>
      <c r="Q98" s="28" t="str">
        <f t="shared" si="13"/>
        <v>Túi</v>
      </c>
      <c r="R98" s="29">
        <v>21</v>
      </c>
      <c r="T98" s="30">
        <f t="shared" si="16"/>
        <v>59400</v>
      </c>
      <c r="U98" s="30">
        <f t="shared" si="17"/>
        <v>1247400</v>
      </c>
      <c r="X98" s="67">
        <f t="shared" si="18"/>
        <v>8</v>
      </c>
      <c r="Y98" s="31"/>
      <c r="Z98" s="30">
        <f t="shared" si="19"/>
        <v>99792</v>
      </c>
    </row>
    <row r="99" spans="1:26" ht="25.5" customHeight="1" x14ac:dyDescent="0.25">
      <c r="A99" s="13">
        <v>44919</v>
      </c>
      <c r="B99" s="83" t="str">
        <f t="shared" si="14"/>
        <v>4145363010</v>
      </c>
      <c r="G99" s="20" t="s">
        <v>112</v>
      </c>
      <c r="I99" s="20" t="s">
        <v>2045</v>
      </c>
      <c r="K99" s="20" t="s">
        <v>59</v>
      </c>
      <c r="L99" s="27" t="str">
        <f t="shared" si="12"/>
        <v>Giò Tai Lưỡi Xào 250g</v>
      </c>
      <c r="N99" s="46" t="str">
        <f t="shared" si="15"/>
        <v>K-HCM</v>
      </c>
      <c r="Q99" s="28" t="str">
        <f t="shared" si="13"/>
        <v>Túi</v>
      </c>
      <c r="R99" s="29">
        <v>12</v>
      </c>
      <c r="T99" s="30">
        <f t="shared" si="16"/>
        <v>50182</v>
      </c>
      <c r="U99" s="30">
        <f t="shared" si="17"/>
        <v>602184</v>
      </c>
      <c r="X99" s="67">
        <f t="shared" si="18"/>
        <v>8</v>
      </c>
      <c r="Y99" s="31"/>
      <c r="Z99" s="30">
        <f t="shared" si="19"/>
        <v>48175</v>
      </c>
    </row>
    <row r="100" spans="1:26" ht="25.5" customHeight="1" x14ac:dyDescent="0.25">
      <c r="A100" s="13">
        <v>44919</v>
      </c>
      <c r="B100" s="83" t="str">
        <f t="shared" si="14"/>
        <v>4145363010</v>
      </c>
      <c r="G100" s="20" t="s">
        <v>112</v>
      </c>
      <c r="I100" s="20" t="s">
        <v>2045</v>
      </c>
      <c r="K100" s="20" t="s">
        <v>65</v>
      </c>
      <c r="L100" s="27" t="str">
        <f t="shared" si="12"/>
        <v>Mọc Nấm Hương 250g</v>
      </c>
      <c r="N100" s="46" t="str">
        <f t="shared" si="15"/>
        <v>K-HCM</v>
      </c>
      <c r="Q100" s="28" t="str">
        <f t="shared" si="13"/>
        <v>Túi</v>
      </c>
      <c r="R100" s="29">
        <v>6</v>
      </c>
      <c r="T100" s="30">
        <f t="shared" si="16"/>
        <v>46000</v>
      </c>
      <c r="U100" s="30">
        <f t="shared" si="17"/>
        <v>276000</v>
      </c>
      <c r="X100" s="67">
        <f t="shared" si="18"/>
        <v>8</v>
      </c>
      <c r="Y100" s="31"/>
      <c r="Z100" s="30">
        <f t="shared" si="19"/>
        <v>22080</v>
      </c>
    </row>
    <row r="101" spans="1:26" ht="25.5" customHeight="1" x14ac:dyDescent="0.25">
      <c r="A101" s="13">
        <v>44919</v>
      </c>
      <c r="B101" s="83" t="str">
        <f t="shared" si="14"/>
        <v>4145363546</v>
      </c>
      <c r="G101" s="20" t="s">
        <v>112</v>
      </c>
      <c r="I101" s="20" t="s">
        <v>2046</v>
      </c>
      <c r="K101" s="20" t="s">
        <v>30</v>
      </c>
      <c r="L101" s="27" t="str">
        <f t="shared" si="12"/>
        <v>Bắp bò muối 200g</v>
      </c>
      <c r="N101" s="46" t="str">
        <f t="shared" si="15"/>
        <v>K-HCM</v>
      </c>
      <c r="Q101" s="28" t="str">
        <f t="shared" si="13"/>
        <v>Túi</v>
      </c>
      <c r="R101" s="29">
        <v>3</v>
      </c>
      <c r="T101" s="30">
        <f t="shared" si="16"/>
        <v>87787</v>
      </c>
      <c r="U101" s="30">
        <f t="shared" si="17"/>
        <v>263361</v>
      </c>
      <c r="X101" s="67">
        <f t="shared" si="18"/>
        <v>8</v>
      </c>
      <c r="Y101" s="31"/>
      <c r="Z101" s="30">
        <f t="shared" si="19"/>
        <v>21069</v>
      </c>
    </row>
    <row r="102" spans="1:26" ht="25.5" customHeight="1" x14ac:dyDescent="0.25">
      <c r="A102" s="13">
        <v>44919</v>
      </c>
      <c r="B102" s="83" t="str">
        <f t="shared" si="14"/>
        <v>4145363546</v>
      </c>
      <c r="G102" s="20" t="s">
        <v>112</v>
      </c>
      <c r="I102" s="20" t="s">
        <v>2046</v>
      </c>
      <c r="K102" s="20" t="s">
        <v>39</v>
      </c>
      <c r="L102" s="27" t="str">
        <f t="shared" si="12"/>
        <v>Chân giò heo muối 300g</v>
      </c>
      <c r="N102" s="46" t="str">
        <f t="shared" si="15"/>
        <v>K-HCM</v>
      </c>
      <c r="Q102" s="28" t="str">
        <f t="shared" si="13"/>
        <v>Túi</v>
      </c>
      <c r="R102" s="29">
        <v>9</v>
      </c>
      <c r="T102" s="30">
        <f t="shared" si="16"/>
        <v>73431</v>
      </c>
      <c r="U102" s="30">
        <f t="shared" si="17"/>
        <v>660879</v>
      </c>
      <c r="X102" s="67">
        <f t="shared" si="18"/>
        <v>8</v>
      </c>
      <c r="Y102" s="31"/>
      <c r="Z102" s="30">
        <f t="shared" si="19"/>
        <v>52870</v>
      </c>
    </row>
    <row r="103" spans="1:26" ht="25.5" customHeight="1" x14ac:dyDescent="0.25">
      <c r="A103" s="13">
        <v>44919</v>
      </c>
      <c r="B103" s="83" t="str">
        <f t="shared" si="14"/>
        <v>4145363546</v>
      </c>
      <c r="G103" s="20" t="s">
        <v>112</v>
      </c>
      <c r="I103" s="20" t="s">
        <v>2046</v>
      </c>
      <c r="K103" s="20" t="s">
        <v>55</v>
      </c>
      <c r="L103" s="27" t="str">
        <f t="shared" si="12"/>
        <v>Gà muối 500g</v>
      </c>
      <c r="N103" s="46" t="str">
        <f t="shared" si="15"/>
        <v>K-HCM</v>
      </c>
      <c r="Q103" s="28" t="str">
        <f t="shared" si="13"/>
        <v>Túi</v>
      </c>
      <c r="R103" s="29">
        <v>3</v>
      </c>
      <c r="T103" s="30">
        <f t="shared" si="16"/>
        <v>111058</v>
      </c>
      <c r="U103" s="30">
        <f t="shared" si="17"/>
        <v>333174</v>
      </c>
      <c r="X103" s="67">
        <f t="shared" si="18"/>
        <v>8</v>
      </c>
      <c r="Y103" s="31"/>
      <c r="Z103" s="30">
        <f t="shared" si="19"/>
        <v>26654</v>
      </c>
    </row>
    <row r="104" spans="1:26" ht="25.5" customHeight="1" x14ac:dyDescent="0.25">
      <c r="A104" s="13">
        <v>44919</v>
      </c>
      <c r="B104" s="83" t="str">
        <f t="shared" si="14"/>
        <v>4145363546</v>
      </c>
      <c r="G104" s="20" t="s">
        <v>112</v>
      </c>
      <c r="I104" s="20" t="s">
        <v>2046</v>
      </c>
      <c r="K104" s="20" t="s">
        <v>67</v>
      </c>
      <c r="L104" s="27" t="str">
        <f t="shared" si="12"/>
        <v>Tai heo muối 200g</v>
      </c>
      <c r="N104" s="46" t="str">
        <f t="shared" si="15"/>
        <v>K-HCM</v>
      </c>
      <c r="Q104" s="28" t="str">
        <f t="shared" si="13"/>
        <v>Túi</v>
      </c>
      <c r="R104" s="29">
        <v>3</v>
      </c>
      <c r="T104" s="30">
        <f t="shared" si="16"/>
        <v>55595</v>
      </c>
      <c r="U104" s="30">
        <f t="shared" si="17"/>
        <v>166785</v>
      </c>
      <c r="X104" s="67">
        <f t="shared" si="18"/>
        <v>8</v>
      </c>
      <c r="Y104" s="31"/>
      <c r="Z104" s="30">
        <f t="shared" si="19"/>
        <v>13343</v>
      </c>
    </row>
    <row r="105" spans="1:26" ht="25.5" customHeight="1" x14ac:dyDescent="0.25">
      <c r="A105" s="13">
        <v>44919</v>
      </c>
      <c r="B105" s="83" t="str">
        <f t="shared" si="14"/>
        <v>4145363546</v>
      </c>
      <c r="G105" s="20" t="s">
        <v>112</v>
      </c>
      <c r="I105" s="20" t="s">
        <v>2046</v>
      </c>
      <c r="K105" s="20" t="s">
        <v>49</v>
      </c>
      <c r="L105" s="27" t="str">
        <f t="shared" si="12"/>
        <v>Giò lụa cây 250g</v>
      </c>
      <c r="N105" s="46" t="str">
        <f t="shared" si="15"/>
        <v>K-HCM</v>
      </c>
      <c r="Q105" s="28" t="str">
        <f t="shared" si="13"/>
        <v>Túi</v>
      </c>
      <c r="R105" s="29">
        <v>9</v>
      </c>
      <c r="T105" s="30">
        <f t="shared" si="16"/>
        <v>59400</v>
      </c>
      <c r="U105" s="30">
        <f t="shared" si="17"/>
        <v>534600</v>
      </c>
      <c r="X105" s="67">
        <f t="shared" si="18"/>
        <v>8</v>
      </c>
      <c r="Y105" s="31"/>
      <c r="Z105" s="30">
        <f t="shared" si="19"/>
        <v>42768</v>
      </c>
    </row>
    <row r="106" spans="1:26" ht="25.5" customHeight="1" x14ac:dyDescent="0.25">
      <c r="A106" s="13">
        <v>44919</v>
      </c>
      <c r="B106" s="83" t="str">
        <f t="shared" si="14"/>
        <v>4145363546</v>
      </c>
      <c r="G106" s="20" t="s">
        <v>112</v>
      </c>
      <c r="I106" s="20" t="s">
        <v>2046</v>
      </c>
      <c r="K106" s="20" t="s">
        <v>59</v>
      </c>
      <c r="L106" s="27" t="str">
        <f t="shared" si="12"/>
        <v>Giò Tai Lưỡi Xào 250g</v>
      </c>
      <c r="N106" s="46" t="str">
        <f t="shared" si="15"/>
        <v>K-HCM</v>
      </c>
      <c r="Q106" s="28" t="str">
        <f t="shared" si="13"/>
        <v>Túi</v>
      </c>
      <c r="R106" s="29">
        <v>3</v>
      </c>
      <c r="T106" s="30">
        <f t="shared" si="16"/>
        <v>50182</v>
      </c>
      <c r="U106" s="30">
        <f t="shared" si="17"/>
        <v>150546</v>
      </c>
      <c r="X106" s="67">
        <f t="shared" si="18"/>
        <v>8</v>
      </c>
      <c r="Y106" s="31"/>
      <c r="Z106" s="30">
        <f t="shared" si="19"/>
        <v>12044</v>
      </c>
    </row>
    <row r="107" spans="1:26" ht="25.5" customHeight="1" x14ac:dyDescent="0.25">
      <c r="A107" s="13">
        <v>44919</v>
      </c>
      <c r="B107" s="83" t="str">
        <f t="shared" si="14"/>
        <v>4145364080</v>
      </c>
      <c r="G107" s="20" t="s">
        <v>90</v>
      </c>
      <c r="I107" s="20" t="s">
        <v>2047</v>
      </c>
      <c r="K107" s="20" t="s">
        <v>30</v>
      </c>
      <c r="L107" s="27" t="str">
        <f t="shared" si="12"/>
        <v>Bắp bò muối 200g</v>
      </c>
      <c r="N107" s="46" t="str">
        <f t="shared" si="15"/>
        <v>K-HCM</v>
      </c>
      <c r="Q107" s="28" t="str">
        <f t="shared" si="13"/>
        <v>Túi</v>
      </c>
      <c r="R107" s="29">
        <v>5</v>
      </c>
      <c r="T107" s="30">
        <f t="shared" si="16"/>
        <v>87787</v>
      </c>
      <c r="U107" s="30">
        <f t="shared" si="17"/>
        <v>438935</v>
      </c>
      <c r="X107" s="67">
        <f t="shared" si="18"/>
        <v>8</v>
      </c>
      <c r="Y107" s="31"/>
      <c r="Z107" s="30">
        <f t="shared" si="19"/>
        <v>35115</v>
      </c>
    </row>
    <row r="108" spans="1:26" ht="25.5" customHeight="1" x14ac:dyDescent="0.25">
      <c r="A108" s="13">
        <v>44919</v>
      </c>
      <c r="B108" s="83" t="str">
        <f t="shared" si="14"/>
        <v>4145364080</v>
      </c>
      <c r="G108" s="20" t="s">
        <v>90</v>
      </c>
      <c r="I108" s="20" t="s">
        <v>2047</v>
      </c>
      <c r="K108" s="20" t="s">
        <v>55</v>
      </c>
      <c r="L108" s="27" t="str">
        <f t="shared" si="12"/>
        <v>Gà muối 500g</v>
      </c>
      <c r="N108" s="46" t="str">
        <f t="shared" si="15"/>
        <v>K-HCM</v>
      </c>
      <c r="Q108" s="28" t="str">
        <f t="shared" si="13"/>
        <v>Túi</v>
      </c>
      <c r="R108" s="29">
        <v>7</v>
      </c>
      <c r="T108" s="30">
        <f t="shared" si="16"/>
        <v>111058</v>
      </c>
      <c r="U108" s="30">
        <f t="shared" si="17"/>
        <v>777406</v>
      </c>
      <c r="X108" s="67">
        <f t="shared" si="18"/>
        <v>8</v>
      </c>
      <c r="Y108" s="31"/>
      <c r="Z108" s="30">
        <f t="shared" si="19"/>
        <v>62192</v>
      </c>
    </row>
    <row r="109" spans="1:26" ht="25.5" customHeight="1" x14ac:dyDescent="0.25">
      <c r="A109" s="13">
        <v>44919</v>
      </c>
      <c r="B109" s="83" t="str">
        <f t="shared" si="14"/>
        <v>4145364080</v>
      </c>
      <c r="G109" s="20" t="s">
        <v>90</v>
      </c>
      <c r="I109" s="20" t="s">
        <v>2047</v>
      </c>
      <c r="K109" s="20" t="s">
        <v>59</v>
      </c>
      <c r="L109" s="27" t="str">
        <f t="shared" si="12"/>
        <v>Giò Tai Lưỡi Xào 250g</v>
      </c>
      <c r="N109" s="46" t="str">
        <f t="shared" si="15"/>
        <v>K-HCM</v>
      </c>
      <c r="Q109" s="28" t="str">
        <f t="shared" si="13"/>
        <v>Túi</v>
      </c>
      <c r="R109" s="29">
        <v>5</v>
      </c>
      <c r="T109" s="30">
        <f t="shared" si="16"/>
        <v>50182</v>
      </c>
      <c r="U109" s="30">
        <f t="shared" si="17"/>
        <v>250910</v>
      </c>
      <c r="X109" s="67">
        <f t="shared" si="18"/>
        <v>8</v>
      </c>
      <c r="Y109" s="31"/>
      <c r="Z109" s="30">
        <f t="shared" si="19"/>
        <v>20073</v>
      </c>
    </row>
    <row r="110" spans="1:26" ht="25.5" customHeight="1" x14ac:dyDescent="0.25">
      <c r="A110" s="13">
        <v>44919</v>
      </c>
      <c r="B110" s="83" t="str">
        <f t="shared" si="14"/>
        <v>4145364080</v>
      </c>
      <c r="G110" s="20" t="s">
        <v>90</v>
      </c>
      <c r="I110" s="20" t="s">
        <v>2047</v>
      </c>
      <c r="K110" s="20" t="s">
        <v>65</v>
      </c>
      <c r="L110" s="27" t="str">
        <f t="shared" si="12"/>
        <v>Mọc Nấm Hương 250g</v>
      </c>
      <c r="N110" s="46" t="str">
        <f t="shared" si="15"/>
        <v>K-HCM</v>
      </c>
      <c r="Q110" s="28" t="str">
        <f t="shared" si="13"/>
        <v>Túi</v>
      </c>
      <c r="R110" s="29">
        <v>5</v>
      </c>
      <c r="T110" s="30">
        <f t="shared" si="16"/>
        <v>46000</v>
      </c>
      <c r="U110" s="30">
        <f t="shared" si="17"/>
        <v>230000</v>
      </c>
      <c r="X110" s="67">
        <f t="shared" si="18"/>
        <v>8</v>
      </c>
      <c r="Y110" s="31"/>
      <c r="Z110" s="30">
        <f t="shared" si="19"/>
        <v>18400</v>
      </c>
    </row>
    <row r="111" spans="1:26" ht="25.5" customHeight="1" x14ac:dyDescent="0.25">
      <c r="A111" s="13">
        <v>44919</v>
      </c>
      <c r="B111" s="83" t="str">
        <f t="shared" si="14"/>
        <v>4145364441</v>
      </c>
      <c r="G111" s="20" t="s">
        <v>112</v>
      </c>
      <c r="I111" s="20" t="s">
        <v>2048</v>
      </c>
      <c r="K111" s="20" t="s">
        <v>30</v>
      </c>
      <c r="L111" s="27" t="str">
        <f t="shared" si="12"/>
        <v>Bắp bò muối 200g</v>
      </c>
      <c r="N111" s="46" t="str">
        <f t="shared" si="15"/>
        <v>K-HCM</v>
      </c>
      <c r="Q111" s="28" t="str">
        <f t="shared" si="13"/>
        <v>Túi</v>
      </c>
      <c r="R111" s="29">
        <v>3</v>
      </c>
      <c r="T111" s="30">
        <f t="shared" si="16"/>
        <v>87787</v>
      </c>
      <c r="U111" s="30">
        <f t="shared" si="17"/>
        <v>263361</v>
      </c>
      <c r="X111" s="67">
        <f t="shared" si="18"/>
        <v>8</v>
      </c>
      <c r="Y111" s="31"/>
      <c r="Z111" s="30">
        <f t="shared" si="19"/>
        <v>21069</v>
      </c>
    </row>
    <row r="112" spans="1:26" ht="25.5" customHeight="1" x14ac:dyDescent="0.25">
      <c r="A112" s="13">
        <v>44919</v>
      </c>
      <c r="B112" s="83" t="str">
        <f t="shared" si="14"/>
        <v>4145364441</v>
      </c>
      <c r="G112" s="20" t="s">
        <v>112</v>
      </c>
      <c r="I112" s="20" t="s">
        <v>2048</v>
      </c>
      <c r="K112" s="20" t="s">
        <v>39</v>
      </c>
      <c r="L112" s="27" t="str">
        <f t="shared" si="12"/>
        <v>Chân giò heo muối 300g</v>
      </c>
      <c r="N112" s="46" t="str">
        <f t="shared" si="15"/>
        <v>K-HCM</v>
      </c>
      <c r="Q112" s="28" t="str">
        <f t="shared" si="13"/>
        <v>Túi</v>
      </c>
      <c r="R112" s="29">
        <v>6</v>
      </c>
      <c r="T112" s="30">
        <f t="shared" si="16"/>
        <v>73431</v>
      </c>
      <c r="U112" s="30">
        <f t="shared" si="17"/>
        <v>440586</v>
      </c>
      <c r="X112" s="67">
        <f t="shared" si="18"/>
        <v>8</v>
      </c>
      <c r="Y112" s="31"/>
      <c r="Z112" s="30">
        <f t="shared" si="19"/>
        <v>35247</v>
      </c>
    </row>
    <row r="113" spans="1:26" ht="25.5" customHeight="1" x14ac:dyDescent="0.25">
      <c r="A113" s="13">
        <v>44919</v>
      </c>
      <c r="B113" s="83" t="str">
        <f t="shared" si="14"/>
        <v>4145364441</v>
      </c>
      <c r="G113" s="20" t="s">
        <v>112</v>
      </c>
      <c r="I113" s="20" t="s">
        <v>2048</v>
      </c>
      <c r="K113" s="20" t="s">
        <v>67</v>
      </c>
      <c r="L113" s="27" t="str">
        <f t="shared" si="12"/>
        <v>Tai heo muối 200g</v>
      </c>
      <c r="N113" s="46" t="str">
        <f t="shared" si="15"/>
        <v>K-HCM</v>
      </c>
      <c r="Q113" s="28" t="str">
        <f t="shared" si="13"/>
        <v>Túi</v>
      </c>
      <c r="R113" s="29">
        <v>3</v>
      </c>
      <c r="T113" s="30">
        <f t="shared" si="16"/>
        <v>55595</v>
      </c>
      <c r="U113" s="30">
        <f t="shared" si="17"/>
        <v>166785</v>
      </c>
      <c r="X113" s="67">
        <f t="shared" si="18"/>
        <v>8</v>
      </c>
      <c r="Y113" s="31"/>
      <c r="Z113" s="30">
        <f t="shared" si="19"/>
        <v>13343</v>
      </c>
    </row>
    <row r="114" spans="1:26" ht="25.5" customHeight="1" x14ac:dyDescent="0.25">
      <c r="A114" s="13">
        <v>44919</v>
      </c>
      <c r="B114" s="83" t="str">
        <f t="shared" si="14"/>
        <v>4145364441</v>
      </c>
      <c r="G114" s="20" t="s">
        <v>112</v>
      </c>
      <c r="I114" s="20" t="s">
        <v>2048</v>
      </c>
      <c r="K114" s="20" t="s">
        <v>49</v>
      </c>
      <c r="L114" s="27" t="str">
        <f t="shared" si="12"/>
        <v>Giò lụa cây 250g</v>
      </c>
      <c r="N114" s="46" t="str">
        <f t="shared" si="15"/>
        <v>K-HCM</v>
      </c>
      <c r="Q114" s="28" t="str">
        <f t="shared" si="13"/>
        <v>Túi</v>
      </c>
      <c r="R114" s="29">
        <v>3</v>
      </c>
      <c r="T114" s="30">
        <f t="shared" si="16"/>
        <v>59400</v>
      </c>
      <c r="U114" s="30">
        <f t="shared" si="17"/>
        <v>178200</v>
      </c>
      <c r="X114" s="67">
        <f t="shared" si="18"/>
        <v>8</v>
      </c>
      <c r="Y114" s="31"/>
      <c r="Z114" s="30">
        <f t="shared" si="19"/>
        <v>14256</v>
      </c>
    </row>
    <row r="115" spans="1:26" ht="25.5" customHeight="1" x14ac:dyDescent="0.25">
      <c r="A115" s="13">
        <v>44919</v>
      </c>
      <c r="B115" s="83" t="str">
        <f t="shared" si="14"/>
        <v>4145364441</v>
      </c>
      <c r="G115" s="20" t="s">
        <v>112</v>
      </c>
      <c r="I115" s="20" t="s">
        <v>2048</v>
      </c>
      <c r="K115" s="20" t="s">
        <v>59</v>
      </c>
      <c r="L115" s="27" t="str">
        <f t="shared" si="12"/>
        <v>Giò Tai Lưỡi Xào 250g</v>
      </c>
      <c r="N115" s="46" t="str">
        <f t="shared" si="15"/>
        <v>K-HCM</v>
      </c>
      <c r="Q115" s="28" t="str">
        <f t="shared" si="13"/>
        <v>Túi</v>
      </c>
      <c r="R115" s="29">
        <v>3</v>
      </c>
      <c r="T115" s="30">
        <f t="shared" si="16"/>
        <v>50182</v>
      </c>
      <c r="U115" s="30">
        <f t="shared" si="17"/>
        <v>150546</v>
      </c>
      <c r="X115" s="67">
        <f t="shared" si="18"/>
        <v>8</v>
      </c>
      <c r="Y115" s="31"/>
      <c r="Z115" s="30">
        <f t="shared" si="19"/>
        <v>12044</v>
      </c>
    </row>
    <row r="116" spans="1:26" ht="25.5" customHeight="1" x14ac:dyDescent="0.25">
      <c r="A116" s="13">
        <v>44919</v>
      </c>
      <c r="B116" s="83" t="str">
        <f t="shared" si="14"/>
        <v>4145365669</v>
      </c>
      <c r="G116" s="20" t="s">
        <v>112</v>
      </c>
      <c r="I116" s="20" t="s">
        <v>2049</v>
      </c>
      <c r="K116" s="20" t="s">
        <v>30</v>
      </c>
      <c r="L116" s="27" t="str">
        <f t="shared" si="12"/>
        <v>Bắp bò muối 200g</v>
      </c>
      <c r="N116" s="46" t="str">
        <f t="shared" si="15"/>
        <v>K-HCM</v>
      </c>
      <c r="Q116" s="28" t="str">
        <f t="shared" si="13"/>
        <v>Túi</v>
      </c>
      <c r="R116" s="29">
        <v>3</v>
      </c>
      <c r="T116" s="30">
        <f t="shared" si="16"/>
        <v>87787</v>
      </c>
      <c r="U116" s="30">
        <f t="shared" si="17"/>
        <v>263361</v>
      </c>
      <c r="X116" s="67">
        <f t="shared" si="18"/>
        <v>8</v>
      </c>
      <c r="Y116" s="31"/>
      <c r="Z116" s="30">
        <f t="shared" si="19"/>
        <v>21069</v>
      </c>
    </row>
    <row r="117" spans="1:26" ht="25.5" customHeight="1" x14ac:dyDescent="0.25">
      <c r="A117" s="13">
        <v>44919</v>
      </c>
      <c r="B117" s="83" t="str">
        <f t="shared" si="14"/>
        <v>4145365669</v>
      </c>
      <c r="G117" s="20" t="s">
        <v>112</v>
      </c>
      <c r="I117" s="20" t="s">
        <v>2049</v>
      </c>
      <c r="K117" s="20" t="s">
        <v>39</v>
      </c>
      <c r="L117" s="27" t="str">
        <f t="shared" si="12"/>
        <v>Chân giò heo muối 300g</v>
      </c>
      <c r="N117" s="46" t="str">
        <f t="shared" si="15"/>
        <v>K-HCM</v>
      </c>
      <c r="Q117" s="28" t="str">
        <f t="shared" si="13"/>
        <v>Túi</v>
      </c>
      <c r="R117" s="29">
        <v>3</v>
      </c>
      <c r="T117" s="30">
        <f t="shared" si="16"/>
        <v>73431</v>
      </c>
      <c r="U117" s="30">
        <f t="shared" si="17"/>
        <v>220293</v>
      </c>
      <c r="X117" s="67">
        <f t="shared" si="18"/>
        <v>8</v>
      </c>
      <c r="Y117" s="31"/>
      <c r="Z117" s="30">
        <f t="shared" si="19"/>
        <v>17623</v>
      </c>
    </row>
    <row r="118" spans="1:26" ht="25.5" customHeight="1" x14ac:dyDescent="0.25">
      <c r="A118" s="13">
        <v>44919</v>
      </c>
      <c r="B118" s="83" t="str">
        <f t="shared" si="14"/>
        <v>4145365669</v>
      </c>
      <c r="G118" s="20" t="s">
        <v>112</v>
      </c>
      <c r="I118" s="20" t="s">
        <v>2049</v>
      </c>
      <c r="K118" s="20" t="s">
        <v>55</v>
      </c>
      <c r="L118" s="27" t="str">
        <f t="shared" si="12"/>
        <v>Gà muối 500g</v>
      </c>
      <c r="N118" s="46" t="str">
        <f t="shared" si="15"/>
        <v>K-HCM</v>
      </c>
      <c r="Q118" s="28" t="str">
        <f t="shared" si="13"/>
        <v>Túi</v>
      </c>
      <c r="R118" s="29">
        <v>9</v>
      </c>
      <c r="T118" s="30">
        <f t="shared" si="16"/>
        <v>111058</v>
      </c>
      <c r="U118" s="30">
        <f t="shared" si="17"/>
        <v>999522</v>
      </c>
      <c r="X118" s="67">
        <f t="shared" si="18"/>
        <v>8</v>
      </c>
      <c r="Y118" s="31"/>
      <c r="Z118" s="30">
        <f t="shared" si="19"/>
        <v>79962</v>
      </c>
    </row>
    <row r="119" spans="1:26" ht="25.5" customHeight="1" x14ac:dyDescent="0.25">
      <c r="A119" s="13">
        <v>44919</v>
      </c>
      <c r="B119" s="83" t="str">
        <f t="shared" si="14"/>
        <v>4145365669</v>
      </c>
      <c r="G119" s="20" t="s">
        <v>112</v>
      </c>
      <c r="I119" s="20" t="s">
        <v>2049</v>
      </c>
      <c r="K119" s="20" t="s">
        <v>49</v>
      </c>
      <c r="L119" s="27" t="str">
        <f t="shared" si="12"/>
        <v>Giò lụa cây 250g</v>
      </c>
      <c r="N119" s="46" t="str">
        <f t="shared" si="15"/>
        <v>K-HCM</v>
      </c>
      <c r="Q119" s="28" t="str">
        <f t="shared" si="13"/>
        <v>Túi</v>
      </c>
      <c r="R119" s="29">
        <v>3</v>
      </c>
      <c r="T119" s="30">
        <f t="shared" si="16"/>
        <v>59400</v>
      </c>
      <c r="U119" s="30">
        <f t="shared" si="17"/>
        <v>178200</v>
      </c>
      <c r="X119" s="67">
        <f t="shared" si="18"/>
        <v>8</v>
      </c>
      <c r="Y119" s="31"/>
      <c r="Z119" s="30">
        <f t="shared" si="19"/>
        <v>14256</v>
      </c>
    </row>
    <row r="120" spans="1:26" ht="25.5" customHeight="1" x14ac:dyDescent="0.25">
      <c r="A120" s="13">
        <v>44919</v>
      </c>
      <c r="B120" s="83" t="str">
        <f t="shared" si="14"/>
        <v>4145365883</v>
      </c>
      <c r="G120" s="20" t="s">
        <v>112</v>
      </c>
      <c r="I120" s="20" t="s">
        <v>2050</v>
      </c>
      <c r="K120" s="20" t="s">
        <v>30</v>
      </c>
      <c r="L120" s="27" t="str">
        <f t="shared" si="12"/>
        <v>Bắp bò muối 200g</v>
      </c>
      <c r="N120" s="46" t="str">
        <f t="shared" si="15"/>
        <v>K-HCM</v>
      </c>
      <c r="Q120" s="28" t="str">
        <f t="shared" si="13"/>
        <v>Túi</v>
      </c>
      <c r="R120" s="29">
        <v>3</v>
      </c>
      <c r="T120" s="30">
        <f t="shared" si="16"/>
        <v>87787</v>
      </c>
      <c r="U120" s="30">
        <f t="shared" si="17"/>
        <v>263361</v>
      </c>
      <c r="X120" s="67">
        <f t="shared" si="18"/>
        <v>8</v>
      </c>
      <c r="Y120" s="31"/>
      <c r="Z120" s="30">
        <f t="shared" si="19"/>
        <v>21069</v>
      </c>
    </row>
    <row r="121" spans="1:26" ht="25.5" customHeight="1" x14ac:dyDescent="0.25">
      <c r="A121" s="13">
        <v>44919</v>
      </c>
      <c r="B121" s="83" t="str">
        <f t="shared" si="14"/>
        <v>4145365883</v>
      </c>
      <c r="G121" s="20" t="s">
        <v>112</v>
      </c>
      <c r="I121" s="20" t="s">
        <v>2050</v>
      </c>
      <c r="K121" s="20" t="s">
        <v>39</v>
      </c>
      <c r="L121" s="27" t="str">
        <f t="shared" si="12"/>
        <v>Chân giò heo muối 300g</v>
      </c>
      <c r="N121" s="46" t="str">
        <f t="shared" si="15"/>
        <v>K-HCM</v>
      </c>
      <c r="Q121" s="28" t="str">
        <f t="shared" si="13"/>
        <v>Túi</v>
      </c>
      <c r="R121" s="29">
        <v>9</v>
      </c>
      <c r="T121" s="30">
        <f t="shared" si="16"/>
        <v>73431</v>
      </c>
      <c r="U121" s="30">
        <f t="shared" si="17"/>
        <v>660879</v>
      </c>
      <c r="X121" s="67">
        <f t="shared" si="18"/>
        <v>8</v>
      </c>
      <c r="Y121" s="31"/>
      <c r="Z121" s="30">
        <f t="shared" si="19"/>
        <v>52870</v>
      </c>
    </row>
    <row r="122" spans="1:26" ht="25.5" customHeight="1" x14ac:dyDescent="0.25">
      <c r="A122" s="13">
        <v>44919</v>
      </c>
      <c r="B122" s="83" t="str">
        <f t="shared" si="14"/>
        <v>4145365883</v>
      </c>
      <c r="G122" s="20" t="s">
        <v>112</v>
      </c>
      <c r="I122" s="20" t="s">
        <v>2050</v>
      </c>
      <c r="K122" s="20" t="s">
        <v>55</v>
      </c>
      <c r="L122" s="27" t="str">
        <f t="shared" si="12"/>
        <v>Gà muối 500g</v>
      </c>
      <c r="N122" s="46" t="str">
        <f t="shared" si="15"/>
        <v>K-HCM</v>
      </c>
      <c r="Q122" s="28" t="str">
        <f t="shared" si="13"/>
        <v>Túi</v>
      </c>
      <c r="R122" s="29">
        <v>3</v>
      </c>
      <c r="T122" s="30">
        <f t="shared" si="16"/>
        <v>111058</v>
      </c>
      <c r="U122" s="30">
        <f t="shared" si="17"/>
        <v>333174</v>
      </c>
      <c r="X122" s="67">
        <f t="shared" si="18"/>
        <v>8</v>
      </c>
      <c r="Y122" s="31"/>
      <c r="Z122" s="30">
        <f t="shared" si="19"/>
        <v>26654</v>
      </c>
    </row>
    <row r="123" spans="1:26" ht="25.5" customHeight="1" x14ac:dyDescent="0.25">
      <c r="A123" s="13">
        <v>44919</v>
      </c>
      <c r="B123" s="83" t="str">
        <f t="shared" si="14"/>
        <v>4145365883</v>
      </c>
      <c r="G123" s="20" t="s">
        <v>112</v>
      </c>
      <c r="I123" s="20" t="s">
        <v>2050</v>
      </c>
      <c r="K123" s="20" t="s">
        <v>59</v>
      </c>
      <c r="L123" s="27" t="str">
        <f t="shared" si="12"/>
        <v>Giò Tai Lưỡi Xào 250g</v>
      </c>
      <c r="N123" s="46" t="str">
        <f t="shared" si="15"/>
        <v>K-HCM</v>
      </c>
      <c r="Q123" s="28" t="str">
        <f t="shared" si="13"/>
        <v>Túi</v>
      </c>
      <c r="R123" s="29">
        <v>9</v>
      </c>
      <c r="T123" s="30">
        <f t="shared" si="16"/>
        <v>50182</v>
      </c>
      <c r="U123" s="30">
        <f t="shared" si="17"/>
        <v>451638</v>
      </c>
      <c r="X123" s="67">
        <f t="shared" si="18"/>
        <v>8</v>
      </c>
      <c r="Y123" s="31"/>
      <c r="Z123" s="30">
        <f t="shared" si="19"/>
        <v>36131</v>
      </c>
    </row>
    <row r="124" spans="1:26" ht="25.5" customHeight="1" x14ac:dyDescent="0.25">
      <c r="A124" s="13">
        <v>44919</v>
      </c>
      <c r="B124" s="83" t="str">
        <f t="shared" si="14"/>
        <v>4145366096</v>
      </c>
      <c r="G124" s="20" t="s">
        <v>112</v>
      </c>
      <c r="I124" s="20" t="s">
        <v>2051</v>
      </c>
      <c r="K124" s="20" t="s">
        <v>39</v>
      </c>
      <c r="L124" s="27" t="str">
        <f t="shared" si="12"/>
        <v>Chân giò heo muối 300g</v>
      </c>
      <c r="N124" s="46" t="str">
        <f t="shared" si="15"/>
        <v>K-HCM</v>
      </c>
      <c r="Q124" s="28" t="str">
        <f t="shared" si="13"/>
        <v>Túi</v>
      </c>
      <c r="R124" s="29">
        <v>9</v>
      </c>
      <c r="T124" s="30">
        <f t="shared" si="16"/>
        <v>73431</v>
      </c>
      <c r="U124" s="30">
        <f t="shared" si="17"/>
        <v>660879</v>
      </c>
      <c r="X124" s="67">
        <f t="shared" si="18"/>
        <v>8</v>
      </c>
      <c r="Y124" s="31"/>
      <c r="Z124" s="30">
        <f t="shared" si="19"/>
        <v>52870</v>
      </c>
    </row>
    <row r="125" spans="1:26" ht="25.5" customHeight="1" x14ac:dyDescent="0.25">
      <c r="A125" s="13">
        <v>44919</v>
      </c>
      <c r="B125" s="83" t="str">
        <f t="shared" si="14"/>
        <v>4145366096</v>
      </c>
      <c r="G125" s="20" t="s">
        <v>112</v>
      </c>
      <c r="I125" s="20" t="s">
        <v>2051</v>
      </c>
      <c r="K125" s="20" t="s">
        <v>55</v>
      </c>
      <c r="L125" s="27" t="str">
        <f t="shared" si="12"/>
        <v>Gà muối 500g</v>
      </c>
      <c r="N125" s="46" t="str">
        <f t="shared" si="15"/>
        <v>K-HCM</v>
      </c>
      <c r="Q125" s="28" t="str">
        <f t="shared" si="13"/>
        <v>Túi</v>
      </c>
      <c r="R125" s="29">
        <v>3</v>
      </c>
      <c r="T125" s="30">
        <f t="shared" si="16"/>
        <v>111058</v>
      </c>
      <c r="U125" s="30">
        <f t="shared" si="17"/>
        <v>333174</v>
      </c>
      <c r="X125" s="67">
        <f t="shared" si="18"/>
        <v>8</v>
      </c>
      <c r="Y125" s="31"/>
      <c r="Z125" s="30">
        <f t="shared" si="19"/>
        <v>26654</v>
      </c>
    </row>
    <row r="126" spans="1:26" ht="25.5" customHeight="1" x14ac:dyDescent="0.25">
      <c r="A126" s="13">
        <v>44919</v>
      </c>
      <c r="B126" s="83" t="str">
        <f t="shared" si="14"/>
        <v>4145366096</v>
      </c>
      <c r="G126" s="20" t="s">
        <v>112</v>
      </c>
      <c r="I126" s="20" t="s">
        <v>2051</v>
      </c>
      <c r="K126" s="20" t="s">
        <v>49</v>
      </c>
      <c r="L126" s="27" t="str">
        <f t="shared" si="12"/>
        <v>Giò lụa cây 250g</v>
      </c>
      <c r="N126" s="46" t="str">
        <f t="shared" si="15"/>
        <v>K-HCM</v>
      </c>
      <c r="Q126" s="28" t="str">
        <f t="shared" si="13"/>
        <v>Túi</v>
      </c>
      <c r="R126" s="29">
        <v>9</v>
      </c>
      <c r="T126" s="30">
        <f t="shared" si="16"/>
        <v>59400</v>
      </c>
      <c r="U126" s="30">
        <f t="shared" si="17"/>
        <v>534600</v>
      </c>
      <c r="X126" s="67">
        <f t="shared" si="18"/>
        <v>8</v>
      </c>
      <c r="Y126" s="31"/>
      <c r="Z126" s="30">
        <f t="shared" si="19"/>
        <v>42768</v>
      </c>
    </row>
    <row r="127" spans="1:26" ht="25.5" customHeight="1" x14ac:dyDescent="0.25">
      <c r="A127" s="13">
        <v>44919</v>
      </c>
      <c r="B127" s="83" t="str">
        <f t="shared" si="14"/>
        <v>4145366096</v>
      </c>
      <c r="G127" s="20" t="s">
        <v>112</v>
      </c>
      <c r="I127" s="20" t="s">
        <v>2051</v>
      </c>
      <c r="K127" s="20" t="s">
        <v>47</v>
      </c>
      <c r="L127" s="27" t="str">
        <f t="shared" si="12"/>
        <v>Đùi gà sốt cay 500g</v>
      </c>
      <c r="N127" s="46" t="str">
        <f t="shared" si="15"/>
        <v>K-HCM</v>
      </c>
      <c r="Q127" s="28" t="str">
        <f t="shared" si="13"/>
        <v>Túi</v>
      </c>
      <c r="R127" s="29">
        <v>3</v>
      </c>
      <c r="T127" s="30">
        <f t="shared" si="16"/>
        <v>105400</v>
      </c>
      <c r="U127" s="30">
        <f t="shared" si="17"/>
        <v>316200</v>
      </c>
      <c r="X127" s="67">
        <f t="shared" si="18"/>
        <v>8</v>
      </c>
      <c r="Y127" s="31"/>
      <c r="Z127" s="30">
        <f t="shared" si="19"/>
        <v>25296</v>
      </c>
    </row>
    <row r="128" spans="1:26" ht="25.5" customHeight="1" x14ac:dyDescent="0.25">
      <c r="A128" s="13">
        <v>44919</v>
      </c>
      <c r="B128" s="83" t="str">
        <f t="shared" si="14"/>
        <v>4145366096</v>
      </c>
      <c r="G128" s="20" t="s">
        <v>112</v>
      </c>
      <c r="I128" s="20" t="s">
        <v>2051</v>
      </c>
      <c r="K128" s="20" t="s">
        <v>43</v>
      </c>
      <c r="L128" s="27" t="str">
        <f t="shared" si="12"/>
        <v>Chân gà sốt cay 400g</v>
      </c>
      <c r="N128" s="46" t="str">
        <f t="shared" si="15"/>
        <v>K-HCM</v>
      </c>
      <c r="Q128" s="28" t="str">
        <f t="shared" si="13"/>
        <v>Túi</v>
      </c>
      <c r="R128" s="29">
        <v>3</v>
      </c>
      <c r="T128" s="30">
        <f t="shared" si="16"/>
        <v>90750</v>
      </c>
      <c r="U128" s="30">
        <f t="shared" si="17"/>
        <v>272250</v>
      </c>
      <c r="X128" s="67">
        <f t="shared" si="18"/>
        <v>8</v>
      </c>
      <c r="Y128" s="31"/>
      <c r="Z128" s="30">
        <f t="shared" si="19"/>
        <v>21780</v>
      </c>
    </row>
    <row r="129" spans="1:26" ht="25.5" customHeight="1" x14ac:dyDescent="0.25">
      <c r="A129" s="13">
        <v>44919</v>
      </c>
      <c r="B129" s="83" t="str">
        <f t="shared" si="14"/>
        <v>4145366220</v>
      </c>
      <c r="G129" s="20" t="s">
        <v>112</v>
      </c>
      <c r="I129" s="20" t="s">
        <v>2052</v>
      </c>
      <c r="K129" s="20" t="s">
        <v>39</v>
      </c>
      <c r="L129" s="27" t="str">
        <f t="shared" si="12"/>
        <v>Chân giò heo muối 300g</v>
      </c>
      <c r="N129" s="46" t="str">
        <f t="shared" si="15"/>
        <v>K-HCM</v>
      </c>
      <c r="Q129" s="28" t="str">
        <f t="shared" si="13"/>
        <v>Túi</v>
      </c>
      <c r="R129" s="29">
        <v>9</v>
      </c>
      <c r="T129" s="30">
        <f t="shared" si="16"/>
        <v>73431</v>
      </c>
      <c r="U129" s="30">
        <f t="shared" si="17"/>
        <v>660879</v>
      </c>
      <c r="X129" s="67">
        <f t="shared" si="18"/>
        <v>8</v>
      </c>
      <c r="Y129" s="31"/>
      <c r="Z129" s="30">
        <f t="shared" si="19"/>
        <v>52870</v>
      </c>
    </row>
    <row r="130" spans="1:26" ht="25.5" customHeight="1" x14ac:dyDescent="0.25">
      <c r="A130" s="13">
        <v>44919</v>
      </c>
      <c r="B130" s="83" t="str">
        <f t="shared" si="14"/>
        <v>4145366220</v>
      </c>
      <c r="G130" s="20" t="s">
        <v>112</v>
      </c>
      <c r="I130" s="20" t="s">
        <v>2052</v>
      </c>
      <c r="K130" s="20" t="s">
        <v>55</v>
      </c>
      <c r="L130" s="27" t="str">
        <f t="shared" ref="L130:L193" si="20">IF(K130&lt;&gt;"",VLOOKUP(K130,tenhang,2,0),"")</f>
        <v>Gà muối 500g</v>
      </c>
      <c r="N130" s="46" t="str">
        <f t="shared" si="15"/>
        <v>K-HCM</v>
      </c>
      <c r="Q130" s="28" t="str">
        <f t="shared" ref="Q130:Q193" si="21">IF(K130&lt;&gt;"",VLOOKUP(K130,tenhang,3,0),"")</f>
        <v>Túi</v>
      </c>
      <c r="R130" s="29">
        <v>6</v>
      </c>
      <c r="T130" s="30">
        <f t="shared" si="16"/>
        <v>111058</v>
      </c>
      <c r="U130" s="30">
        <f t="shared" si="17"/>
        <v>666348</v>
      </c>
      <c r="X130" s="67">
        <f t="shared" si="18"/>
        <v>8</v>
      </c>
      <c r="Y130" s="31"/>
      <c r="Z130" s="30">
        <f t="shared" si="19"/>
        <v>53308</v>
      </c>
    </row>
    <row r="131" spans="1:26" ht="25.5" customHeight="1" x14ac:dyDescent="0.25">
      <c r="A131" s="13">
        <v>44919</v>
      </c>
      <c r="B131" s="83" t="str">
        <f t="shared" ref="B131:B194" si="22">IF(I131&lt;&gt;"",IF(LEN(I131)&gt;9,LEFT(I131,10),"sai PO"),"")</f>
        <v>4145366220</v>
      </c>
      <c r="G131" s="20" t="s">
        <v>112</v>
      </c>
      <c r="I131" s="20" t="s">
        <v>2052</v>
      </c>
      <c r="K131" s="20" t="s">
        <v>59</v>
      </c>
      <c r="L131" s="27" t="str">
        <f t="shared" si="20"/>
        <v>Giò Tai Lưỡi Xào 250g</v>
      </c>
      <c r="N131" s="46" t="str">
        <f t="shared" ref="N131:N194" si="23">IF(K131&lt;&gt;"","K-HCM","")</f>
        <v>K-HCM</v>
      </c>
      <c r="Q131" s="28" t="str">
        <f t="shared" si="21"/>
        <v>Túi</v>
      </c>
      <c r="R131" s="29">
        <v>6</v>
      </c>
      <c r="T131" s="30">
        <f t="shared" ref="T131:T194" si="24">IF(K131&lt;&gt;"",VLOOKUP(K131,tenhang,4,0),0)</f>
        <v>50182</v>
      </c>
      <c r="U131" s="30">
        <f t="shared" ref="U131:U194" si="25">R131*T131</f>
        <v>301092</v>
      </c>
      <c r="X131" s="67">
        <f t="shared" si="18"/>
        <v>8</v>
      </c>
      <c r="Y131" s="31"/>
      <c r="Z131" s="30">
        <f t="shared" si="19"/>
        <v>24087</v>
      </c>
    </row>
    <row r="132" spans="1:26" ht="25.5" customHeight="1" x14ac:dyDescent="0.25">
      <c r="A132" s="13">
        <v>44919</v>
      </c>
      <c r="B132" s="83" t="str">
        <f t="shared" si="22"/>
        <v>4145366453</v>
      </c>
      <c r="G132" s="20" t="s">
        <v>112</v>
      </c>
      <c r="I132" s="20" t="s">
        <v>2053</v>
      </c>
      <c r="K132" s="20" t="s">
        <v>39</v>
      </c>
      <c r="L132" s="27" t="str">
        <f t="shared" si="20"/>
        <v>Chân giò heo muối 300g</v>
      </c>
      <c r="N132" s="46" t="str">
        <f t="shared" si="23"/>
        <v>K-HCM</v>
      </c>
      <c r="Q132" s="28" t="str">
        <f t="shared" si="21"/>
        <v>Túi</v>
      </c>
      <c r="R132" s="29">
        <v>3</v>
      </c>
      <c r="T132" s="30">
        <f t="shared" si="24"/>
        <v>73431</v>
      </c>
      <c r="U132" s="30">
        <f t="shared" si="25"/>
        <v>220293</v>
      </c>
      <c r="X132" s="67">
        <f t="shared" si="18"/>
        <v>8</v>
      </c>
      <c r="Y132" s="31"/>
      <c r="Z132" s="30">
        <f t="shared" si="19"/>
        <v>17623</v>
      </c>
    </row>
    <row r="133" spans="1:26" ht="25.5" customHeight="1" x14ac:dyDescent="0.25">
      <c r="A133" s="13">
        <v>44919</v>
      </c>
      <c r="B133" s="83" t="str">
        <f t="shared" si="22"/>
        <v>4145366453</v>
      </c>
      <c r="G133" s="20" t="s">
        <v>112</v>
      </c>
      <c r="I133" s="20" t="s">
        <v>2053</v>
      </c>
      <c r="K133" s="20" t="s">
        <v>55</v>
      </c>
      <c r="L133" s="27" t="str">
        <f t="shared" si="20"/>
        <v>Gà muối 500g</v>
      </c>
      <c r="N133" s="46" t="str">
        <f t="shared" si="23"/>
        <v>K-HCM</v>
      </c>
      <c r="Q133" s="28" t="str">
        <f t="shared" si="21"/>
        <v>Túi</v>
      </c>
      <c r="R133" s="29">
        <v>6</v>
      </c>
      <c r="T133" s="30">
        <f t="shared" si="24"/>
        <v>111058</v>
      </c>
      <c r="U133" s="30">
        <f t="shared" si="25"/>
        <v>666348</v>
      </c>
      <c r="X133" s="67">
        <f t="shared" si="18"/>
        <v>8</v>
      </c>
      <c r="Y133" s="31"/>
      <c r="Z133" s="30">
        <f t="shared" si="19"/>
        <v>53308</v>
      </c>
    </row>
    <row r="134" spans="1:26" ht="25.5" customHeight="1" x14ac:dyDescent="0.25">
      <c r="A134" s="13">
        <v>44919</v>
      </c>
      <c r="B134" s="83" t="str">
        <f t="shared" si="22"/>
        <v>4145366453</v>
      </c>
      <c r="G134" s="20" t="s">
        <v>112</v>
      </c>
      <c r="I134" s="20" t="s">
        <v>2053</v>
      </c>
      <c r="K134" s="20" t="s">
        <v>59</v>
      </c>
      <c r="L134" s="27" t="str">
        <f t="shared" si="20"/>
        <v>Giò Tai Lưỡi Xào 250g</v>
      </c>
      <c r="N134" s="46" t="str">
        <f t="shared" si="23"/>
        <v>K-HCM</v>
      </c>
      <c r="Q134" s="28" t="str">
        <f t="shared" si="21"/>
        <v>Túi</v>
      </c>
      <c r="R134" s="29">
        <v>3</v>
      </c>
      <c r="T134" s="30">
        <f t="shared" si="24"/>
        <v>50182</v>
      </c>
      <c r="U134" s="30">
        <f t="shared" si="25"/>
        <v>150546</v>
      </c>
      <c r="X134" s="67">
        <f t="shared" si="18"/>
        <v>8</v>
      </c>
      <c r="Y134" s="31"/>
      <c r="Z134" s="30">
        <f t="shared" si="19"/>
        <v>12044</v>
      </c>
    </row>
    <row r="135" spans="1:26" ht="25.5" customHeight="1" x14ac:dyDescent="0.25">
      <c r="A135" s="13">
        <v>44919</v>
      </c>
      <c r="B135" s="83" t="str">
        <f t="shared" si="22"/>
        <v>4145366628</v>
      </c>
      <c r="G135" s="20" t="s">
        <v>112</v>
      </c>
      <c r="I135" s="20" t="s">
        <v>2054</v>
      </c>
      <c r="K135" s="20" t="s">
        <v>30</v>
      </c>
      <c r="L135" s="27" t="str">
        <f t="shared" si="20"/>
        <v>Bắp bò muối 200g</v>
      </c>
      <c r="N135" s="46" t="str">
        <f t="shared" si="23"/>
        <v>K-HCM</v>
      </c>
      <c r="Q135" s="28" t="str">
        <f t="shared" si="21"/>
        <v>Túi</v>
      </c>
      <c r="R135" s="29">
        <v>3</v>
      </c>
      <c r="T135" s="30">
        <f t="shared" si="24"/>
        <v>87787</v>
      </c>
      <c r="U135" s="30">
        <f t="shared" si="25"/>
        <v>263361</v>
      </c>
      <c r="X135" s="67">
        <f t="shared" si="18"/>
        <v>8</v>
      </c>
      <c r="Y135" s="31"/>
      <c r="Z135" s="30">
        <f t="shared" si="19"/>
        <v>21069</v>
      </c>
    </row>
    <row r="136" spans="1:26" ht="25.5" customHeight="1" x14ac:dyDescent="0.25">
      <c r="A136" s="13">
        <v>44919</v>
      </c>
      <c r="B136" s="83" t="str">
        <f t="shared" si="22"/>
        <v>4145366628</v>
      </c>
      <c r="G136" s="20" t="s">
        <v>112</v>
      </c>
      <c r="I136" s="20" t="s">
        <v>2054</v>
      </c>
      <c r="K136" s="20" t="s">
        <v>39</v>
      </c>
      <c r="L136" s="27" t="str">
        <f t="shared" si="20"/>
        <v>Chân giò heo muối 300g</v>
      </c>
      <c r="N136" s="46" t="str">
        <f t="shared" si="23"/>
        <v>K-HCM</v>
      </c>
      <c r="Q136" s="28" t="str">
        <f t="shared" si="21"/>
        <v>Túi</v>
      </c>
      <c r="R136" s="29">
        <v>3</v>
      </c>
      <c r="T136" s="30">
        <f t="shared" si="24"/>
        <v>73431</v>
      </c>
      <c r="U136" s="30">
        <f t="shared" si="25"/>
        <v>220293</v>
      </c>
      <c r="X136" s="67">
        <f t="shared" si="18"/>
        <v>8</v>
      </c>
      <c r="Y136" s="31"/>
      <c r="Z136" s="30">
        <f t="shared" si="19"/>
        <v>17623</v>
      </c>
    </row>
    <row r="137" spans="1:26" ht="25.5" customHeight="1" x14ac:dyDescent="0.25">
      <c r="A137" s="13">
        <v>44919</v>
      </c>
      <c r="B137" s="83" t="str">
        <f t="shared" si="22"/>
        <v>4145366628</v>
      </c>
      <c r="G137" s="20" t="s">
        <v>112</v>
      </c>
      <c r="I137" s="20" t="s">
        <v>2054</v>
      </c>
      <c r="K137" s="20" t="s">
        <v>55</v>
      </c>
      <c r="L137" s="27" t="str">
        <f t="shared" si="20"/>
        <v>Gà muối 500g</v>
      </c>
      <c r="N137" s="46" t="str">
        <f t="shared" si="23"/>
        <v>K-HCM</v>
      </c>
      <c r="Q137" s="28" t="str">
        <f t="shared" si="21"/>
        <v>Túi</v>
      </c>
      <c r="R137" s="29">
        <v>6</v>
      </c>
      <c r="T137" s="30">
        <f t="shared" si="24"/>
        <v>111058</v>
      </c>
      <c r="U137" s="30">
        <f t="shared" si="25"/>
        <v>666348</v>
      </c>
      <c r="X137" s="67">
        <f t="shared" si="18"/>
        <v>8</v>
      </c>
      <c r="Y137" s="31"/>
      <c r="Z137" s="30">
        <f t="shared" si="19"/>
        <v>53308</v>
      </c>
    </row>
    <row r="138" spans="1:26" ht="25.5" customHeight="1" x14ac:dyDescent="0.25">
      <c r="A138" s="13">
        <v>44919</v>
      </c>
      <c r="B138" s="83" t="str">
        <f t="shared" si="22"/>
        <v>4145366628</v>
      </c>
      <c r="G138" s="20" t="s">
        <v>112</v>
      </c>
      <c r="I138" s="20" t="s">
        <v>2054</v>
      </c>
      <c r="K138" s="20" t="s">
        <v>67</v>
      </c>
      <c r="L138" s="27" t="str">
        <f t="shared" si="20"/>
        <v>Tai heo muối 200g</v>
      </c>
      <c r="N138" s="46" t="str">
        <f t="shared" si="23"/>
        <v>K-HCM</v>
      </c>
      <c r="Q138" s="28" t="str">
        <f t="shared" si="21"/>
        <v>Túi</v>
      </c>
      <c r="R138" s="29">
        <v>6</v>
      </c>
      <c r="T138" s="30">
        <f t="shared" si="24"/>
        <v>55595</v>
      </c>
      <c r="U138" s="30">
        <f t="shared" si="25"/>
        <v>333570</v>
      </c>
      <c r="X138" s="67">
        <f t="shared" ref="X138:X201" si="26">IF(K138&lt;&gt;"",8,"")</f>
        <v>8</v>
      </c>
      <c r="Y138" s="31"/>
      <c r="Z138" s="30">
        <f t="shared" ref="Z138:Z201" si="27">IF(K138&lt;&gt;"",ROUND(U138*X138*1%,0),"")</f>
        <v>26686</v>
      </c>
    </row>
    <row r="139" spans="1:26" ht="25.5" customHeight="1" x14ac:dyDescent="0.25">
      <c r="A139" s="13">
        <v>44919</v>
      </c>
      <c r="B139" s="83" t="str">
        <f t="shared" si="22"/>
        <v>4145366628</v>
      </c>
      <c r="G139" s="20" t="s">
        <v>112</v>
      </c>
      <c r="I139" s="20" t="s">
        <v>2054</v>
      </c>
      <c r="K139" s="20" t="s">
        <v>49</v>
      </c>
      <c r="L139" s="27" t="str">
        <f t="shared" si="20"/>
        <v>Giò lụa cây 250g</v>
      </c>
      <c r="N139" s="46" t="str">
        <f t="shared" si="23"/>
        <v>K-HCM</v>
      </c>
      <c r="Q139" s="28" t="str">
        <f t="shared" si="21"/>
        <v>Túi</v>
      </c>
      <c r="R139" s="29">
        <v>6</v>
      </c>
      <c r="T139" s="30">
        <f t="shared" si="24"/>
        <v>59400</v>
      </c>
      <c r="U139" s="30">
        <f t="shared" si="25"/>
        <v>356400</v>
      </c>
      <c r="X139" s="67">
        <f t="shared" si="26"/>
        <v>8</v>
      </c>
      <c r="Y139" s="31"/>
      <c r="Z139" s="30">
        <f t="shared" si="27"/>
        <v>28512</v>
      </c>
    </row>
    <row r="140" spans="1:26" ht="25.5" customHeight="1" x14ac:dyDescent="0.25">
      <c r="A140" s="13">
        <v>44919</v>
      </c>
      <c r="B140" s="83" t="str">
        <f t="shared" si="22"/>
        <v>4145366628</v>
      </c>
      <c r="G140" s="20" t="s">
        <v>112</v>
      </c>
      <c r="I140" s="20" t="s">
        <v>2054</v>
      </c>
      <c r="K140" s="20" t="s">
        <v>47</v>
      </c>
      <c r="L140" s="27" t="str">
        <f t="shared" si="20"/>
        <v>Đùi gà sốt cay 500g</v>
      </c>
      <c r="N140" s="46" t="str">
        <f t="shared" si="23"/>
        <v>K-HCM</v>
      </c>
      <c r="Q140" s="28" t="str">
        <f t="shared" si="21"/>
        <v>Túi</v>
      </c>
      <c r="R140" s="29">
        <v>3</v>
      </c>
      <c r="T140" s="30">
        <f t="shared" si="24"/>
        <v>105400</v>
      </c>
      <c r="U140" s="30">
        <f t="shared" si="25"/>
        <v>316200</v>
      </c>
      <c r="X140" s="67">
        <f t="shared" si="26"/>
        <v>8</v>
      </c>
      <c r="Y140" s="31"/>
      <c r="Z140" s="30">
        <f t="shared" si="27"/>
        <v>25296</v>
      </c>
    </row>
    <row r="141" spans="1:26" ht="25.5" customHeight="1" x14ac:dyDescent="0.25">
      <c r="A141" s="13">
        <v>44919</v>
      </c>
      <c r="B141" s="83" t="str">
        <f t="shared" si="22"/>
        <v>4145366628</v>
      </c>
      <c r="G141" s="20" t="s">
        <v>112</v>
      </c>
      <c r="I141" s="20" t="s">
        <v>2054</v>
      </c>
      <c r="K141" s="20" t="s">
        <v>59</v>
      </c>
      <c r="L141" s="27" t="str">
        <f t="shared" si="20"/>
        <v>Giò Tai Lưỡi Xào 250g</v>
      </c>
      <c r="N141" s="46" t="str">
        <f t="shared" si="23"/>
        <v>K-HCM</v>
      </c>
      <c r="Q141" s="28" t="str">
        <f t="shared" si="21"/>
        <v>Túi</v>
      </c>
      <c r="R141" s="29">
        <v>3</v>
      </c>
      <c r="T141" s="30">
        <f t="shared" si="24"/>
        <v>50182</v>
      </c>
      <c r="U141" s="30">
        <f t="shared" si="25"/>
        <v>150546</v>
      </c>
      <c r="X141" s="67">
        <f t="shared" si="26"/>
        <v>8</v>
      </c>
      <c r="Y141" s="31"/>
      <c r="Z141" s="30">
        <f t="shared" si="27"/>
        <v>12044</v>
      </c>
    </row>
    <row r="142" spans="1:26" ht="25.5" customHeight="1" x14ac:dyDescent="0.25">
      <c r="A142" s="13">
        <v>44919</v>
      </c>
      <c r="B142" s="83" t="str">
        <f t="shared" si="22"/>
        <v>4145366628</v>
      </c>
      <c r="G142" s="20" t="s">
        <v>112</v>
      </c>
      <c r="I142" s="20" t="s">
        <v>2054</v>
      </c>
      <c r="K142" s="20" t="s">
        <v>65</v>
      </c>
      <c r="L142" s="27" t="str">
        <f t="shared" si="20"/>
        <v>Mọc Nấm Hương 250g</v>
      </c>
      <c r="N142" s="46" t="str">
        <f t="shared" si="23"/>
        <v>K-HCM</v>
      </c>
      <c r="Q142" s="28" t="str">
        <f t="shared" si="21"/>
        <v>Túi</v>
      </c>
      <c r="R142" s="29">
        <v>3</v>
      </c>
      <c r="T142" s="30">
        <f t="shared" si="24"/>
        <v>46000</v>
      </c>
      <c r="U142" s="30">
        <f t="shared" si="25"/>
        <v>138000</v>
      </c>
      <c r="X142" s="67">
        <f t="shared" si="26"/>
        <v>8</v>
      </c>
      <c r="Y142" s="31"/>
      <c r="Z142" s="30">
        <f t="shared" si="27"/>
        <v>11040</v>
      </c>
    </row>
    <row r="143" spans="1:26" ht="25.5" customHeight="1" x14ac:dyDescent="0.25">
      <c r="A143" s="13">
        <v>44919</v>
      </c>
      <c r="B143" s="83" t="str">
        <f t="shared" si="22"/>
        <v>4145368793</v>
      </c>
      <c r="G143" s="20" t="s">
        <v>112</v>
      </c>
      <c r="I143" s="20" t="s">
        <v>2055</v>
      </c>
      <c r="K143" s="20" t="s">
        <v>30</v>
      </c>
      <c r="L143" s="27" t="str">
        <f t="shared" si="20"/>
        <v>Bắp bò muối 200g</v>
      </c>
      <c r="N143" s="46" t="str">
        <f t="shared" si="23"/>
        <v>K-HCM</v>
      </c>
      <c r="Q143" s="28" t="str">
        <f t="shared" si="21"/>
        <v>Túi</v>
      </c>
      <c r="R143" s="29">
        <v>9</v>
      </c>
      <c r="T143" s="30">
        <f t="shared" si="24"/>
        <v>87787</v>
      </c>
      <c r="U143" s="30">
        <f t="shared" si="25"/>
        <v>790083</v>
      </c>
      <c r="X143" s="67">
        <f t="shared" si="26"/>
        <v>8</v>
      </c>
      <c r="Y143" s="31"/>
      <c r="Z143" s="30">
        <f t="shared" si="27"/>
        <v>63207</v>
      </c>
    </row>
    <row r="144" spans="1:26" ht="25.5" customHeight="1" x14ac:dyDescent="0.25">
      <c r="A144" s="13">
        <v>44919</v>
      </c>
      <c r="B144" s="83" t="str">
        <f t="shared" si="22"/>
        <v>4145368793</v>
      </c>
      <c r="G144" s="20" t="s">
        <v>112</v>
      </c>
      <c r="I144" s="20" t="s">
        <v>2055</v>
      </c>
      <c r="K144" s="20" t="s">
        <v>39</v>
      </c>
      <c r="L144" s="27" t="str">
        <f t="shared" si="20"/>
        <v>Chân giò heo muối 300g</v>
      </c>
      <c r="N144" s="46" t="str">
        <f t="shared" si="23"/>
        <v>K-HCM</v>
      </c>
      <c r="Q144" s="28" t="str">
        <f t="shared" si="21"/>
        <v>Túi</v>
      </c>
      <c r="R144" s="29">
        <v>9</v>
      </c>
      <c r="T144" s="30">
        <f t="shared" si="24"/>
        <v>73431</v>
      </c>
      <c r="U144" s="30">
        <f t="shared" si="25"/>
        <v>660879</v>
      </c>
      <c r="X144" s="67">
        <f t="shared" si="26"/>
        <v>8</v>
      </c>
      <c r="Y144" s="31"/>
      <c r="Z144" s="30">
        <f t="shared" si="27"/>
        <v>52870</v>
      </c>
    </row>
    <row r="145" spans="1:26" ht="25.5" customHeight="1" x14ac:dyDescent="0.25">
      <c r="A145" s="13">
        <v>44919</v>
      </c>
      <c r="B145" s="83" t="str">
        <f t="shared" si="22"/>
        <v>4145368793</v>
      </c>
      <c r="G145" s="20" t="s">
        <v>112</v>
      </c>
      <c r="I145" s="20" t="s">
        <v>2055</v>
      </c>
      <c r="K145" s="20" t="s">
        <v>55</v>
      </c>
      <c r="L145" s="27" t="str">
        <f t="shared" si="20"/>
        <v>Gà muối 500g</v>
      </c>
      <c r="N145" s="46" t="str">
        <f t="shared" si="23"/>
        <v>K-HCM</v>
      </c>
      <c r="Q145" s="28" t="str">
        <f t="shared" si="21"/>
        <v>Túi</v>
      </c>
      <c r="R145" s="29">
        <v>9</v>
      </c>
      <c r="T145" s="30">
        <f t="shared" si="24"/>
        <v>111058</v>
      </c>
      <c r="U145" s="30">
        <f t="shared" si="25"/>
        <v>999522</v>
      </c>
      <c r="X145" s="67">
        <f t="shared" si="26"/>
        <v>8</v>
      </c>
      <c r="Y145" s="31"/>
      <c r="Z145" s="30">
        <f t="shared" si="27"/>
        <v>79962</v>
      </c>
    </row>
    <row r="146" spans="1:26" ht="25.5" customHeight="1" x14ac:dyDescent="0.25">
      <c r="A146" s="13">
        <v>44919</v>
      </c>
      <c r="B146" s="83" t="str">
        <f t="shared" si="22"/>
        <v>4145368793</v>
      </c>
      <c r="G146" s="20" t="s">
        <v>112</v>
      </c>
      <c r="I146" s="20" t="s">
        <v>2055</v>
      </c>
      <c r="K146" s="20" t="s">
        <v>67</v>
      </c>
      <c r="L146" s="27" t="str">
        <f t="shared" si="20"/>
        <v>Tai heo muối 200g</v>
      </c>
      <c r="N146" s="46" t="str">
        <f t="shared" si="23"/>
        <v>K-HCM</v>
      </c>
      <c r="Q146" s="28" t="str">
        <f t="shared" si="21"/>
        <v>Túi</v>
      </c>
      <c r="R146" s="29">
        <v>9</v>
      </c>
      <c r="T146" s="30">
        <f t="shared" si="24"/>
        <v>55595</v>
      </c>
      <c r="U146" s="30">
        <f t="shared" si="25"/>
        <v>500355</v>
      </c>
      <c r="X146" s="67">
        <f t="shared" si="26"/>
        <v>8</v>
      </c>
      <c r="Y146" s="31"/>
      <c r="Z146" s="30">
        <f t="shared" si="27"/>
        <v>40028</v>
      </c>
    </row>
    <row r="147" spans="1:26" ht="25.5" customHeight="1" x14ac:dyDescent="0.25">
      <c r="A147" s="13">
        <v>44919</v>
      </c>
      <c r="B147" s="83" t="str">
        <f t="shared" si="22"/>
        <v>4145368793</v>
      </c>
      <c r="G147" s="20" t="s">
        <v>112</v>
      </c>
      <c r="I147" s="20" t="s">
        <v>2055</v>
      </c>
      <c r="K147" s="20" t="s">
        <v>59</v>
      </c>
      <c r="L147" s="27" t="str">
        <f t="shared" si="20"/>
        <v>Giò Tai Lưỡi Xào 250g</v>
      </c>
      <c r="N147" s="46" t="str">
        <f t="shared" si="23"/>
        <v>K-HCM</v>
      </c>
      <c r="Q147" s="28" t="str">
        <f t="shared" si="21"/>
        <v>Túi</v>
      </c>
      <c r="R147" s="29">
        <v>9</v>
      </c>
      <c r="T147" s="30">
        <f t="shared" si="24"/>
        <v>50182</v>
      </c>
      <c r="U147" s="30">
        <f t="shared" si="25"/>
        <v>451638</v>
      </c>
      <c r="X147" s="67">
        <f t="shared" si="26"/>
        <v>8</v>
      </c>
      <c r="Y147" s="31"/>
      <c r="Z147" s="30">
        <f t="shared" si="27"/>
        <v>36131</v>
      </c>
    </row>
    <row r="148" spans="1:26" ht="25.5" customHeight="1" x14ac:dyDescent="0.25">
      <c r="A148" s="13">
        <v>44919</v>
      </c>
      <c r="B148" s="83" t="str">
        <f t="shared" si="22"/>
        <v>4145368793</v>
      </c>
      <c r="G148" s="20" t="s">
        <v>112</v>
      </c>
      <c r="I148" s="20" t="s">
        <v>2055</v>
      </c>
      <c r="K148" s="20" t="s">
        <v>65</v>
      </c>
      <c r="L148" s="27" t="str">
        <f t="shared" si="20"/>
        <v>Mọc Nấm Hương 250g</v>
      </c>
      <c r="N148" s="46" t="str">
        <f t="shared" si="23"/>
        <v>K-HCM</v>
      </c>
      <c r="Q148" s="28" t="str">
        <f t="shared" si="21"/>
        <v>Túi</v>
      </c>
      <c r="R148" s="29">
        <v>9</v>
      </c>
      <c r="T148" s="30">
        <f t="shared" si="24"/>
        <v>46000</v>
      </c>
      <c r="U148" s="30">
        <f t="shared" si="25"/>
        <v>414000</v>
      </c>
      <c r="X148" s="67">
        <f t="shared" si="26"/>
        <v>8</v>
      </c>
      <c r="Y148" s="31"/>
      <c r="Z148" s="30">
        <f t="shared" si="27"/>
        <v>33120</v>
      </c>
    </row>
    <row r="149" spans="1:26" ht="25.5" customHeight="1" x14ac:dyDescent="0.25">
      <c r="A149" s="13">
        <v>44919</v>
      </c>
      <c r="B149" s="83" t="str">
        <f t="shared" si="22"/>
        <v>4145369918</v>
      </c>
      <c r="G149" s="20" t="s">
        <v>112</v>
      </c>
      <c r="I149" s="20" t="s">
        <v>2056</v>
      </c>
      <c r="K149" s="20" t="s">
        <v>39</v>
      </c>
      <c r="L149" s="27" t="str">
        <f t="shared" si="20"/>
        <v>Chân giò heo muối 300g</v>
      </c>
      <c r="N149" s="46" t="str">
        <f t="shared" si="23"/>
        <v>K-HCM</v>
      </c>
      <c r="Q149" s="28" t="str">
        <f t="shared" si="21"/>
        <v>Túi</v>
      </c>
      <c r="R149" s="29">
        <v>12</v>
      </c>
      <c r="T149" s="30">
        <f t="shared" si="24"/>
        <v>73431</v>
      </c>
      <c r="U149" s="30">
        <f t="shared" si="25"/>
        <v>881172</v>
      </c>
      <c r="X149" s="67">
        <f t="shared" si="26"/>
        <v>8</v>
      </c>
      <c r="Y149" s="31"/>
      <c r="Z149" s="30">
        <f t="shared" si="27"/>
        <v>70494</v>
      </c>
    </row>
    <row r="150" spans="1:26" ht="25.5" customHeight="1" x14ac:dyDescent="0.25">
      <c r="A150" s="13">
        <v>44919</v>
      </c>
      <c r="B150" s="83" t="str">
        <f t="shared" si="22"/>
        <v>4145369918</v>
      </c>
      <c r="G150" s="20" t="s">
        <v>112</v>
      </c>
      <c r="I150" s="20" t="s">
        <v>2056</v>
      </c>
      <c r="K150" s="20" t="s">
        <v>55</v>
      </c>
      <c r="L150" s="27" t="str">
        <f t="shared" si="20"/>
        <v>Gà muối 500g</v>
      </c>
      <c r="N150" s="46" t="str">
        <f t="shared" si="23"/>
        <v>K-HCM</v>
      </c>
      <c r="Q150" s="28" t="str">
        <f t="shared" si="21"/>
        <v>Túi</v>
      </c>
      <c r="R150" s="29">
        <v>6</v>
      </c>
      <c r="T150" s="30">
        <f t="shared" si="24"/>
        <v>111058</v>
      </c>
      <c r="U150" s="30">
        <f t="shared" si="25"/>
        <v>666348</v>
      </c>
      <c r="X150" s="67">
        <f t="shared" si="26"/>
        <v>8</v>
      </c>
      <c r="Y150" s="31"/>
      <c r="Z150" s="30">
        <f t="shared" si="27"/>
        <v>53308</v>
      </c>
    </row>
    <row r="151" spans="1:26" ht="25.5" customHeight="1" x14ac:dyDescent="0.25">
      <c r="A151" s="13">
        <v>44919</v>
      </c>
      <c r="B151" s="83" t="str">
        <f t="shared" si="22"/>
        <v>4145369918</v>
      </c>
      <c r="G151" s="20" t="s">
        <v>112</v>
      </c>
      <c r="I151" s="20" t="s">
        <v>2056</v>
      </c>
      <c r="K151" s="20" t="s">
        <v>59</v>
      </c>
      <c r="L151" s="27" t="str">
        <f t="shared" si="20"/>
        <v>Giò Tai Lưỡi Xào 250g</v>
      </c>
      <c r="N151" s="46" t="str">
        <f t="shared" si="23"/>
        <v>K-HCM</v>
      </c>
      <c r="Q151" s="28" t="str">
        <f t="shared" si="21"/>
        <v>Túi</v>
      </c>
      <c r="R151" s="32">
        <v>3</v>
      </c>
      <c r="T151" s="30">
        <f t="shared" si="24"/>
        <v>50182</v>
      </c>
      <c r="U151" s="30">
        <f t="shared" si="25"/>
        <v>150546</v>
      </c>
      <c r="X151" s="67">
        <f t="shared" si="26"/>
        <v>8</v>
      </c>
      <c r="Y151" s="31"/>
      <c r="Z151" s="30">
        <f t="shared" si="27"/>
        <v>12044</v>
      </c>
    </row>
    <row r="152" spans="1:26" ht="25.5" customHeight="1" x14ac:dyDescent="0.25">
      <c r="A152" s="13">
        <v>44919</v>
      </c>
      <c r="B152" s="83" t="str">
        <f t="shared" si="22"/>
        <v>4145369918</v>
      </c>
      <c r="G152" s="20" t="s">
        <v>112</v>
      </c>
      <c r="I152" s="20" t="s">
        <v>2056</v>
      </c>
      <c r="K152" s="20" t="s">
        <v>65</v>
      </c>
      <c r="L152" s="27" t="str">
        <f t="shared" si="20"/>
        <v>Mọc Nấm Hương 250g</v>
      </c>
      <c r="N152" s="46" t="str">
        <f t="shared" si="23"/>
        <v>K-HCM</v>
      </c>
      <c r="Q152" s="28" t="str">
        <f t="shared" si="21"/>
        <v>Túi</v>
      </c>
      <c r="R152" s="32">
        <v>6</v>
      </c>
      <c r="T152" s="30">
        <f t="shared" si="24"/>
        <v>46000</v>
      </c>
      <c r="U152" s="30">
        <f t="shared" si="25"/>
        <v>276000</v>
      </c>
      <c r="X152" s="67">
        <f t="shared" si="26"/>
        <v>8</v>
      </c>
      <c r="Y152" s="31"/>
      <c r="Z152" s="30">
        <f t="shared" si="27"/>
        <v>22080</v>
      </c>
    </row>
    <row r="153" spans="1:26" ht="25.5" customHeight="1" x14ac:dyDescent="0.25">
      <c r="A153" s="13">
        <v>44919</v>
      </c>
      <c r="B153" s="83" t="str">
        <f t="shared" si="22"/>
        <v>4145375603</v>
      </c>
      <c r="G153" s="20" t="s">
        <v>112</v>
      </c>
      <c r="I153" s="20" t="s">
        <v>2057</v>
      </c>
      <c r="K153" s="20" t="s">
        <v>30</v>
      </c>
      <c r="L153" s="27" t="str">
        <f t="shared" si="20"/>
        <v>Bắp bò muối 200g</v>
      </c>
      <c r="N153" s="46" t="str">
        <f t="shared" si="23"/>
        <v>K-HCM</v>
      </c>
      <c r="Q153" s="28" t="str">
        <f t="shared" si="21"/>
        <v>Túi</v>
      </c>
      <c r="R153" s="32">
        <v>3</v>
      </c>
      <c r="T153" s="30">
        <f t="shared" si="24"/>
        <v>87787</v>
      </c>
      <c r="U153" s="30">
        <f t="shared" si="25"/>
        <v>263361</v>
      </c>
      <c r="X153" s="67">
        <f t="shared" si="26"/>
        <v>8</v>
      </c>
      <c r="Y153" s="31"/>
      <c r="Z153" s="30">
        <f t="shared" si="27"/>
        <v>21069</v>
      </c>
    </row>
    <row r="154" spans="1:26" ht="25.5" customHeight="1" x14ac:dyDescent="0.25">
      <c r="A154" s="13">
        <v>44919</v>
      </c>
      <c r="B154" s="83" t="str">
        <f t="shared" si="22"/>
        <v>4145375603</v>
      </c>
      <c r="G154" s="20" t="s">
        <v>112</v>
      </c>
      <c r="I154" s="20" t="s">
        <v>2057</v>
      </c>
      <c r="K154" s="20" t="s">
        <v>49</v>
      </c>
      <c r="L154" s="27" t="str">
        <f t="shared" si="20"/>
        <v>Giò lụa cây 250g</v>
      </c>
      <c r="N154" s="46" t="str">
        <f t="shared" si="23"/>
        <v>K-HCM</v>
      </c>
      <c r="Q154" s="28" t="str">
        <f t="shared" si="21"/>
        <v>Túi</v>
      </c>
      <c r="R154" s="32">
        <v>6</v>
      </c>
      <c r="T154" s="30">
        <f t="shared" si="24"/>
        <v>59400</v>
      </c>
      <c r="U154" s="30">
        <f t="shared" si="25"/>
        <v>356400</v>
      </c>
      <c r="X154" s="67">
        <f t="shared" si="26"/>
        <v>8</v>
      </c>
      <c r="Y154" s="31"/>
      <c r="Z154" s="30">
        <f t="shared" si="27"/>
        <v>28512</v>
      </c>
    </row>
    <row r="155" spans="1:26" ht="25.5" customHeight="1" x14ac:dyDescent="0.25">
      <c r="A155" s="13">
        <v>44919</v>
      </c>
      <c r="B155" s="83" t="str">
        <f t="shared" si="22"/>
        <v>4145375603</v>
      </c>
      <c r="G155" s="20" t="s">
        <v>112</v>
      </c>
      <c r="I155" s="20" t="s">
        <v>2057</v>
      </c>
      <c r="K155" s="20" t="s">
        <v>65</v>
      </c>
      <c r="L155" s="27" t="str">
        <f t="shared" si="20"/>
        <v>Mọc Nấm Hương 250g</v>
      </c>
      <c r="N155" s="46" t="str">
        <f t="shared" si="23"/>
        <v>K-HCM</v>
      </c>
      <c r="Q155" s="28" t="str">
        <f t="shared" si="21"/>
        <v>Túi</v>
      </c>
      <c r="R155" s="32">
        <v>6</v>
      </c>
      <c r="T155" s="30">
        <f t="shared" si="24"/>
        <v>46000</v>
      </c>
      <c r="U155" s="30">
        <f t="shared" si="25"/>
        <v>276000</v>
      </c>
      <c r="X155" s="67">
        <f t="shared" si="26"/>
        <v>8</v>
      </c>
      <c r="Y155" s="31"/>
      <c r="Z155" s="30">
        <f t="shared" si="27"/>
        <v>22080</v>
      </c>
    </row>
    <row r="156" spans="1:26" ht="25.5" customHeight="1" x14ac:dyDescent="0.25">
      <c r="A156" s="13">
        <v>44919</v>
      </c>
      <c r="B156" s="83" t="str">
        <f t="shared" si="22"/>
        <v>4145377736</v>
      </c>
      <c r="G156" s="20" t="s">
        <v>90</v>
      </c>
      <c r="I156" s="20" t="s">
        <v>2058</v>
      </c>
      <c r="K156" s="20" t="s">
        <v>55</v>
      </c>
      <c r="L156" s="27" t="str">
        <f t="shared" si="20"/>
        <v>Gà muối 500g</v>
      </c>
      <c r="N156" s="46" t="str">
        <f t="shared" si="23"/>
        <v>K-HCM</v>
      </c>
      <c r="Q156" s="28" t="str">
        <f t="shared" si="21"/>
        <v>Túi</v>
      </c>
      <c r="R156" s="32">
        <v>6</v>
      </c>
      <c r="T156" s="30">
        <f t="shared" si="24"/>
        <v>111058</v>
      </c>
      <c r="U156" s="30">
        <f t="shared" si="25"/>
        <v>666348</v>
      </c>
      <c r="X156" s="67">
        <f t="shared" si="26"/>
        <v>8</v>
      </c>
      <c r="Y156" s="31"/>
      <c r="Z156" s="30">
        <f t="shared" si="27"/>
        <v>53308</v>
      </c>
    </row>
    <row r="157" spans="1:26" ht="25.5" customHeight="1" x14ac:dyDescent="0.25">
      <c r="A157" s="13">
        <v>44919</v>
      </c>
      <c r="B157" s="83" t="str">
        <f t="shared" si="22"/>
        <v>4145386197</v>
      </c>
      <c r="G157" s="20" t="s">
        <v>90</v>
      </c>
      <c r="I157" s="20" t="s">
        <v>2059</v>
      </c>
      <c r="K157" s="20" t="s">
        <v>39</v>
      </c>
      <c r="L157" s="27" t="str">
        <f t="shared" si="20"/>
        <v>Chân giò heo muối 300g</v>
      </c>
      <c r="N157" s="46" t="str">
        <f t="shared" si="23"/>
        <v>K-HCM</v>
      </c>
      <c r="Q157" s="28" t="str">
        <f t="shared" si="21"/>
        <v>Túi</v>
      </c>
      <c r="R157" s="32">
        <v>5</v>
      </c>
      <c r="T157" s="30">
        <f t="shared" si="24"/>
        <v>73431</v>
      </c>
      <c r="U157" s="30">
        <f t="shared" si="25"/>
        <v>367155</v>
      </c>
      <c r="X157" s="67">
        <f t="shared" si="26"/>
        <v>8</v>
      </c>
      <c r="Y157" s="31"/>
      <c r="Z157" s="30">
        <f t="shared" si="27"/>
        <v>29372</v>
      </c>
    </row>
    <row r="158" spans="1:26" ht="25.5" customHeight="1" x14ac:dyDescent="0.25">
      <c r="A158" s="13">
        <v>44919</v>
      </c>
      <c r="B158" s="83" t="str">
        <f t="shared" si="22"/>
        <v>4145386197</v>
      </c>
      <c r="G158" s="20" t="s">
        <v>90</v>
      </c>
      <c r="I158" s="20" t="s">
        <v>2059</v>
      </c>
      <c r="K158" s="20" t="s">
        <v>55</v>
      </c>
      <c r="L158" s="27" t="str">
        <f t="shared" si="20"/>
        <v>Gà muối 500g</v>
      </c>
      <c r="N158" s="46" t="str">
        <f t="shared" si="23"/>
        <v>K-HCM</v>
      </c>
      <c r="Q158" s="28" t="str">
        <f t="shared" si="21"/>
        <v>Túi</v>
      </c>
      <c r="R158" s="32">
        <v>10</v>
      </c>
      <c r="T158" s="30">
        <f t="shared" si="24"/>
        <v>111058</v>
      </c>
      <c r="U158" s="30">
        <f t="shared" si="25"/>
        <v>1110580</v>
      </c>
      <c r="X158" s="67">
        <f t="shared" si="26"/>
        <v>8</v>
      </c>
      <c r="Y158" s="31"/>
      <c r="Z158" s="30">
        <f t="shared" si="27"/>
        <v>88846</v>
      </c>
    </row>
    <row r="159" spans="1:26" ht="25.5" customHeight="1" x14ac:dyDescent="0.25">
      <c r="A159" s="13">
        <v>44919</v>
      </c>
      <c r="B159" s="83" t="str">
        <f t="shared" si="22"/>
        <v>4145386197</v>
      </c>
      <c r="G159" s="20" t="s">
        <v>90</v>
      </c>
      <c r="I159" s="20" t="s">
        <v>2059</v>
      </c>
      <c r="K159" s="20" t="s">
        <v>67</v>
      </c>
      <c r="L159" s="27" t="str">
        <f t="shared" si="20"/>
        <v>Tai heo muối 200g</v>
      </c>
      <c r="N159" s="46" t="str">
        <f t="shared" si="23"/>
        <v>K-HCM</v>
      </c>
      <c r="Q159" s="28" t="str">
        <f t="shared" si="21"/>
        <v>Túi</v>
      </c>
      <c r="R159" s="32">
        <v>5</v>
      </c>
      <c r="T159" s="30">
        <f t="shared" si="24"/>
        <v>55595</v>
      </c>
      <c r="U159" s="30">
        <f t="shared" si="25"/>
        <v>277975</v>
      </c>
      <c r="X159" s="67">
        <f t="shared" si="26"/>
        <v>8</v>
      </c>
      <c r="Y159" s="31"/>
      <c r="Z159" s="30">
        <f t="shared" si="27"/>
        <v>22238</v>
      </c>
    </row>
    <row r="160" spans="1:26" ht="25.5" customHeight="1" x14ac:dyDescent="0.25">
      <c r="A160" s="13">
        <v>44919</v>
      </c>
      <c r="B160" s="83" t="str">
        <f t="shared" si="22"/>
        <v>4145386197</v>
      </c>
      <c r="G160" s="20" t="s">
        <v>90</v>
      </c>
      <c r="I160" s="20" t="s">
        <v>2059</v>
      </c>
      <c r="K160" s="20" t="s">
        <v>59</v>
      </c>
      <c r="L160" s="27" t="str">
        <f t="shared" si="20"/>
        <v>Giò Tai Lưỡi Xào 250g</v>
      </c>
      <c r="N160" s="46" t="str">
        <f t="shared" si="23"/>
        <v>K-HCM</v>
      </c>
      <c r="Q160" s="28" t="str">
        <f t="shared" si="21"/>
        <v>Túi</v>
      </c>
      <c r="R160" s="32">
        <v>5</v>
      </c>
      <c r="T160" s="30">
        <f t="shared" si="24"/>
        <v>50182</v>
      </c>
      <c r="U160" s="30">
        <f t="shared" si="25"/>
        <v>250910</v>
      </c>
      <c r="X160" s="67">
        <f t="shared" si="26"/>
        <v>8</v>
      </c>
      <c r="Y160" s="31"/>
      <c r="Z160" s="30">
        <f t="shared" si="27"/>
        <v>20073</v>
      </c>
    </row>
    <row r="161" spans="1:26" ht="25.5" customHeight="1" x14ac:dyDescent="0.25">
      <c r="A161" s="13">
        <v>44919</v>
      </c>
      <c r="B161" s="83" t="str">
        <f t="shared" si="22"/>
        <v>4145426454</v>
      </c>
      <c r="G161" s="20" t="s">
        <v>90</v>
      </c>
      <c r="I161" s="20" t="s">
        <v>2060</v>
      </c>
      <c r="K161" s="20" t="s">
        <v>30</v>
      </c>
      <c r="L161" s="27" t="str">
        <f t="shared" si="20"/>
        <v>Bắp bò muối 200g</v>
      </c>
      <c r="N161" s="46" t="str">
        <f t="shared" si="23"/>
        <v>K-HCM</v>
      </c>
      <c r="Q161" s="28" t="str">
        <f t="shared" si="21"/>
        <v>Túi</v>
      </c>
      <c r="R161" s="32">
        <v>5</v>
      </c>
      <c r="T161" s="30">
        <f t="shared" si="24"/>
        <v>87787</v>
      </c>
      <c r="U161" s="30">
        <f t="shared" si="25"/>
        <v>438935</v>
      </c>
      <c r="X161" s="67">
        <f t="shared" si="26"/>
        <v>8</v>
      </c>
      <c r="Y161" s="31"/>
      <c r="Z161" s="30">
        <f t="shared" si="27"/>
        <v>35115</v>
      </c>
    </row>
    <row r="162" spans="1:26" ht="25.5" customHeight="1" x14ac:dyDescent="0.25">
      <c r="A162" s="13">
        <v>44919</v>
      </c>
      <c r="B162" s="83" t="str">
        <f t="shared" si="22"/>
        <v>4145426454</v>
      </c>
      <c r="G162" s="20" t="s">
        <v>90</v>
      </c>
      <c r="I162" s="20" t="s">
        <v>2060</v>
      </c>
      <c r="K162" s="20" t="s">
        <v>39</v>
      </c>
      <c r="L162" s="27" t="str">
        <f t="shared" si="20"/>
        <v>Chân giò heo muối 300g</v>
      </c>
      <c r="N162" s="46" t="str">
        <f t="shared" si="23"/>
        <v>K-HCM</v>
      </c>
      <c r="Q162" s="28" t="str">
        <f t="shared" si="21"/>
        <v>Túi</v>
      </c>
      <c r="R162" s="32">
        <v>5</v>
      </c>
      <c r="T162" s="30">
        <f t="shared" si="24"/>
        <v>73431</v>
      </c>
      <c r="U162" s="30">
        <f t="shared" si="25"/>
        <v>367155</v>
      </c>
      <c r="X162" s="67">
        <f t="shared" si="26"/>
        <v>8</v>
      </c>
      <c r="Y162" s="31"/>
      <c r="Z162" s="30">
        <f t="shared" si="27"/>
        <v>29372</v>
      </c>
    </row>
    <row r="163" spans="1:26" ht="25.5" customHeight="1" x14ac:dyDescent="0.25">
      <c r="A163" s="13">
        <v>44919</v>
      </c>
      <c r="B163" s="83" t="str">
        <f t="shared" si="22"/>
        <v>4145426454</v>
      </c>
      <c r="G163" s="20" t="s">
        <v>90</v>
      </c>
      <c r="I163" s="20" t="s">
        <v>2060</v>
      </c>
      <c r="K163" s="20" t="s">
        <v>55</v>
      </c>
      <c r="L163" s="27" t="str">
        <f t="shared" si="20"/>
        <v>Gà muối 500g</v>
      </c>
      <c r="N163" s="46" t="str">
        <f t="shared" si="23"/>
        <v>K-HCM</v>
      </c>
      <c r="Q163" s="28" t="str">
        <f t="shared" si="21"/>
        <v>Túi</v>
      </c>
      <c r="R163" s="32">
        <v>5</v>
      </c>
      <c r="T163" s="30">
        <f t="shared" si="24"/>
        <v>111058</v>
      </c>
      <c r="U163" s="30">
        <f t="shared" si="25"/>
        <v>555290</v>
      </c>
      <c r="X163" s="67">
        <f t="shared" si="26"/>
        <v>8</v>
      </c>
      <c r="Y163" s="31"/>
      <c r="Z163" s="30">
        <f t="shared" si="27"/>
        <v>44423</v>
      </c>
    </row>
    <row r="164" spans="1:26" ht="25.5" customHeight="1" x14ac:dyDescent="0.25">
      <c r="A164" s="13">
        <v>44919</v>
      </c>
      <c r="B164" s="83" t="str">
        <f t="shared" si="22"/>
        <v>4145426454</v>
      </c>
      <c r="G164" s="20" t="s">
        <v>90</v>
      </c>
      <c r="I164" s="20" t="s">
        <v>2060</v>
      </c>
      <c r="K164" s="20" t="s">
        <v>67</v>
      </c>
      <c r="L164" s="27" t="str">
        <f t="shared" si="20"/>
        <v>Tai heo muối 200g</v>
      </c>
      <c r="N164" s="46" t="str">
        <f t="shared" si="23"/>
        <v>K-HCM</v>
      </c>
      <c r="Q164" s="28" t="str">
        <f t="shared" si="21"/>
        <v>Túi</v>
      </c>
      <c r="R164" s="32">
        <v>5</v>
      </c>
      <c r="T164" s="30">
        <f t="shared" si="24"/>
        <v>55595</v>
      </c>
      <c r="U164" s="30">
        <f t="shared" si="25"/>
        <v>277975</v>
      </c>
      <c r="X164" s="67">
        <f t="shared" si="26"/>
        <v>8</v>
      </c>
      <c r="Y164" s="31"/>
      <c r="Z164" s="30">
        <f t="shared" si="27"/>
        <v>22238</v>
      </c>
    </row>
    <row r="165" spans="1:26" ht="25.5" customHeight="1" x14ac:dyDescent="0.25">
      <c r="A165" s="13">
        <v>44919</v>
      </c>
      <c r="B165" s="83" t="str">
        <f t="shared" si="22"/>
        <v>4145426454</v>
      </c>
      <c r="G165" s="20" t="s">
        <v>90</v>
      </c>
      <c r="I165" s="20" t="s">
        <v>2060</v>
      </c>
      <c r="K165" s="20" t="s">
        <v>65</v>
      </c>
      <c r="L165" s="27" t="str">
        <f t="shared" si="20"/>
        <v>Mọc Nấm Hương 250g</v>
      </c>
      <c r="N165" s="46" t="str">
        <f t="shared" si="23"/>
        <v>K-HCM</v>
      </c>
      <c r="Q165" s="28" t="str">
        <f t="shared" si="21"/>
        <v>Túi</v>
      </c>
      <c r="R165" s="32">
        <v>5</v>
      </c>
      <c r="T165" s="30">
        <f t="shared" si="24"/>
        <v>46000</v>
      </c>
      <c r="U165" s="30">
        <f t="shared" si="25"/>
        <v>230000</v>
      </c>
      <c r="X165" s="67">
        <f t="shared" si="26"/>
        <v>8</v>
      </c>
      <c r="Y165" s="31"/>
      <c r="Z165" s="30">
        <f t="shared" si="27"/>
        <v>18400</v>
      </c>
    </row>
    <row r="166" spans="1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1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1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1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1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1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1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1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1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1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1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155" activePane="bottomRight" state="frozen"/>
      <selection pane="topRight" activeCell="G1" sqref="G1"/>
      <selection pane="bottomLeft" activeCell="A2" sqref="A2"/>
      <selection pane="bottomRight" activeCell="L167" sqref="L167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44919</v>
      </c>
      <c r="B2" s="70" t="str">
        <f>IF(I2&lt;&gt;"",IF(LEN(I2)&gt;9,LEFT(I2,10),"sai PO"),"")</f>
        <v>4145169585</v>
      </c>
      <c r="C2" s="74"/>
      <c r="D2" s="74"/>
      <c r="E2" s="75"/>
      <c r="F2" s="74"/>
      <c r="G2" s="75" t="s">
        <v>985</v>
      </c>
      <c r="H2" s="75"/>
      <c r="I2" s="75" t="s">
        <v>2016</v>
      </c>
      <c r="J2" s="56" t="str">
        <f>IF(G2&lt;&gt;"",VLOOKUP(G2,'nhân viên sale'!$A$2:$B$1633,2,0),"")</f>
        <v>HN004</v>
      </c>
      <c r="K2" s="75" t="s">
        <v>39</v>
      </c>
      <c r="L2" s="27" t="str">
        <f t="shared" ref="L2:L33" si="0">IF(K2&lt;&gt;"",VLOOKUP(K2,tenhang,2,0),"")</f>
        <v>Chân giò heo muối 300g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6</v>
      </c>
      <c r="S2" s="77"/>
      <c r="T2" s="30">
        <f t="shared" ref="T2:T33" si="3">IF(K2&lt;&gt;"",VLOOKUP(K2,tenhang,4,0),0)</f>
        <v>73431</v>
      </c>
      <c r="U2" s="30">
        <f t="shared" ref="U2:U33" si="4">R2*T2</f>
        <v>440586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35247</v>
      </c>
    </row>
    <row r="3" spans="1:26" ht="25.5" customHeight="1" x14ac:dyDescent="0.25">
      <c r="A3" s="81">
        <v>44919</v>
      </c>
      <c r="B3" s="70" t="str">
        <f t="shared" ref="B3:B66" si="7">IF(I3&lt;&gt;"",IF(LEN(I3)&gt;9,LEFT(I3,10),"sai PO"),"")</f>
        <v>4145169585</v>
      </c>
      <c r="C3" s="74"/>
      <c r="D3" s="74"/>
      <c r="E3" s="75"/>
      <c r="F3" s="74"/>
      <c r="G3" s="75" t="s">
        <v>985</v>
      </c>
      <c r="H3" s="75"/>
      <c r="I3" s="75" t="s">
        <v>2016</v>
      </c>
      <c r="J3" s="56" t="str">
        <f>IF(G3&lt;&gt;"",VLOOKUP(G3,'nhân viên sale'!$A$2:$B$1633,2,0),"")</f>
        <v>HN004</v>
      </c>
      <c r="K3" s="75" t="s">
        <v>45</v>
      </c>
      <c r="L3" s="27" t="str">
        <f t="shared" si="0"/>
        <v>Chả nướng 300g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3</v>
      </c>
      <c r="S3" s="77"/>
      <c r="T3" s="30">
        <f t="shared" si="3"/>
        <v>70950</v>
      </c>
      <c r="U3" s="30">
        <f t="shared" si="4"/>
        <v>212850</v>
      </c>
      <c r="V3" s="77"/>
      <c r="W3" s="77"/>
      <c r="X3" s="67">
        <f t="shared" si="5"/>
        <v>8</v>
      </c>
      <c r="Y3" s="31"/>
      <c r="Z3" s="30">
        <f t="shared" si="6"/>
        <v>17028</v>
      </c>
    </row>
    <row r="4" spans="1:26" ht="25.5" customHeight="1" x14ac:dyDescent="0.25">
      <c r="A4" s="81">
        <v>44919</v>
      </c>
      <c r="B4" s="70" t="str">
        <f t="shared" si="7"/>
        <v>4145169585</v>
      </c>
      <c r="C4" s="74"/>
      <c r="D4" s="74"/>
      <c r="E4" s="75"/>
      <c r="F4" s="74"/>
      <c r="G4" s="75" t="s">
        <v>985</v>
      </c>
      <c r="H4" s="75"/>
      <c r="I4" s="75" t="s">
        <v>2016</v>
      </c>
      <c r="J4" s="56" t="str">
        <f>IF(G4&lt;&gt;"",VLOOKUP(G4,'nhân viên sale'!$A$2:$B$1633,2,0),"")</f>
        <v>HN004</v>
      </c>
      <c r="K4" s="75" t="s">
        <v>37</v>
      </c>
      <c r="L4" s="27" t="str">
        <f t="shared" si="0"/>
        <v>Chả cốm 300g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3</v>
      </c>
      <c r="S4" s="77"/>
      <c r="T4" s="30">
        <f t="shared" si="3"/>
        <v>74250</v>
      </c>
      <c r="U4" s="30">
        <f t="shared" si="4"/>
        <v>222750</v>
      </c>
      <c r="V4" s="77"/>
      <c r="W4" s="77"/>
      <c r="X4" s="67">
        <f t="shared" si="5"/>
        <v>8</v>
      </c>
      <c r="Y4" s="31"/>
      <c r="Z4" s="30">
        <f t="shared" si="6"/>
        <v>17820</v>
      </c>
    </row>
    <row r="5" spans="1:26" ht="25.5" customHeight="1" x14ac:dyDescent="0.25">
      <c r="A5" s="81">
        <v>44919</v>
      </c>
      <c r="B5" s="70" t="str">
        <f t="shared" si="7"/>
        <v>4145169585</v>
      </c>
      <c r="C5" s="14"/>
      <c r="D5" s="14"/>
      <c r="E5" s="15"/>
      <c r="F5" s="14"/>
      <c r="G5" s="15" t="s">
        <v>985</v>
      </c>
      <c r="H5" s="15"/>
      <c r="I5" s="15" t="s">
        <v>2016</v>
      </c>
      <c r="J5" s="56" t="str">
        <f>IF(G5&lt;&gt;"",VLOOKUP(G5,'nhân viên sale'!$A$2:$B$1633,2,0),"")</f>
        <v>HN004</v>
      </c>
      <c r="K5" s="15" t="s">
        <v>65</v>
      </c>
      <c r="L5" s="27" t="str">
        <f t="shared" si="0"/>
        <v>Mọc Nấm Hương 250g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5</v>
      </c>
      <c r="S5" s="29"/>
      <c r="T5" s="30">
        <f t="shared" si="3"/>
        <v>46000</v>
      </c>
      <c r="U5" s="30">
        <f t="shared" si="4"/>
        <v>230000</v>
      </c>
      <c r="V5" s="29"/>
      <c r="W5" s="29"/>
      <c r="X5" s="67">
        <f t="shared" si="5"/>
        <v>8</v>
      </c>
      <c r="Y5" s="31"/>
      <c r="Z5" s="30">
        <f t="shared" si="6"/>
        <v>18400</v>
      </c>
    </row>
    <row r="6" spans="1:26" ht="25.5" customHeight="1" x14ac:dyDescent="0.25">
      <c r="A6" s="81">
        <v>44919</v>
      </c>
      <c r="B6" s="70" t="str">
        <f t="shared" si="7"/>
        <v>4145179613</v>
      </c>
      <c r="C6" s="14"/>
      <c r="D6" s="14"/>
      <c r="E6" s="15"/>
      <c r="F6" s="14"/>
      <c r="G6" s="15" t="s">
        <v>163</v>
      </c>
      <c r="H6" s="15"/>
      <c r="I6" s="15" t="s">
        <v>1986</v>
      </c>
      <c r="J6" s="56" t="str">
        <f>IF(G6&lt;&gt;"",VLOOKUP(G6,'nhân viên sale'!$A$2:$B$1633,2,0),"")</f>
        <v>HN004</v>
      </c>
      <c r="K6" s="15" t="s">
        <v>39</v>
      </c>
      <c r="L6" s="27" t="str">
        <f t="shared" si="0"/>
        <v>Chân giò heo muối 300g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10</v>
      </c>
      <c r="S6" s="29"/>
      <c r="T6" s="30">
        <f t="shared" si="3"/>
        <v>73431</v>
      </c>
      <c r="U6" s="30">
        <f t="shared" si="4"/>
        <v>734310</v>
      </c>
      <c r="V6" s="29"/>
      <c r="W6" s="29"/>
      <c r="X6" s="67">
        <f t="shared" si="5"/>
        <v>8</v>
      </c>
      <c r="Y6" s="31"/>
      <c r="Z6" s="30">
        <f t="shared" si="6"/>
        <v>58745</v>
      </c>
    </row>
    <row r="7" spans="1:26" ht="25.5" customHeight="1" x14ac:dyDescent="0.25">
      <c r="A7" s="81">
        <v>44919</v>
      </c>
      <c r="B7" s="70" t="str">
        <f t="shared" si="7"/>
        <v>4145179613</v>
      </c>
      <c r="C7" s="14"/>
      <c r="D7" s="14"/>
      <c r="E7" s="15"/>
      <c r="F7" s="14"/>
      <c r="G7" s="15" t="s">
        <v>163</v>
      </c>
      <c r="H7" s="15"/>
      <c r="I7" s="15" t="s">
        <v>1986</v>
      </c>
      <c r="J7" s="56" t="str">
        <f>IF(G7&lt;&gt;"",VLOOKUP(G7,'nhân viên sale'!$A$2:$B$1633,2,0),"")</f>
        <v>HN004</v>
      </c>
      <c r="K7" s="15" t="s">
        <v>55</v>
      </c>
      <c r="L7" s="27" t="str">
        <f t="shared" si="0"/>
        <v>Gà muối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10</v>
      </c>
      <c r="S7" s="29"/>
      <c r="T7" s="30">
        <f t="shared" si="3"/>
        <v>111058</v>
      </c>
      <c r="U7" s="30">
        <f t="shared" si="4"/>
        <v>1110580</v>
      </c>
      <c r="V7" s="29"/>
      <c r="W7" s="29"/>
      <c r="X7" s="67">
        <f t="shared" si="5"/>
        <v>8</v>
      </c>
      <c r="Y7" s="31"/>
      <c r="Z7" s="30">
        <f t="shared" si="6"/>
        <v>88846</v>
      </c>
    </row>
    <row r="8" spans="1:26" ht="25.5" customHeight="1" x14ac:dyDescent="0.25">
      <c r="A8" s="81">
        <v>44919</v>
      </c>
      <c r="B8" s="70" t="str">
        <f t="shared" si="7"/>
        <v>4145179613</v>
      </c>
      <c r="C8" s="74"/>
      <c r="D8" s="74"/>
      <c r="E8" s="75"/>
      <c r="F8" s="74"/>
      <c r="G8" s="75" t="s">
        <v>163</v>
      </c>
      <c r="H8" s="75"/>
      <c r="I8" s="75" t="s">
        <v>1986</v>
      </c>
      <c r="J8" s="56" t="str">
        <f>IF(G8&lt;&gt;"",VLOOKUP(G8,'nhân viên sale'!$A$2:$B$1633,2,0),"")</f>
        <v>HN004</v>
      </c>
      <c r="K8" s="75" t="s">
        <v>67</v>
      </c>
      <c r="L8" s="27" t="str">
        <f t="shared" si="0"/>
        <v>Tai heo muối 200g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2</v>
      </c>
      <c r="S8" s="77"/>
      <c r="T8" s="30">
        <f t="shared" si="3"/>
        <v>55595</v>
      </c>
      <c r="U8" s="30">
        <f t="shared" si="4"/>
        <v>111190</v>
      </c>
      <c r="V8" s="77"/>
      <c r="W8" s="77"/>
      <c r="X8" s="67">
        <f t="shared" si="5"/>
        <v>8</v>
      </c>
      <c r="Y8" s="31"/>
      <c r="Z8" s="30">
        <f t="shared" si="6"/>
        <v>8895</v>
      </c>
    </row>
    <row r="9" spans="1:26" ht="25.5" customHeight="1" x14ac:dyDescent="0.25">
      <c r="A9" s="81">
        <v>44919</v>
      </c>
      <c r="B9" s="70" t="str">
        <f t="shared" si="7"/>
        <v>4145179613</v>
      </c>
      <c r="C9" s="14"/>
      <c r="D9" s="14"/>
      <c r="E9" s="15"/>
      <c r="F9" s="14"/>
      <c r="G9" s="15" t="s">
        <v>163</v>
      </c>
      <c r="H9" s="15"/>
      <c r="I9" s="15" t="s">
        <v>1986</v>
      </c>
      <c r="J9" s="56" t="str">
        <f>IF(G9&lt;&gt;"",VLOOKUP(G9,'nhân viên sale'!$A$2:$B$1633,2,0),"")</f>
        <v>HN004</v>
      </c>
      <c r="K9" s="15" t="s">
        <v>53</v>
      </c>
      <c r="L9" s="27" t="str">
        <f t="shared" si="0"/>
        <v>Giò lụa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2</v>
      </c>
      <c r="S9" s="29"/>
      <c r="T9" s="30">
        <f t="shared" si="3"/>
        <v>94013</v>
      </c>
      <c r="U9" s="30">
        <f t="shared" si="4"/>
        <v>188026</v>
      </c>
      <c r="V9" s="29"/>
      <c r="W9" s="29"/>
      <c r="X9" s="67">
        <f t="shared" si="5"/>
        <v>8</v>
      </c>
      <c r="Y9" s="31"/>
      <c r="Z9" s="30">
        <f t="shared" si="6"/>
        <v>15042</v>
      </c>
    </row>
    <row r="10" spans="1:26" ht="25.5" customHeight="1" x14ac:dyDescent="0.25">
      <c r="A10" s="81">
        <v>44919</v>
      </c>
      <c r="B10" s="70" t="str">
        <f t="shared" si="7"/>
        <v>4145179613</v>
      </c>
      <c r="C10" s="14"/>
      <c r="D10" s="14"/>
      <c r="E10" s="15"/>
      <c r="F10" s="14"/>
      <c r="G10" s="15" t="s">
        <v>163</v>
      </c>
      <c r="H10" s="15"/>
      <c r="I10" s="15" t="s">
        <v>1986</v>
      </c>
      <c r="J10" s="56" t="str">
        <f>IF(G10&lt;&gt;"",VLOOKUP(G10,'nhân viên sale'!$A$2:$B$1633,2,0),"")</f>
        <v>HN004</v>
      </c>
      <c r="K10" s="15" t="s">
        <v>37</v>
      </c>
      <c r="L10" s="27" t="str">
        <f t="shared" si="0"/>
        <v>Chả cốm 300g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2</v>
      </c>
      <c r="S10" s="29"/>
      <c r="T10" s="30">
        <f t="shared" si="3"/>
        <v>74250</v>
      </c>
      <c r="U10" s="30">
        <f t="shared" si="4"/>
        <v>148500</v>
      </c>
      <c r="V10" s="29"/>
      <c r="W10" s="29"/>
      <c r="X10" s="67">
        <f t="shared" si="5"/>
        <v>8</v>
      </c>
      <c r="Y10" s="31"/>
      <c r="Z10" s="30">
        <f t="shared" si="6"/>
        <v>11880</v>
      </c>
    </row>
    <row r="11" spans="1:26" ht="25.5" customHeight="1" x14ac:dyDescent="0.25">
      <c r="A11" s="81">
        <v>44919</v>
      </c>
      <c r="B11" s="70" t="str">
        <f t="shared" si="7"/>
        <v>4145179613</v>
      </c>
      <c r="C11" s="14"/>
      <c r="D11" s="14"/>
      <c r="E11" s="15"/>
      <c r="F11" s="14"/>
      <c r="G11" s="15" t="s">
        <v>163</v>
      </c>
      <c r="H11" s="15"/>
      <c r="I11" s="15" t="s">
        <v>1986</v>
      </c>
      <c r="J11" s="56" t="str">
        <f>IF(G11&lt;&gt;"",VLOOKUP(G11,'nhân viên sale'!$A$2:$B$1633,2,0),"")</f>
        <v>HN004</v>
      </c>
      <c r="K11" s="15" t="s">
        <v>63</v>
      </c>
      <c r="L11" s="27" t="str">
        <f t="shared" si="0"/>
        <v>Giò tai nấm hương 500g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3</v>
      </c>
      <c r="S11" s="29"/>
      <c r="T11" s="30">
        <f t="shared" si="3"/>
        <v>101989</v>
      </c>
      <c r="U11" s="30">
        <f t="shared" si="4"/>
        <v>305967</v>
      </c>
      <c r="V11" s="29"/>
      <c r="W11" s="29"/>
      <c r="X11" s="67">
        <f t="shared" si="5"/>
        <v>8</v>
      </c>
      <c r="Y11" s="31"/>
      <c r="Z11" s="30">
        <f t="shared" si="6"/>
        <v>24477</v>
      </c>
    </row>
    <row r="12" spans="1:26" ht="25.5" customHeight="1" x14ac:dyDescent="0.25">
      <c r="A12" s="81">
        <v>44919</v>
      </c>
      <c r="B12" s="70" t="str">
        <f t="shared" si="7"/>
        <v>4145179613</v>
      </c>
      <c r="C12" s="74"/>
      <c r="D12" s="74"/>
      <c r="E12" s="75"/>
      <c r="F12" s="74"/>
      <c r="G12" s="75" t="s">
        <v>163</v>
      </c>
      <c r="H12" s="75"/>
      <c r="I12" s="75" t="s">
        <v>1986</v>
      </c>
      <c r="J12" s="56" t="str">
        <f>IF(G12&lt;&gt;"",VLOOKUP(G12,'nhân viên sale'!$A$2:$B$1633,2,0),"")</f>
        <v>HN004</v>
      </c>
      <c r="K12" s="75" t="s">
        <v>59</v>
      </c>
      <c r="L12" s="27" t="str">
        <f t="shared" si="0"/>
        <v>Giò Tai Lưỡi Xào 250g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2</v>
      </c>
      <c r="S12" s="77"/>
      <c r="T12" s="30">
        <f t="shared" si="3"/>
        <v>50182</v>
      </c>
      <c r="U12" s="30">
        <f t="shared" si="4"/>
        <v>100364</v>
      </c>
      <c r="V12" s="77"/>
      <c r="W12" s="77"/>
      <c r="X12" s="67">
        <f t="shared" si="5"/>
        <v>8</v>
      </c>
      <c r="Y12" s="31"/>
      <c r="Z12" s="30">
        <f t="shared" si="6"/>
        <v>8029</v>
      </c>
    </row>
    <row r="13" spans="1:26" ht="25.5" customHeight="1" x14ac:dyDescent="0.25">
      <c r="A13" s="81">
        <v>44919</v>
      </c>
      <c r="B13" s="70" t="str">
        <f t="shared" si="7"/>
        <v>4145179870</v>
      </c>
      <c r="C13" s="74"/>
      <c r="D13" s="74"/>
      <c r="E13" s="75"/>
      <c r="F13" s="74"/>
      <c r="G13" s="75" t="s">
        <v>167</v>
      </c>
      <c r="H13" s="75"/>
      <c r="I13" s="75" t="s">
        <v>1987</v>
      </c>
      <c r="J13" s="56" t="str">
        <f>IF(G13&lt;&gt;"",VLOOKUP(G13,'nhân viên sale'!$A$2:$B$1633,2,0),"")</f>
        <v>HN004</v>
      </c>
      <c r="K13" s="75" t="s">
        <v>39</v>
      </c>
      <c r="L13" s="27" t="str">
        <f t="shared" si="0"/>
        <v>Chân giò heo muối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15</v>
      </c>
      <c r="S13" s="77"/>
      <c r="T13" s="30">
        <f t="shared" si="3"/>
        <v>73431</v>
      </c>
      <c r="U13" s="30">
        <f t="shared" si="4"/>
        <v>1101465</v>
      </c>
      <c r="V13" s="77"/>
      <c r="W13" s="77"/>
      <c r="X13" s="67">
        <f t="shared" si="5"/>
        <v>8</v>
      </c>
      <c r="Y13" s="31"/>
      <c r="Z13" s="30">
        <f t="shared" si="6"/>
        <v>88117</v>
      </c>
    </row>
    <row r="14" spans="1:26" ht="25.5" customHeight="1" x14ac:dyDescent="0.25">
      <c r="A14" s="81">
        <v>44919</v>
      </c>
      <c r="B14" s="70" t="str">
        <f t="shared" si="7"/>
        <v>4145179870</v>
      </c>
      <c r="C14" s="74"/>
      <c r="D14" s="74"/>
      <c r="E14" s="75"/>
      <c r="F14" s="74"/>
      <c r="G14" s="75" t="s">
        <v>167</v>
      </c>
      <c r="H14" s="75"/>
      <c r="I14" s="75" t="s">
        <v>1987</v>
      </c>
      <c r="J14" s="56" t="str">
        <f>IF(G14&lt;&gt;"",VLOOKUP(G14,'nhân viên sale'!$A$2:$B$1633,2,0),"")</f>
        <v>HN004</v>
      </c>
      <c r="K14" s="7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15</v>
      </c>
      <c r="S14" s="77"/>
      <c r="T14" s="30">
        <f t="shared" si="3"/>
        <v>111058</v>
      </c>
      <c r="U14" s="30">
        <f t="shared" si="4"/>
        <v>1665870</v>
      </c>
      <c r="V14" s="77"/>
      <c r="W14" s="77"/>
      <c r="X14" s="67">
        <f t="shared" si="5"/>
        <v>8</v>
      </c>
      <c r="Y14" s="31"/>
      <c r="Z14" s="30">
        <f t="shared" si="6"/>
        <v>133270</v>
      </c>
    </row>
    <row r="15" spans="1:26" ht="25.5" customHeight="1" x14ac:dyDescent="0.25">
      <c r="A15" s="81">
        <v>44919</v>
      </c>
      <c r="B15" s="70" t="str">
        <f t="shared" si="7"/>
        <v>4145179870</v>
      </c>
      <c r="C15" s="74"/>
      <c r="D15" s="74"/>
      <c r="E15" s="75"/>
      <c r="F15" s="74"/>
      <c r="G15" s="75" t="s">
        <v>167</v>
      </c>
      <c r="H15" s="75"/>
      <c r="I15" s="75" t="s">
        <v>1987</v>
      </c>
      <c r="J15" s="56" t="str">
        <f>IF(G15&lt;&gt;"",VLOOKUP(G15,'nhân viên sale'!$A$2:$B$1633,2,0),"")</f>
        <v>HN004</v>
      </c>
      <c r="K15" s="75" t="s">
        <v>67</v>
      </c>
      <c r="L15" s="27" t="str">
        <f t="shared" si="0"/>
        <v>Tai heo muối 200g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55595</v>
      </c>
      <c r="U15" s="30">
        <f t="shared" si="4"/>
        <v>555950</v>
      </c>
      <c r="V15" s="77"/>
      <c r="W15" s="77"/>
      <c r="X15" s="67">
        <f t="shared" si="5"/>
        <v>8</v>
      </c>
      <c r="Y15" s="31"/>
      <c r="Z15" s="30">
        <f t="shared" si="6"/>
        <v>44476</v>
      </c>
    </row>
    <row r="16" spans="1:26" ht="25.5" customHeight="1" x14ac:dyDescent="0.25">
      <c r="A16" s="81">
        <v>44919</v>
      </c>
      <c r="B16" s="70" t="str">
        <f t="shared" si="7"/>
        <v>4145179870</v>
      </c>
      <c r="C16" s="74"/>
      <c r="D16" s="74"/>
      <c r="E16" s="75"/>
      <c r="F16" s="74"/>
      <c r="G16" s="75" t="s">
        <v>167</v>
      </c>
      <c r="H16" s="75"/>
      <c r="I16" s="75" t="s">
        <v>1987</v>
      </c>
      <c r="J16" s="56" t="str">
        <f>IF(G16&lt;&gt;"",VLOOKUP(G16,'nhân viên sale'!$A$2:$B$1633,2,0),"")</f>
        <v>HN004</v>
      </c>
      <c r="K16" s="75" t="s">
        <v>53</v>
      </c>
      <c r="L16" s="27" t="str">
        <f t="shared" si="0"/>
        <v>Giò lụa 500g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8</v>
      </c>
      <c r="S16" s="77"/>
      <c r="T16" s="30">
        <f t="shared" si="3"/>
        <v>94013</v>
      </c>
      <c r="U16" s="30">
        <f t="shared" si="4"/>
        <v>752104</v>
      </c>
      <c r="V16" s="77"/>
      <c r="W16" s="77"/>
      <c r="X16" s="67">
        <f t="shared" si="5"/>
        <v>8</v>
      </c>
      <c r="Y16" s="31"/>
      <c r="Z16" s="30">
        <f t="shared" si="6"/>
        <v>60168</v>
      </c>
    </row>
    <row r="17" spans="1:26" ht="25.5" customHeight="1" x14ac:dyDescent="0.25">
      <c r="A17" s="81">
        <v>44919</v>
      </c>
      <c r="B17" s="70" t="str">
        <f t="shared" si="7"/>
        <v>4145179870</v>
      </c>
      <c r="C17" s="74"/>
      <c r="D17" s="74"/>
      <c r="E17" s="75"/>
      <c r="F17" s="74"/>
      <c r="G17" s="75" t="s">
        <v>167</v>
      </c>
      <c r="H17" s="75"/>
      <c r="I17" s="75" t="s">
        <v>1987</v>
      </c>
      <c r="J17" s="56" t="str">
        <f>IF(G17&lt;&gt;"",VLOOKUP(G17,'nhân viên sale'!$A$2:$B$1633,2,0),"")</f>
        <v>HN004</v>
      </c>
      <c r="K17" s="75" t="s">
        <v>37</v>
      </c>
      <c r="L17" s="27" t="str">
        <f t="shared" si="0"/>
        <v>Chả cốm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10</v>
      </c>
      <c r="S17" s="77"/>
      <c r="T17" s="30">
        <f t="shared" si="3"/>
        <v>74250</v>
      </c>
      <c r="U17" s="30">
        <f t="shared" si="4"/>
        <v>742500</v>
      </c>
      <c r="V17" s="77"/>
      <c r="W17" s="77"/>
      <c r="X17" s="67">
        <f t="shared" si="5"/>
        <v>8</v>
      </c>
      <c r="Y17" s="31"/>
      <c r="Z17" s="30">
        <f t="shared" si="6"/>
        <v>59400</v>
      </c>
    </row>
    <row r="18" spans="1:26" ht="25.5" customHeight="1" x14ac:dyDescent="0.25">
      <c r="A18" s="81">
        <v>44919</v>
      </c>
      <c r="B18" s="70" t="str">
        <f t="shared" si="7"/>
        <v>4145179870</v>
      </c>
      <c r="C18" s="74"/>
      <c r="D18" s="74"/>
      <c r="E18" s="75"/>
      <c r="F18" s="74"/>
      <c r="G18" s="75" t="s">
        <v>167</v>
      </c>
      <c r="H18" s="75"/>
      <c r="I18" s="75" t="s">
        <v>1987</v>
      </c>
      <c r="J18" s="56" t="str">
        <f>IF(G18&lt;&gt;"",VLOOKUP(G18,'nhân viên sale'!$A$2:$B$1633,2,0),"")</f>
        <v>HN004</v>
      </c>
      <c r="K18" s="75" t="s">
        <v>63</v>
      </c>
      <c r="L18" s="27" t="str">
        <f t="shared" si="0"/>
        <v>Giò tai nấm hương 500g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101989</v>
      </c>
      <c r="U18" s="30">
        <f t="shared" si="4"/>
        <v>1019890</v>
      </c>
      <c r="V18" s="77"/>
      <c r="W18" s="77"/>
      <c r="X18" s="67">
        <f t="shared" si="5"/>
        <v>8</v>
      </c>
      <c r="Y18" s="31"/>
      <c r="Z18" s="30">
        <f t="shared" si="6"/>
        <v>81591</v>
      </c>
    </row>
    <row r="19" spans="1:26" ht="25.5" customHeight="1" x14ac:dyDescent="0.25">
      <c r="A19" s="81">
        <v>44919</v>
      </c>
      <c r="B19" s="70" t="str">
        <f t="shared" si="7"/>
        <v>4145179870</v>
      </c>
      <c r="C19" s="74"/>
      <c r="D19" s="74"/>
      <c r="E19" s="75"/>
      <c r="F19" s="74"/>
      <c r="G19" s="75" t="s">
        <v>167</v>
      </c>
      <c r="H19" s="75"/>
      <c r="I19" s="75" t="s">
        <v>1987</v>
      </c>
      <c r="J19" s="56" t="str">
        <f>IF(G19&lt;&gt;"",VLOOKUP(G19,'nhân viên sale'!$A$2:$B$1633,2,0),"")</f>
        <v>HN004</v>
      </c>
      <c r="K19" s="75" t="s">
        <v>59</v>
      </c>
      <c r="L19" s="27" t="str">
        <f t="shared" si="0"/>
        <v>Giò Tai Lưỡi Xào 250g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50182</v>
      </c>
      <c r="U19" s="30">
        <f t="shared" si="4"/>
        <v>501820</v>
      </c>
      <c r="V19" s="77"/>
      <c r="W19" s="77"/>
      <c r="X19" s="67">
        <f t="shared" si="5"/>
        <v>8</v>
      </c>
      <c r="Y19" s="31"/>
      <c r="Z19" s="30">
        <f t="shared" si="6"/>
        <v>40146</v>
      </c>
    </row>
    <row r="20" spans="1:26" ht="25.5" customHeight="1" x14ac:dyDescent="0.25">
      <c r="A20" s="81">
        <v>44919</v>
      </c>
      <c r="B20" s="70" t="str">
        <f t="shared" si="7"/>
        <v>4145180128</v>
      </c>
      <c r="C20" s="14"/>
      <c r="D20" s="14"/>
      <c r="E20" s="15"/>
      <c r="F20" s="14"/>
      <c r="G20" s="15" t="s">
        <v>170</v>
      </c>
      <c r="H20" s="15"/>
      <c r="I20" s="15" t="s">
        <v>1988</v>
      </c>
      <c r="J20" s="56" t="str">
        <f>IF(G20&lt;&gt;"",VLOOKUP(G20,'nhân viên sale'!$A$2:$B$1633,2,0),"")</f>
        <v>HN003</v>
      </c>
      <c r="K20" s="15" t="s">
        <v>39</v>
      </c>
      <c r="L20" s="27" t="str">
        <f t="shared" si="0"/>
        <v>Chân giò heo muối 300g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8</v>
      </c>
      <c r="S20" s="29"/>
      <c r="T20" s="30">
        <f t="shared" si="3"/>
        <v>73431</v>
      </c>
      <c r="U20" s="30">
        <f t="shared" si="4"/>
        <v>587448</v>
      </c>
      <c r="V20" s="29"/>
      <c r="W20" s="29"/>
      <c r="X20" s="67">
        <f t="shared" si="5"/>
        <v>8</v>
      </c>
      <c r="Y20" s="31"/>
      <c r="Z20" s="30">
        <f t="shared" si="6"/>
        <v>46996</v>
      </c>
    </row>
    <row r="21" spans="1:26" ht="25.5" customHeight="1" x14ac:dyDescent="0.25">
      <c r="A21" s="81">
        <v>44919</v>
      </c>
      <c r="B21" s="70" t="str">
        <f t="shared" si="7"/>
        <v>4145180128</v>
      </c>
      <c r="C21" s="14"/>
      <c r="D21" s="14"/>
      <c r="E21" s="15"/>
      <c r="F21" s="14"/>
      <c r="G21" s="15" t="s">
        <v>170</v>
      </c>
      <c r="H21" s="15"/>
      <c r="I21" s="15" t="s">
        <v>1988</v>
      </c>
      <c r="J21" s="56" t="str">
        <f>IF(G21&lt;&gt;"",VLOOKUP(G21,'nhân viên sale'!$A$2:$B$1633,2,0),"")</f>
        <v>HN003</v>
      </c>
      <c r="K21" s="15" t="s">
        <v>55</v>
      </c>
      <c r="L21" s="27" t="str">
        <f t="shared" si="0"/>
        <v>Gà muối 500g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8</v>
      </c>
      <c r="S21" s="29"/>
      <c r="T21" s="30">
        <f t="shared" si="3"/>
        <v>111058</v>
      </c>
      <c r="U21" s="30">
        <f t="shared" si="4"/>
        <v>888464</v>
      </c>
      <c r="V21" s="29"/>
      <c r="W21" s="29"/>
      <c r="X21" s="67">
        <f t="shared" si="5"/>
        <v>8</v>
      </c>
      <c r="Y21" s="31"/>
      <c r="Z21" s="30">
        <f t="shared" si="6"/>
        <v>71077</v>
      </c>
    </row>
    <row r="22" spans="1:26" ht="25.5" customHeight="1" x14ac:dyDescent="0.25">
      <c r="A22" s="81">
        <v>44919</v>
      </c>
      <c r="B22" s="70" t="str">
        <f t="shared" si="7"/>
        <v>4145180128</v>
      </c>
      <c r="C22" s="74"/>
      <c r="D22" s="74"/>
      <c r="E22" s="75"/>
      <c r="F22" s="74"/>
      <c r="G22" s="75" t="s">
        <v>170</v>
      </c>
      <c r="H22" s="75"/>
      <c r="I22" s="75" t="s">
        <v>1988</v>
      </c>
      <c r="J22" s="56" t="str">
        <f>IF(G22&lt;&gt;"",VLOOKUP(G22,'nhân viên sale'!$A$2:$B$1633,2,0),"")</f>
        <v>HN003</v>
      </c>
      <c r="K22" s="75" t="s">
        <v>37</v>
      </c>
      <c r="L22" s="27" t="str">
        <f t="shared" si="0"/>
        <v>Chả cốm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8</v>
      </c>
      <c r="S22" s="77"/>
      <c r="T22" s="30">
        <f t="shared" si="3"/>
        <v>74250</v>
      </c>
      <c r="U22" s="30">
        <f t="shared" si="4"/>
        <v>594000</v>
      </c>
      <c r="V22" s="77"/>
      <c r="W22" s="77"/>
      <c r="X22" s="67">
        <f t="shared" si="5"/>
        <v>8</v>
      </c>
      <c r="Y22" s="31"/>
      <c r="Z22" s="30">
        <f t="shared" si="6"/>
        <v>47520</v>
      </c>
    </row>
    <row r="23" spans="1:26" ht="25.5" customHeight="1" x14ac:dyDescent="0.25">
      <c r="A23" s="81">
        <v>44919</v>
      </c>
      <c r="B23" s="70" t="str">
        <f t="shared" si="7"/>
        <v>4145180128</v>
      </c>
      <c r="C23" s="74"/>
      <c r="D23" s="74"/>
      <c r="E23" s="75"/>
      <c r="F23" s="74"/>
      <c r="G23" s="75" t="s">
        <v>170</v>
      </c>
      <c r="H23" s="75"/>
      <c r="I23" s="75" t="s">
        <v>1988</v>
      </c>
      <c r="J23" s="56" t="str">
        <f>IF(G23&lt;&gt;"",VLOOKUP(G23,'nhân viên sale'!$A$2:$B$1633,2,0),"")</f>
        <v>HN003</v>
      </c>
      <c r="K23" s="75" t="s">
        <v>63</v>
      </c>
      <c r="L23" s="27" t="str">
        <f t="shared" si="0"/>
        <v>Giò tai nấm hương 500g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8</v>
      </c>
      <c r="S23" s="77"/>
      <c r="T23" s="30">
        <f t="shared" si="3"/>
        <v>101989</v>
      </c>
      <c r="U23" s="30">
        <f t="shared" si="4"/>
        <v>815912</v>
      </c>
      <c r="V23" s="77"/>
      <c r="W23" s="77"/>
      <c r="X23" s="67">
        <f t="shared" si="5"/>
        <v>8</v>
      </c>
      <c r="Y23" s="31"/>
      <c r="Z23" s="30">
        <f t="shared" si="6"/>
        <v>65273</v>
      </c>
    </row>
    <row r="24" spans="1:26" ht="25.5" customHeight="1" x14ac:dyDescent="0.25">
      <c r="A24" s="81">
        <v>44919</v>
      </c>
      <c r="B24" s="70" t="str">
        <f t="shared" si="7"/>
        <v>4145180128</v>
      </c>
      <c r="C24" s="74"/>
      <c r="D24" s="74"/>
      <c r="E24" s="75"/>
      <c r="F24" s="74"/>
      <c r="G24" s="75" t="s">
        <v>170</v>
      </c>
      <c r="H24" s="75"/>
      <c r="I24" s="75" t="s">
        <v>1988</v>
      </c>
      <c r="J24" s="56" t="str">
        <f>IF(G24&lt;&gt;"",VLOOKUP(G24,'nhân viên sale'!$A$2:$B$1633,2,0),"")</f>
        <v>HN003</v>
      </c>
      <c r="K24" s="75" t="s">
        <v>59</v>
      </c>
      <c r="L24" s="27" t="str">
        <f t="shared" si="0"/>
        <v>Giò Tai Lưỡi Xào 250g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8</v>
      </c>
      <c r="S24" s="77"/>
      <c r="T24" s="30">
        <f t="shared" si="3"/>
        <v>50182</v>
      </c>
      <c r="U24" s="30">
        <f t="shared" si="4"/>
        <v>401456</v>
      </c>
      <c r="V24" s="77"/>
      <c r="W24" s="77"/>
      <c r="X24" s="67">
        <f t="shared" si="5"/>
        <v>8</v>
      </c>
      <c r="Y24" s="31"/>
      <c r="Z24" s="30">
        <f t="shared" si="6"/>
        <v>32116</v>
      </c>
    </row>
    <row r="25" spans="1:26" ht="25.5" customHeight="1" x14ac:dyDescent="0.25">
      <c r="A25" s="81">
        <v>44919</v>
      </c>
      <c r="B25" s="70" t="str">
        <f t="shared" si="7"/>
        <v>4145180571</v>
      </c>
      <c r="C25" s="74"/>
      <c r="D25" s="74"/>
      <c r="E25" s="75"/>
      <c r="F25" s="74"/>
      <c r="G25" s="75" t="s">
        <v>178</v>
      </c>
      <c r="H25" s="75"/>
      <c r="I25" s="75" t="s">
        <v>1989</v>
      </c>
      <c r="J25" s="56" t="str">
        <f>IF(G25&lt;&gt;"",VLOOKUP(G25,'nhân viên sale'!$A$2:$B$1633,2,0),"")</f>
        <v>HN003</v>
      </c>
      <c r="K25" s="7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10</v>
      </c>
      <c r="S25" s="77"/>
      <c r="T25" s="30">
        <f t="shared" si="3"/>
        <v>50182</v>
      </c>
      <c r="U25" s="30">
        <f t="shared" si="4"/>
        <v>501820</v>
      </c>
      <c r="V25" s="77"/>
      <c r="W25" s="77"/>
      <c r="X25" s="67">
        <f t="shared" si="5"/>
        <v>8</v>
      </c>
      <c r="Y25" s="31"/>
      <c r="Z25" s="30">
        <f t="shared" si="6"/>
        <v>40146</v>
      </c>
    </row>
    <row r="26" spans="1:26" ht="25.5" customHeight="1" x14ac:dyDescent="0.25">
      <c r="A26" s="81">
        <v>44919</v>
      </c>
      <c r="B26" s="70" t="str">
        <f t="shared" si="7"/>
        <v>4145180571</v>
      </c>
      <c r="C26" s="74"/>
      <c r="D26" s="74"/>
      <c r="E26" s="75"/>
      <c r="F26" s="74"/>
      <c r="G26" s="75" t="s">
        <v>178</v>
      </c>
      <c r="H26" s="75"/>
      <c r="I26" s="75" t="s">
        <v>1989</v>
      </c>
      <c r="J26" s="56" t="str">
        <f>IF(G26&lt;&gt;"",VLOOKUP(G26,'nhân viên sale'!$A$2:$B$1633,2,0),"")</f>
        <v>HN003</v>
      </c>
      <c r="K26" s="75" t="s">
        <v>67</v>
      </c>
      <c r="L26" s="27" t="str">
        <f t="shared" si="0"/>
        <v>Tai heo muối 200g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55595</v>
      </c>
      <c r="U26" s="30">
        <f t="shared" si="4"/>
        <v>555950</v>
      </c>
      <c r="V26" s="77"/>
      <c r="W26" s="77"/>
      <c r="X26" s="67">
        <f t="shared" si="5"/>
        <v>8</v>
      </c>
      <c r="Y26" s="31"/>
      <c r="Z26" s="30">
        <f t="shared" si="6"/>
        <v>44476</v>
      </c>
    </row>
    <row r="27" spans="1:26" ht="25.5" customHeight="1" x14ac:dyDescent="0.25">
      <c r="A27" s="81">
        <v>44919</v>
      </c>
      <c r="B27" s="70" t="str">
        <f t="shared" si="7"/>
        <v>4145180571</v>
      </c>
      <c r="C27" s="74"/>
      <c r="D27" s="74"/>
      <c r="E27" s="75"/>
      <c r="F27" s="74"/>
      <c r="G27" s="75" t="s">
        <v>178</v>
      </c>
      <c r="H27" s="75"/>
      <c r="I27" s="75" t="s">
        <v>1989</v>
      </c>
      <c r="J27" s="56" t="str">
        <f>IF(G27&lt;&gt;"",VLOOKUP(G27,'nhân viên sale'!$A$2:$B$1633,2,0),"")</f>
        <v>HN003</v>
      </c>
      <c r="K27" s="7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10</v>
      </c>
      <c r="S27" s="77"/>
      <c r="T27" s="30">
        <f t="shared" si="3"/>
        <v>111058</v>
      </c>
      <c r="U27" s="30">
        <f t="shared" si="4"/>
        <v>1110580</v>
      </c>
      <c r="V27" s="77"/>
      <c r="W27" s="77"/>
      <c r="X27" s="67">
        <f t="shared" si="5"/>
        <v>8</v>
      </c>
      <c r="Y27" s="31"/>
      <c r="Z27" s="30">
        <f t="shared" si="6"/>
        <v>88846</v>
      </c>
    </row>
    <row r="28" spans="1:26" ht="25.5" customHeight="1" x14ac:dyDescent="0.25">
      <c r="A28" s="81">
        <v>44919</v>
      </c>
      <c r="B28" s="70" t="str">
        <f t="shared" si="7"/>
        <v>4145180571</v>
      </c>
      <c r="C28" s="74"/>
      <c r="D28" s="74"/>
      <c r="E28" s="75"/>
      <c r="F28" s="74"/>
      <c r="G28" s="75" t="s">
        <v>178</v>
      </c>
      <c r="H28" s="75"/>
      <c r="I28" s="75" t="s">
        <v>1989</v>
      </c>
      <c r="J28" s="56" t="str">
        <f>IF(G28&lt;&gt;"",VLOOKUP(G28,'nhân viên sale'!$A$2:$B$1633,2,0),"")</f>
        <v>HN003</v>
      </c>
      <c r="K28" s="75" t="s">
        <v>39</v>
      </c>
      <c r="L28" s="27" t="str">
        <f t="shared" si="0"/>
        <v>Chân giò heo muối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10</v>
      </c>
      <c r="S28" s="77"/>
      <c r="T28" s="30">
        <f t="shared" si="3"/>
        <v>73431</v>
      </c>
      <c r="U28" s="30">
        <f t="shared" si="4"/>
        <v>734310</v>
      </c>
      <c r="V28" s="77"/>
      <c r="W28" s="77"/>
      <c r="X28" s="67">
        <f t="shared" si="5"/>
        <v>8</v>
      </c>
      <c r="Y28" s="31"/>
      <c r="Z28" s="30">
        <f t="shared" si="6"/>
        <v>58745</v>
      </c>
    </row>
    <row r="29" spans="1:26" ht="25.5" customHeight="1" x14ac:dyDescent="0.25">
      <c r="A29" s="81">
        <v>44919</v>
      </c>
      <c r="B29" s="70" t="str">
        <f t="shared" si="7"/>
        <v>4145181210</v>
      </c>
      <c r="C29" s="74"/>
      <c r="D29" s="74"/>
      <c r="E29" s="75"/>
      <c r="F29" s="74"/>
      <c r="G29" s="75" t="s">
        <v>185</v>
      </c>
      <c r="H29" s="75"/>
      <c r="I29" s="75" t="s">
        <v>1990</v>
      </c>
      <c r="J29" s="56" t="str">
        <f>IF(G29&lt;&gt;"",VLOOKUP(G29,'nhân viên sale'!$A$2:$B$1633,2,0),"")</f>
        <v>HN003</v>
      </c>
      <c r="K29" s="75" t="s">
        <v>39</v>
      </c>
      <c r="L29" s="27" t="str">
        <f t="shared" si="0"/>
        <v>Chân giò heo muối 300g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10</v>
      </c>
      <c r="S29" s="77"/>
      <c r="T29" s="30">
        <f t="shared" si="3"/>
        <v>73431</v>
      </c>
      <c r="U29" s="30">
        <f t="shared" si="4"/>
        <v>734310</v>
      </c>
      <c r="V29" s="77"/>
      <c r="W29" s="77"/>
      <c r="X29" s="67">
        <f t="shared" si="5"/>
        <v>8</v>
      </c>
      <c r="Y29" s="31"/>
      <c r="Z29" s="30">
        <f t="shared" si="6"/>
        <v>58745</v>
      </c>
    </row>
    <row r="30" spans="1:26" ht="25.5" customHeight="1" x14ac:dyDescent="0.25">
      <c r="A30" s="81">
        <v>44919</v>
      </c>
      <c r="B30" s="70" t="str">
        <f t="shared" si="7"/>
        <v>4145181210</v>
      </c>
      <c r="C30" s="74"/>
      <c r="D30" s="74"/>
      <c r="E30" s="75"/>
      <c r="F30" s="74"/>
      <c r="G30" s="75" t="s">
        <v>185</v>
      </c>
      <c r="H30" s="75"/>
      <c r="I30" s="75" t="s">
        <v>1990</v>
      </c>
      <c r="J30" s="56" t="str">
        <f>IF(G30&lt;&gt;"",VLOOKUP(G30,'nhân viên sale'!$A$2:$B$1633,2,0),"")</f>
        <v>HN003</v>
      </c>
      <c r="K30" s="75" t="s">
        <v>55</v>
      </c>
      <c r="L30" s="27" t="str">
        <f t="shared" si="0"/>
        <v>Gà muối 500g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10</v>
      </c>
      <c r="S30" s="77"/>
      <c r="T30" s="30">
        <f t="shared" si="3"/>
        <v>111058</v>
      </c>
      <c r="U30" s="30">
        <f t="shared" si="4"/>
        <v>1110580</v>
      </c>
      <c r="V30" s="77"/>
      <c r="W30" s="77"/>
      <c r="X30" s="67">
        <f t="shared" si="5"/>
        <v>8</v>
      </c>
      <c r="Y30" s="31"/>
      <c r="Z30" s="30">
        <f t="shared" si="6"/>
        <v>88846</v>
      </c>
    </row>
    <row r="31" spans="1:26" ht="25.5" customHeight="1" x14ac:dyDescent="0.25">
      <c r="A31" s="81">
        <v>44919</v>
      </c>
      <c r="B31" s="70" t="str">
        <f t="shared" si="7"/>
        <v>4145181210</v>
      </c>
      <c r="C31" s="74"/>
      <c r="D31" s="74"/>
      <c r="E31" s="75"/>
      <c r="F31" s="74"/>
      <c r="G31" s="75" t="s">
        <v>185</v>
      </c>
      <c r="H31" s="75"/>
      <c r="I31" s="75" t="s">
        <v>1990</v>
      </c>
      <c r="J31" s="56" t="str">
        <f>IF(G31&lt;&gt;"",VLOOKUP(G31,'nhân viên sale'!$A$2:$B$1633,2,0),"")</f>
        <v>HN003</v>
      </c>
      <c r="K31" s="75" t="s">
        <v>67</v>
      </c>
      <c r="L31" s="27" t="str">
        <f t="shared" si="0"/>
        <v>Tai heo muối 200g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55595</v>
      </c>
      <c r="U31" s="30">
        <f t="shared" si="4"/>
        <v>277975</v>
      </c>
      <c r="V31" s="77"/>
      <c r="W31" s="77"/>
      <c r="X31" s="67">
        <f t="shared" si="5"/>
        <v>8</v>
      </c>
      <c r="Y31" s="31"/>
      <c r="Z31" s="30">
        <f t="shared" si="6"/>
        <v>22238</v>
      </c>
    </row>
    <row r="32" spans="1:26" ht="25.5" customHeight="1" x14ac:dyDescent="0.25">
      <c r="A32" s="81">
        <v>44919</v>
      </c>
      <c r="B32" s="70" t="str">
        <f t="shared" si="7"/>
        <v>4145181210</v>
      </c>
      <c r="C32" s="74"/>
      <c r="D32" s="74"/>
      <c r="E32" s="75"/>
      <c r="F32" s="74"/>
      <c r="G32" s="75" t="s">
        <v>185</v>
      </c>
      <c r="H32" s="75"/>
      <c r="I32" s="75" t="s">
        <v>1990</v>
      </c>
      <c r="J32" s="56" t="str">
        <f>IF(G32&lt;&gt;"",VLOOKUP(G32,'nhân viên sale'!$A$2:$B$1633,2,0),"")</f>
        <v>HN003</v>
      </c>
      <c r="K32" s="75" t="s">
        <v>53</v>
      </c>
      <c r="L32" s="27" t="str">
        <f t="shared" si="0"/>
        <v>Giò lụa 500g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3</v>
      </c>
      <c r="S32" s="77"/>
      <c r="T32" s="30">
        <f t="shared" si="3"/>
        <v>94013</v>
      </c>
      <c r="U32" s="30">
        <f t="shared" si="4"/>
        <v>282039</v>
      </c>
      <c r="V32" s="77"/>
      <c r="W32" s="77"/>
      <c r="X32" s="67">
        <f t="shared" si="5"/>
        <v>8</v>
      </c>
      <c r="Y32" s="31"/>
      <c r="Z32" s="30">
        <f t="shared" si="6"/>
        <v>22563</v>
      </c>
    </row>
    <row r="33" spans="1:26" ht="25.5" customHeight="1" x14ac:dyDescent="0.25">
      <c r="A33" s="81">
        <v>44919</v>
      </c>
      <c r="B33" s="70" t="str">
        <f t="shared" si="7"/>
        <v>4145181210</v>
      </c>
      <c r="C33" s="74"/>
      <c r="D33" s="74"/>
      <c r="E33" s="75"/>
      <c r="F33" s="74"/>
      <c r="G33" s="75" t="s">
        <v>185</v>
      </c>
      <c r="H33" s="75"/>
      <c r="I33" s="75" t="s">
        <v>1990</v>
      </c>
      <c r="J33" s="56" t="str">
        <f>IF(G33&lt;&gt;"",VLOOKUP(G33,'nhân viên sale'!$A$2:$B$1633,2,0),"")</f>
        <v>HN003</v>
      </c>
      <c r="K33" s="75" t="s">
        <v>37</v>
      </c>
      <c r="L33" s="27" t="str">
        <f t="shared" si="0"/>
        <v>Chả cốm 300g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4</v>
      </c>
      <c r="S33" s="77"/>
      <c r="T33" s="30">
        <f t="shared" si="3"/>
        <v>74250</v>
      </c>
      <c r="U33" s="30">
        <f t="shared" si="4"/>
        <v>297000</v>
      </c>
      <c r="V33" s="77"/>
      <c r="W33" s="77"/>
      <c r="X33" s="67">
        <f t="shared" si="5"/>
        <v>8</v>
      </c>
      <c r="Y33" s="31"/>
      <c r="Z33" s="30">
        <f t="shared" si="6"/>
        <v>23760</v>
      </c>
    </row>
    <row r="34" spans="1:26" ht="25.5" customHeight="1" x14ac:dyDescent="0.25">
      <c r="A34" s="81">
        <v>44919</v>
      </c>
      <c r="B34" s="70" t="str">
        <f t="shared" si="7"/>
        <v>4145181210</v>
      </c>
      <c r="C34" s="74"/>
      <c r="D34" s="74"/>
      <c r="E34" s="75"/>
      <c r="F34" s="74"/>
      <c r="G34" s="75" t="s">
        <v>185</v>
      </c>
      <c r="H34" s="75"/>
      <c r="I34" s="75" t="s">
        <v>1990</v>
      </c>
      <c r="J34" s="56" t="str">
        <f>IF(G34&lt;&gt;"",VLOOKUP(G34,'nhân viên sale'!$A$2:$B$1633,2,0),"")</f>
        <v>HN003</v>
      </c>
      <c r="K34" s="75" t="s">
        <v>63</v>
      </c>
      <c r="L34" s="27" t="str">
        <f t="shared" ref="L34:L65" si="8">IF(K34&lt;&gt;"",VLOOKUP(K34,tenhang,2,0),"")</f>
        <v>Giò tai nấm hương 500g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5</v>
      </c>
      <c r="S34" s="77"/>
      <c r="T34" s="30">
        <f t="shared" ref="T34:T65" si="11">IF(K34&lt;&gt;"",VLOOKUP(K34,tenhang,4,0),0)</f>
        <v>101989</v>
      </c>
      <c r="U34" s="30">
        <f t="shared" ref="U34:U65" si="12">R34*T34</f>
        <v>509945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40796</v>
      </c>
    </row>
    <row r="35" spans="1:26" ht="25.5" customHeight="1" x14ac:dyDescent="0.25">
      <c r="A35" s="81">
        <v>44919</v>
      </c>
      <c r="B35" s="70" t="str">
        <f t="shared" si="7"/>
        <v>4145181210</v>
      </c>
      <c r="C35" s="74"/>
      <c r="D35" s="74"/>
      <c r="E35" s="75"/>
      <c r="F35" s="74"/>
      <c r="G35" s="75" t="s">
        <v>185</v>
      </c>
      <c r="H35" s="75"/>
      <c r="I35" s="75" t="s">
        <v>1990</v>
      </c>
      <c r="J35" s="56" t="str">
        <f>IF(G35&lt;&gt;"",VLOOKUP(G35,'nhân viên sale'!$A$2:$B$1633,2,0),"")</f>
        <v>HN003</v>
      </c>
      <c r="K35" s="75" t="s">
        <v>59</v>
      </c>
      <c r="L35" s="27" t="str">
        <f t="shared" si="8"/>
        <v>Giò Tai Lưỡi Xào 250g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5</v>
      </c>
      <c r="S35" s="77"/>
      <c r="T35" s="30">
        <f t="shared" si="11"/>
        <v>50182</v>
      </c>
      <c r="U35" s="30">
        <f t="shared" si="12"/>
        <v>250910</v>
      </c>
      <c r="V35" s="77"/>
      <c r="W35" s="77"/>
      <c r="X35" s="67">
        <f t="shared" si="13"/>
        <v>8</v>
      </c>
      <c r="Y35" s="31"/>
      <c r="Z35" s="30">
        <f t="shared" si="14"/>
        <v>20073</v>
      </c>
    </row>
    <row r="36" spans="1:26" ht="25.5" customHeight="1" x14ac:dyDescent="0.25">
      <c r="A36" s="81">
        <v>44919</v>
      </c>
      <c r="B36" s="70" t="str">
        <f t="shared" si="7"/>
        <v>4145181356</v>
      </c>
      <c r="C36" s="74"/>
      <c r="D36" s="74"/>
      <c r="E36" s="75"/>
      <c r="F36" s="74"/>
      <c r="G36" s="75" t="s">
        <v>186</v>
      </c>
      <c r="H36" s="75"/>
      <c r="I36" s="75" t="s">
        <v>1991</v>
      </c>
      <c r="J36" s="56" t="str">
        <f>IF(G36&lt;&gt;"",VLOOKUP(G36,'nhân viên sale'!$A$2:$B$1633,2,0),"")</f>
        <v>HN004</v>
      </c>
      <c r="K36" s="75" t="s">
        <v>39</v>
      </c>
      <c r="L36" s="27" t="str">
        <f t="shared" si="8"/>
        <v>Chân giò heo muối 300g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40</v>
      </c>
      <c r="S36" s="77"/>
      <c r="T36" s="30">
        <f t="shared" si="11"/>
        <v>73431</v>
      </c>
      <c r="U36" s="30">
        <f t="shared" si="12"/>
        <v>2937240</v>
      </c>
      <c r="V36" s="77"/>
      <c r="W36" s="77"/>
      <c r="X36" s="67">
        <f t="shared" si="13"/>
        <v>8</v>
      </c>
      <c r="Y36" s="31"/>
      <c r="Z36" s="30">
        <f t="shared" si="14"/>
        <v>234979</v>
      </c>
    </row>
    <row r="37" spans="1:26" ht="25.5" customHeight="1" x14ac:dyDescent="0.25">
      <c r="A37" s="81">
        <v>44919</v>
      </c>
      <c r="B37" s="70" t="str">
        <f t="shared" si="7"/>
        <v>4145181356</v>
      </c>
      <c r="C37" s="74"/>
      <c r="D37" s="74"/>
      <c r="E37" s="75"/>
      <c r="F37" s="74"/>
      <c r="G37" s="75" t="s">
        <v>186</v>
      </c>
      <c r="H37" s="75"/>
      <c r="I37" s="75" t="s">
        <v>1991</v>
      </c>
      <c r="J37" s="56" t="str">
        <f>IF(G37&lt;&gt;"",VLOOKUP(G37,'nhân viên sale'!$A$2:$B$1633,2,0),"")</f>
        <v>HN004</v>
      </c>
      <c r="K37" s="75" t="s">
        <v>55</v>
      </c>
      <c r="L37" s="27" t="str">
        <f t="shared" si="8"/>
        <v>Gà muối 500g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48</v>
      </c>
      <c r="S37" s="77"/>
      <c r="T37" s="30">
        <f t="shared" si="11"/>
        <v>111058</v>
      </c>
      <c r="U37" s="30">
        <f t="shared" si="12"/>
        <v>5330784</v>
      </c>
      <c r="V37" s="77"/>
      <c r="W37" s="77"/>
      <c r="X37" s="67">
        <f t="shared" si="13"/>
        <v>8</v>
      </c>
      <c r="Y37" s="31"/>
      <c r="Z37" s="30">
        <f t="shared" si="14"/>
        <v>426463</v>
      </c>
    </row>
    <row r="38" spans="1:26" ht="25.5" customHeight="1" x14ac:dyDescent="0.25">
      <c r="A38" s="81">
        <v>44919</v>
      </c>
      <c r="B38" s="70" t="str">
        <f t="shared" si="7"/>
        <v>4145181356</v>
      </c>
      <c r="C38" s="74"/>
      <c r="D38" s="74"/>
      <c r="E38" s="75"/>
      <c r="F38" s="74"/>
      <c r="G38" s="75" t="s">
        <v>186</v>
      </c>
      <c r="H38" s="75"/>
      <c r="I38" s="75" t="s">
        <v>1991</v>
      </c>
      <c r="J38" s="56" t="str">
        <f>IF(G38&lt;&gt;"",VLOOKUP(G38,'nhân viên sale'!$A$2:$B$1633,2,0),"")</f>
        <v>HN004</v>
      </c>
      <c r="K38" s="75" t="s">
        <v>67</v>
      </c>
      <c r="L38" s="27" t="str">
        <f t="shared" si="8"/>
        <v>Tai heo muối 200g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24</v>
      </c>
      <c r="S38" s="77"/>
      <c r="T38" s="30">
        <f t="shared" si="11"/>
        <v>55595</v>
      </c>
      <c r="U38" s="30">
        <f t="shared" si="12"/>
        <v>1334280</v>
      </c>
      <c r="V38" s="77"/>
      <c r="W38" s="77"/>
      <c r="X38" s="67">
        <f t="shared" si="13"/>
        <v>8</v>
      </c>
      <c r="Y38" s="31"/>
      <c r="Z38" s="30">
        <f t="shared" si="14"/>
        <v>106742</v>
      </c>
    </row>
    <row r="39" spans="1:26" ht="25.5" customHeight="1" x14ac:dyDescent="0.25">
      <c r="A39" s="81">
        <v>44919</v>
      </c>
      <c r="B39" s="70" t="str">
        <f t="shared" si="7"/>
        <v>4145181356</v>
      </c>
      <c r="C39" s="74"/>
      <c r="D39" s="74"/>
      <c r="E39" s="75"/>
      <c r="F39" s="74"/>
      <c r="G39" s="75" t="s">
        <v>186</v>
      </c>
      <c r="H39" s="75"/>
      <c r="I39" s="75" t="s">
        <v>1991</v>
      </c>
      <c r="J39" s="56" t="str">
        <f>IF(G39&lt;&gt;"",VLOOKUP(G39,'nhân viên sale'!$A$2:$B$1633,2,0),"")</f>
        <v>HN004</v>
      </c>
      <c r="K39" s="75" t="s">
        <v>53</v>
      </c>
      <c r="L39" s="27" t="str">
        <f t="shared" si="8"/>
        <v>Giò lụa 500g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24</v>
      </c>
      <c r="S39" s="77"/>
      <c r="T39" s="30">
        <f t="shared" si="11"/>
        <v>94013</v>
      </c>
      <c r="U39" s="30">
        <f t="shared" si="12"/>
        <v>2256312</v>
      </c>
      <c r="V39" s="77"/>
      <c r="W39" s="77"/>
      <c r="X39" s="67">
        <f t="shared" si="13"/>
        <v>8</v>
      </c>
      <c r="Y39" s="31"/>
      <c r="Z39" s="30">
        <f t="shared" si="14"/>
        <v>180505</v>
      </c>
    </row>
    <row r="40" spans="1:26" ht="25.5" customHeight="1" x14ac:dyDescent="0.25">
      <c r="A40" s="81">
        <v>44919</v>
      </c>
      <c r="B40" s="70" t="str">
        <f t="shared" si="7"/>
        <v>4145181356</v>
      </c>
      <c r="C40" s="74"/>
      <c r="D40" s="74"/>
      <c r="E40" s="75"/>
      <c r="F40" s="74"/>
      <c r="G40" s="75" t="s">
        <v>186</v>
      </c>
      <c r="H40" s="75"/>
      <c r="I40" s="75" t="s">
        <v>1991</v>
      </c>
      <c r="J40" s="56" t="str">
        <f>IF(G40&lt;&gt;"",VLOOKUP(G40,'nhân viên sale'!$A$2:$B$1633,2,0),"")</f>
        <v>HN004</v>
      </c>
      <c r="K40" s="75" t="s">
        <v>63</v>
      </c>
      <c r="L40" s="27" t="str">
        <f t="shared" si="8"/>
        <v>Giò tai nấm hương 500g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16</v>
      </c>
      <c r="S40" s="77"/>
      <c r="T40" s="30">
        <f t="shared" si="11"/>
        <v>101989</v>
      </c>
      <c r="U40" s="30">
        <f t="shared" si="12"/>
        <v>1631824</v>
      </c>
      <c r="V40" s="77"/>
      <c r="W40" s="77"/>
      <c r="X40" s="67">
        <f t="shared" si="13"/>
        <v>8</v>
      </c>
      <c r="Y40" s="31"/>
      <c r="Z40" s="30">
        <f t="shared" si="14"/>
        <v>130546</v>
      </c>
    </row>
    <row r="41" spans="1:26" ht="25.5" customHeight="1" x14ac:dyDescent="0.25">
      <c r="A41" s="81">
        <v>44919</v>
      </c>
      <c r="B41" s="70" t="str">
        <f t="shared" si="7"/>
        <v>4145181356</v>
      </c>
      <c r="C41" s="74"/>
      <c r="D41" s="74"/>
      <c r="E41" s="75"/>
      <c r="F41" s="74"/>
      <c r="G41" s="75" t="s">
        <v>186</v>
      </c>
      <c r="H41" s="75"/>
      <c r="I41" s="75" t="s">
        <v>1991</v>
      </c>
      <c r="J41" s="56" t="str">
        <f>IF(G41&lt;&gt;"",VLOOKUP(G41,'nhân viên sale'!$A$2:$B$1633,2,0),"")</f>
        <v>HN004</v>
      </c>
      <c r="K41" s="75" t="s">
        <v>59</v>
      </c>
      <c r="L41" s="27" t="str">
        <f t="shared" si="8"/>
        <v>Giò Tai Lưỡi Xào 250g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40</v>
      </c>
      <c r="S41" s="77"/>
      <c r="T41" s="30">
        <f t="shared" si="11"/>
        <v>50182</v>
      </c>
      <c r="U41" s="30">
        <f t="shared" si="12"/>
        <v>2007280</v>
      </c>
      <c r="V41" s="77"/>
      <c r="W41" s="77"/>
      <c r="X41" s="67">
        <f t="shared" si="13"/>
        <v>8</v>
      </c>
      <c r="Y41" s="31"/>
      <c r="Z41" s="30">
        <f t="shared" si="14"/>
        <v>160582</v>
      </c>
    </row>
    <row r="42" spans="1:26" ht="25.5" customHeight="1" x14ac:dyDescent="0.25">
      <c r="A42" s="81">
        <v>44919</v>
      </c>
      <c r="B42" s="70" t="str">
        <f t="shared" si="7"/>
        <v>4145181895</v>
      </c>
      <c r="C42" s="74"/>
      <c r="D42" s="74"/>
      <c r="E42" s="75"/>
      <c r="F42" s="74"/>
      <c r="G42" s="75" t="s">
        <v>189</v>
      </c>
      <c r="H42" s="75"/>
      <c r="I42" s="75" t="s">
        <v>1992</v>
      </c>
      <c r="J42" s="56" t="str">
        <f>IF(G42&lt;&gt;"",VLOOKUP(G42,'nhân viên sale'!$A$2:$B$1633,2,0),"")</f>
        <v>HN003</v>
      </c>
      <c r="K42" s="75" t="s">
        <v>39</v>
      </c>
      <c r="L42" s="27" t="str">
        <f t="shared" si="8"/>
        <v>Chân giò heo muối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30</v>
      </c>
      <c r="S42" s="77"/>
      <c r="T42" s="30">
        <f t="shared" si="11"/>
        <v>73431</v>
      </c>
      <c r="U42" s="30">
        <f t="shared" si="12"/>
        <v>2202930</v>
      </c>
      <c r="V42" s="77"/>
      <c r="W42" s="77"/>
      <c r="X42" s="67">
        <f t="shared" si="13"/>
        <v>8</v>
      </c>
      <c r="Y42" s="31"/>
      <c r="Z42" s="30">
        <f t="shared" si="14"/>
        <v>176234</v>
      </c>
    </row>
    <row r="43" spans="1:26" ht="25.5" customHeight="1" x14ac:dyDescent="0.25">
      <c r="A43" s="81">
        <v>44919</v>
      </c>
      <c r="B43" s="70" t="str">
        <f t="shared" si="7"/>
        <v>4145181895</v>
      </c>
      <c r="C43" s="74"/>
      <c r="D43" s="74"/>
      <c r="E43" s="75"/>
      <c r="F43" s="74"/>
      <c r="G43" s="75" t="s">
        <v>189</v>
      </c>
      <c r="H43" s="75"/>
      <c r="I43" s="75" t="s">
        <v>1992</v>
      </c>
      <c r="J43" s="56" t="str">
        <f>IF(G43&lt;&gt;"",VLOOKUP(G43,'nhân viên sale'!$A$2:$B$1633,2,0),"")</f>
        <v>HN003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30</v>
      </c>
      <c r="S43" s="77"/>
      <c r="T43" s="30">
        <f t="shared" si="11"/>
        <v>111058</v>
      </c>
      <c r="U43" s="30">
        <f t="shared" si="12"/>
        <v>3331740</v>
      </c>
      <c r="V43" s="77"/>
      <c r="W43" s="77"/>
      <c r="X43" s="67">
        <f t="shared" si="13"/>
        <v>8</v>
      </c>
      <c r="Y43" s="31"/>
      <c r="Z43" s="30">
        <f t="shared" si="14"/>
        <v>266539</v>
      </c>
    </row>
    <row r="44" spans="1:26" ht="25.5" customHeight="1" x14ac:dyDescent="0.25">
      <c r="A44" s="81">
        <v>44919</v>
      </c>
      <c r="B44" s="70" t="str">
        <f t="shared" si="7"/>
        <v>4145181895</v>
      </c>
      <c r="C44" s="74"/>
      <c r="D44" s="74"/>
      <c r="E44" s="75"/>
      <c r="F44" s="74"/>
      <c r="G44" s="75" t="s">
        <v>189</v>
      </c>
      <c r="H44" s="75"/>
      <c r="I44" s="75" t="s">
        <v>1992</v>
      </c>
      <c r="J44" s="56" t="str">
        <f>IF(G44&lt;&gt;"",VLOOKUP(G44,'nhân viên sale'!$A$2:$B$1633,2,0),"")</f>
        <v>HN003</v>
      </c>
      <c r="K44" s="75" t="s">
        <v>67</v>
      </c>
      <c r="L44" s="27" t="str">
        <f t="shared" si="8"/>
        <v>Tai heo muối 200g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5</v>
      </c>
      <c r="S44" s="77"/>
      <c r="T44" s="30">
        <f t="shared" si="11"/>
        <v>55595</v>
      </c>
      <c r="U44" s="30">
        <f t="shared" si="12"/>
        <v>277975</v>
      </c>
      <c r="V44" s="77"/>
      <c r="W44" s="77"/>
      <c r="X44" s="67">
        <f t="shared" si="13"/>
        <v>8</v>
      </c>
      <c r="Y44" s="31"/>
      <c r="Z44" s="30">
        <f t="shared" si="14"/>
        <v>22238</v>
      </c>
    </row>
    <row r="45" spans="1:26" ht="25.5" customHeight="1" x14ac:dyDescent="0.25">
      <c r="A45" s="81">
        <v>44919</v>
      </c>
      <c r="B45" s="70" t="str">
        <f t="shared" si="7"/>
        <v>4145181895</v>
      </c>
      <c r="C45" s="74"/>
      <c r="D45" s="74"/>
      <c r="E45" s="75"/>
      <c r="F45" s="74"/>
      <c r="G45" s="75" t="s">
        <v>189</v>
      </c>
      <c r="H45" s="75"/>
      <c r="I45" s="75" t="s">
        <v>1992</v>
      </c>
      <c r="J45" s="56" t="str">
        <f>IF(G45&lt;&gt;"",VLOOKUP(G45,'nhân viên sale'!$A$2:$B$1633,2,0),"")</f>
        <v>HN003</v>
      </c>
      <c r="K45" s="75" t="s">
        <v>59</v>
      </c>
      <c r="L45" s="27" t="str">
        <f t="shared" si="8"/>
        <v>Giò Tai Lưỡi Xào 250g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50182</v>
      </c>
      <c r="U45" s="30">
        <f t="shared" si="12"/>
        <v>250910</v>
      </c>
      <c r="V45" s="77"/>
      <c r="W45" s="77"/>
      <c r="X45" s="67">
        <f t="shared" si="13"/>
        <v>8</v>
      </c>
      <c r="Y45" s="31"/>
      <c r="Z45" s="30">
        <f t="shared" si="14"/>
        <v>20073</v>
      </c>
    </row>
    <row r="46" spans="1:26" ht="25.5" customHeight="1" x14ac:dyDescent="0.25">
      <c r="A46" s="81">
        <v>44919</v>
      </c>
      <c r="B46" s="70" t="str">
        <f t="shared" si="7"/>
        <v>4145182593</v>
      </c>
      <c r="C46" s="74"/>
      <c r="D46" s="74"/>
      <c r="E46" s="75"/>
      <c r="F46" s="74"/>
      <c r="G46" s="75" t="s">
        <v>194</v>
      </c>
      <c r="H46" s="75"/>
      <c r="I46" s="75" t="s">
        <v>1994</v>
      </c>
      <c r="J46" s="56" t="str">
        <f>IF(G46&lt;&gt;"",VLOOKUP(G46,'nhân viên sale'!$A$2:$B$1633,2,0),"")</f>
        <v>HN004</v>
      </c>
      <c r="K46" s="75" t="s">
        <v>39</v>
      </c>
      <c r="L46" s="27" t="str">
        <f t="shared" si="8"/>
        <v>Chân giò heo muối 300g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32</v>
      </c>
      <c r="S46" s="77"/>
      <c r="T46" s="30">
        <f t="shared" si="11"/>
        <v>73431</v>
      </c>
      <c r="U46" s="30">
        <f t="shared" si="12"/>
        <v>2349792</v>
      </c>
      <c r="V46" s="77"/>
      <c r="W46" s="77"/>
      <c r="X46" s="67">
        <f t="shared" si="13"/>
        <v>8</v>
      </c>
      <c r="Y46" s="31"/>
      <c r="Z46" s="30">
        <f t="shared" si="14"/>
        <v>187983</v>
      </c>
    </row>
    <row r="47" spans="1:26" ht="25.5" customHeight="1" x14ac:dyDescent="0.25">
      <c r="A47" s="81">
        <v>44919</v>
      </c>
      <c r="B47" s="70" t="str">
        <f t="shared" si="7"/>
        <v>4145182593</v>
      </c>
      <c r="C47" s="74"/>
      <c r="D47" s="74"/>
      <c r="E47" s="75"/>
      <c r="F47" s="74"/>
      <c r="G47" s="75" t="s">
        <v>194</v>
      </c>
      <c r="H47" s="75"/>
      <c r="I47" s="75" t="s">
        <v>1994</v>
      </c>
      <c r="J47" s="56" t="str">
        <f>IF(G47&lt;&gt;"",VLOOKUP(G47,'nhân viên sale'!$A$2:$B$1633,2,0),"")</f>
        <v>HN004</v>
      </c>
      <c r="K47" s="75" t="s">
        <v>55</v>
      </c>
      <c r="L47" s="27" t="str">
        <f t="shared" si="8"/>
        <v>Gà muối 500g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10</v>
      </c>
      <c r="S47" s="77"/>
      <c r="T47" s="30">
        <f t="shared" si="11"/>
        <v>111058</v>
      </c>
      <c r="U47" s="30">
        <f t="shared" si="12"/>
        <v>1110580</v>
      </c>
      <c r="V47" s="77"/>
      <c r="W47" s="77"/>
      <c r="X47" s="67">
        <f t="shared" si="13"/>
        <v>8</v>
      </c>
      <c r="Y47" s="31"/>
      <c r="Z47" s="30">
        <f t="shared" si="14"/>
        <v>88846</v>
      </c>
    </row>
    <row r="48" spans="1:26" ht="25.5" customHeight="1" x14ac:dyDescent="0.25">
      <c r="A48" s="81">
        <v>44919</v>
      </c>
      <c r="B48" s="70" t="str">
        <f t="shared" si="7"/>
        <v>4145182593</v>
      </c>
      <c r="C48" s="74"/>
      <c r="D48" s="74"/>
      <c r="E48" s="75"/>
      <c r="F48" s="74"/>
      <c r="G48" s="75" t="s">
        <v>194</v>
      </c>
      <c r="H48" s="75"/>
      <c r="I48" s="75" t="s">
        <v>1994</v>
      </c>
      <c r="J48" s="56" t="str">
        <f>IF(G48&lt;&gt;"",VLOOKUP(G48,'nhân viên sale'!$A$2:$B$1633,2,0),"")</f>
        <v>HN004</v>
      </c>
      <c r="K48" s="75" t="s">
        <v>67</v>
      </c>
      <c r="L48" s="27" t="str">
        <f t="shared" si="8"/>
        <v>Tai heo muối 200g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16</v>
      </c>
      <c r="S48" s="77"/>
      <c r="T48" s="30">
        <f t="shared" si="11"/>
        <v>55595</v>
      </c>
      <c r="U48" s="30">
        <f t="shared" si="12"/>
        <v>889520</v>
      </c>
      <c r="V48" s="77"/>
      <c r="W48" s="77"/>
      <c r="X48" s="67">
        <f t="shared" si="13"/>
        <v>8</v>
      </c>
      <c r="Y48" s="31"/>
      <c r="Z48" s="30">
        <f t="shared" si="14"/>
        <v>71162</v>
      </c>
    </row>
    <row r="49" spans="1:26" ht="25.5" customHeight="1" x14ac:dyDescent="0.25">
      <c r="A49" s="81">
        <v>44919</v>
      </c>
      <c r="B49" s="70" t="str">
        <f t="shared" si="7"/>
        <v>4145182593</v>
      </c>
      <c r="C49" s="74"/>
      <c r="D49" s="74"/>
      <c r="E49" s="75"/>
      <c r="F49" s="74"/>
      <c r="G49" s="75" t="s">
        <v>194</v>
      </c>
      <c r="H49" s="75"/>
      <c r="I49" s="75" t="s">
        <v>1994</v>
      </c>
      <c r="J49" s="56" t="str">
        <f>IF(G49&lt;&gt;"",VLOOKUP(G49,'nhân viên sale'!$A$2:$B$1633,2,0),"")</f>
        <v>HN004</v>
      </c>
      <c r="K49" s="75" t="s">
        <v>59</v>
      </c>
      <c r="L49" s="27" t="str">
        <f t="shared" si="8"/>
        <v>Giò Tai Lưỡi Xào 250g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10</v>
      </c>
      <c r="S49" s="77"/>
      <c r="T49" s="30">
        <f t="shared" si="11"/>
        <v>50182</v>
      </c>
      <c r="U49" s="30">
        <f t="shared" si="12"/>
        <v>501820</v>
      </c>
      <c r="V49" s="77"/>
      <c r="W49" s="77"/>
      <c r="X49" s="67">
        <f t="shared" si="13"/>
        <v>8</v>
      </c>
      <c r="Y49" s="31"/>
      <c r="Z49" s="30">
        <f t="shared" si="14"/>
        <v>40146</v>
      </c>
    </row>
    <row r="50" spans="1:26" ht="25.5" customHeight="1" x14ac:dyDescent="0.25">
      <c r="A50" s="81">
        <v>44919</v>
      </c>
      <c r="B50" s="70" t="str">
        <f t="shared" si="7"/>
        <v>4145182807</v>
      </c>
      <c r="C50" s="14"/>
      <c r="D50" s="14"/>
      <c r="E50" s="15"/>
      <c r="F50" s="14"/>
      <c r="G50" s="15" t="s">
        <v>195</v>
      </c>
      <c r="H50" s="15"/>
      <c r="I50" s="15" t="s">
        <v>1995</v>
      </c>
      <c r="J50" s="56" t="str">
        <f>IF(G50&lt;&gt;"",VLOOKUP(G50,'nhân viên sale'!$A$2:$B$1633,2,0),"")</f>
        <v>HN003</v>
      </c>
      <c r="K50" s="15" t="s">
        <v>39</v>
      </c>
      <c r="L50" s="27" t="str">
        <f t="shared" si="8"/>
        <v>Chân giò heo muối 300g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48</v>
      </c>
      <c r="S50" s="29"/>
      <c r="T50" s="30">
        <f t="shared" si="11"/>
        <v>73431</v>
      </c>
      <c r="U50" s="30">
        <f t="shared" si="12"/>
        <v>3524688</v>
      </c>
      <c r="V50" s="29"/>
      <c r="W50" s="29"/>
      <c r="X50" s="67">
        <f t="shared" si="13"/>
        <v>8</v>
      </c>
      <c r="Y50" s="31"/>
      <c r="Z50" s="30">
        <f t="shared" si="14"/>
        <v>281975</v>
      </c>
    </row>
    <row r="51" spans="1:26" ht="25.5" customHeight="1" x14ac:dyDescent="0.25">
      <c r="A51" s="81">
        <v>44919</v>
      </c>
      <c r="B51" s="70" t="str">
        <f t="shared" si="7"/>
        <v>4145182807</v>
      </c>
      <c r="C51" s="74"/>
      <c r="D51" s="74"/>
      <c r="E51" s="75"/>
      <c r="F51" s="74"/>
      <c r="G51" s="75" t="s">
        <v>195</v>
      </c>
      <c r="H51" s="75"/>
      <c r="I51" s="75" t="s">
        <v>1995</v>
      </c>
      <c r="J51" s="56" t="str">
        <f>IF(G51&lt;&gt;"",VLOOKUP(G51,'nhân viên sale'!$A$2:$B$1633,2,0),"")</f>
        <v>HN003</v>
      </c>
      <c r="K51" s="75" t="s">
        <v>55</v>
      </c>
      <c r="L51" s="27" t="str">
        <f t="shared" si="8"/>
        <v>Gà muối 500g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16</v>
      </c>
      <c r="S51" s="77"/>
      <c r="T51" s="30">
        <f t="shared" si="11"/>
        <v>111058</v>
      </c>
      <c r="U51" s="30">
        <f t="shared" si="12"/>
        <v>1776928</v>
      </c>
      <c r="V51" s="77"/>
      <c r="W51" s="77"/>
      <c r="X51" s="67">
        <f t="shared" si="13"/>
        <v>8</v>
      </c>
      <c r="Y51" s="31"/>
      <c r="Z51" s="30">
        <f t="shared" si="14"/>
        <v>142154</v>
      </c>
    </row>
    <row r="52" spans="1:26" ht="25.5" customHeight="1" x14ac:dyDescent="0.25">
      <c r="A52" s="81">
        <v>44919</v>
      </c>
      <c r="B52" s="70" t="str">
        <f t="shared" si="7"/>
        <v>4145182807</v>
      </c>
      <c r="C52" s="74"/>
      <c r="D52" s="74"/>
      <c r="E52" s="75"/>
      <c r="F52" s="74"/>
      <c r="G52" s="75" t="s">
        <v>195</v>
      </c>
      <c r="H52" s="75"/>
      <c r="I52" s="75" t="s">
        <v>1995</v>
      </c>
      <c r="J52" s="56" t="str">
        <f>IF(G52&lt;&gt;"",VLOOKUP(G52,'nhân viên sale'!$A$2:$B$1633,2,0),"")</f>
        <v>HN003</v>
      </c>
      <c r="K52" s="75" t="s">
        <v>67</v>
      </c>
      <c r="L52" s="27" t="str">
        <f t="shared" si="8"/>
        <v>Tai heo muối 200g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16</v>
      </c>
      <c r="S52" s="77"/>
      <c r="T52" s="30">
        <f t="shared" si="11"/>
        <v>55595</v>
      </c>
      <c r="U52" s="30">
        <f t="shared" si="12"/>
        <v>889520</v>
      </c>
      <c r="V52" s="77"/>
      <c r="W52" s="77"/>
      <c r="X52" s="67">
        <f t="shared" si="13"/>
        <v>8</v>
      </c>
      <c r="Y52" s="31"/>
      <c r="Z52" s="30">
        <f t="shared" si="14"/>
        <v>71162</v>
      </c>
    </row>
    <row r="53" spans="1:26" ht="25.5" customHeight="1" x14ac:dyDescent="0.25">
      <c r="A53" s="81">
        <v>44919</v>
      </c>
      <c r="B53" s="70" t="str">
        <f t="shared" si="7"/>
        <v>4145182807</v>
      </c>
      <c r="C53" s="74"/>
      <c r="D53" s="74"/>
      <c r="E53" s="75"/>
      <c r="F53" s="74"/>
      <c r="G53" s="75" t="s">
        <v>195</v>
      </c>
      <c r="H53" s="75"/>
      <c r="I53" s="75" t="s">
        <v>1995</v>
      </c>
      <c r="J53" s="56" t="str">
        <f>IF(G53&lt;&gt;"",VLOOKUP(G53,'nhân viên sale'!$A$2:$B$1633,2,0),"")</f>
        <v>HN003</v>
      </c>
      <c r="K53" s="75" t="s">
        <v>53</v>
      </c>
      <c r="L53" s="27" t="str">
        <f t="shared" si="8"/>
        <v>Giò lụa 500g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8</v>
      </c>
      <c r="S53" s="77"/>
      <c r="T53" s="30">
        <f t="shared" si="11"/>
        <v>94013</v>
      </c>
      <c r="U53" s="30">
        <f t="shared" si="12"/>
        <v>752104</v>
      </c>
      <c r="V53" s="77"/>
      <c r="W53" s="77"/>
      <c r="X53" s="67">
        <f t="shared" si="13"/>
        <v>8</v>
      </c>
      <c r="Y53" s="31"/>
      <c r="Z53" s="30">
        <f t="shared" si="14"/>
        <v>60168</v>
      </c>
    </row>
    <row r="54" spans="1:26" ht="25.5" customHeight="1" x14ac:dyDescent="0.25">
      <c r="A54" s="81">
        <v>44919</v>
      </c>
      <c r="B54" s="70" t="str">
        <f t="shared" si="7"/>
        <v>4145182807</v>
      </c>
      <c r="C54" s="74"/>
      <c r="D54" s="74"/>
      <c r="E54" s="75"/>
      <c r="F54" s="74"/>
      <c r="G54" s="75" t="s">
        <v>195</v>
      </c>
      <c r="H54" s="75"/>
      <c r="I54" s="75" t="s">
        <v>1995</v>
      </c>
      <c r="J54" s="56" t="str">
        <f>IF(G54&lt;&gt;"",VLOOKUP(G54,'nhân viên sale'!$A$2:$B$1633,2,0),"")</f>
        <v>HN003</v>
      </c>
      <c r="K54" s="75" t="s">
        <v>37</v>
      </c>
      <c r="L54" s="27" t="str">
        <f t="shared" si="8"/>
        <v>Chả cốm 300g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8</v>
      </c>
      <c r="S54" s="77"/>
      <c r="T54" s="30">
        <f t="shared" si="11"/>
        <v>74250</v>
      </c>
      <c r="U54" s="30">
        <f t="shared" si="12"/>
        <v>594000</v>
      </c>
      <c r="V54" s="77"/>
      <c r="W54" s="77"/>
      <c r="X54" s="67">
        <f t="shared" si="13"/>
        <v>8</v>
      </c>
      <c r="Y54" s="31"/>
      <c r="Z54" s="30">
        <f t="shared" si="14"/>
        <v>47520</v>
      </c>
    </row>
    <row r="55" spans="1:26" ht="25.5" customHeight="1" x14ac:dyDescent="0.25">
      <c r="A55" s="81">
        <v>44919</v>
      </c>
      <c r="B55" s="70" t="str">
        <f t="shared" si="7"/>
        <v>4145182807</v>
      </c>
      <c r="C55" s="74"/>
      <c r="D55" s="74"/>
      <c r="E55" s="75"/>
      <c r="F55" s="74"/>
      <c r="G55" s="75" t="s">
        <v>195</v>
      </c>
      <c r="H55" s="75"/>
      <c r="I55" s="75" t="s">
        <v>1995</v>
      </c>
      <c r="J55" s="56" t="str">
        <f>IF(G55&lt;&gt;"",VLOOKUP(G55,'nhân viên sale'!$A$2:$B$1633,2,0),"")</f>
        <v>HN003</v>
      </c>
      <c r="K55" s="75" t="s">
        <v>63</v>
      </c>
      <c r="L55" s="27" t="str">
        <f t="shared" si="8"/>
        <v>Giò tai nấm hương 500g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16</v>
      </c>
      <c r="S55" s="77"/>
      <c r="T55" s="30">
        <f t="shared" si="11"/>
        <v>101989</v>
      </c>
      <c r="U55" s="30">
        <f t="shared" si="12"/>
        <v>1631824</v>
      </c>
      <c r="V55" s="77"/>
      <c r="W55" s="77"/>
      <c r="X55" s="67">
        <f t="shared" si="13"/>
        <v>8</v>
      </c>
      <c r="Y55" s="31"/>
      <c r="Z55" s="30">
        <f t="shared" si="14"/>
        <v>130546</v>
      </c>
    </row>
    <row r="56" spans="1:26" ht="25.5" customHeight="1" x14ac:dyDescent="0.25">
      <c r="A56" s="81">
        <v>44919</v>
      </c>
      <c r="B56" s="70" t="str">
        <f t="shared" si="7"/>
        <v>4145182807</v>
      </c>
      <c r="C56" s="74"/>
      <c r="D56" s="74"/>
      <c r="E56" s="75"/>
      <c r="F56" s="74"/>
      <c r="G56" s="75" t="s">
        <v>195</v>
      </c>
      <c r="H56" s="75"/>
      <c r="I56" s="75" t="s">
        <v>1995</v>
      </c>
      <c r="J56" s="56" t="str">
        <f>IF(G56&lt;&gt;"",VLOOKUP(G56,'nhân viên sale'!$A$2:$B$1633,2,0),"")</f>
        <v>HN003</v>
      </c>
      <c r="K56" s="75" t="s">
        <v>59</v>
      </c>
      <c r="L56" s="27" t="str">
        <f t="shared" si="8"/>
        <v>Giò Tai Lưỡi Xào 250g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16</v>
      </c>
      <c r="S56" s="77"/>
      <c r="T56" s="30">
        <f t="shared" si="11"/>
        <v>50182</v>
      </c>
      <c r="U56" s="30">
        <f t="shared" si="12"/>
        <v>802912</v>
      </c>
      <c r="V56" s="77"/>
      <c r="W56" s="77"/>
      <c r="X56" s="67">
        <f t="shared" si="13"/>
        <v>8</v>
      </c>
      <c r="Y56" s="31"/>
      <c r="Z56" s="30">
        <f t="shared" si="14"/>
        <v>64233</v>
      </c>
    </row>
    <row r="57" spans="1:26" ht="25.5" customHeight="1" x14ac:dyDescent="0.25">
      <c r="A57" s="81">
        <v>44919</v>
      </c>
      <c r="B57" s="70" t="str">
        <f t="shared" si="7"/>
        <v>4145183097</v>
      </c>
      <c r="C57" s="74"/>
      <c r="D57" s="74"/>
      <c r="E57" s="75"/>
      <c r="F57" s="74"/>
      <c r="G57" s="75" t="s">
        <v>197</v>
      </c>
      <c r="H57" s="75"/>
      <c r="I57" s="75" t="s">
        <v>1996</v>
      </c>
      <c r="J57" s="56" t="str">
        <f>IF(G57&lt;&gt;"",VLOOKUP(G57,'nhân viên sale'!$A$2:$B$1633,2,0),"")</f>
        <v>HN004</v>
      </c>
      <c r="K57" s="75" t="s">
        <v>59</v>
      </c>
      <c r="L57" s="27" t="str">
        <f t="shared" si="8"/>
        <v>Giò Tai Lưỡi Xào 250g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10</v>
      </c>
      <c r="S57" s="77"/>
      <c r="T57" s="30">
        <f t="shared" si="11"/>
        <v>50182</v>
      </c>
      <c r="U57" s="30">
        <f t="shared" si="12"/>
        <v>501820</v>
      </c>
      <c r="V57" s="77"/>
      <c r="W57" s="77"/>
      <c r="X57" s="67">
        <f t="shared" si="13"/>
        <v>8</v>
      </c>
      <c r="Y57" s="31"/>
      <c r="Z57" s="30">
        <f t="shared" si="14"/>
        <v>40146</v>
      </c>
    </row>
    <row r="58" spans="1:26" ht="25.5" customHeight="1" x14ac:dyDescent="0.25">
      <c r="A58" s="81">
        <v>44919</v>
      </c>
      <c r="B58" s="70" t="str">
        <f t="shared" si="7"/>
        <v>4145183097</v>
      </c>
      <c r="C58" s="74"/>
      <c r="D58" s="74"/>
      <c r="E58" s="75"/>
      <c r="F58" s="74"/>
      <c r="G58" s="75" t="s">
        <v>197</v>
      </c>
      <c r="H58" s="75"/>
      <c r="I58" s="75" t="s">
        <v>1996</v>
      </c>
      <c r="J58" s="56" t="str">
        <f>IF(G58&lt;&gt;"",VLOOKUP(G58,'nhân viên sale'!$A$2:$B$1633,2,0),"")</f>
        <v>HN004</v>
      </c>
      <c r="K58" s="75" t="s">
        <v>37</v>
      </c>
      <c r="L58" s="27" t="str">
        <f t="shared" si="8"/>
        <v>Chả cốm 300g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10</v>
      </c>
      <c r="S58" s="77"/>
      <c r="T58" s="30">
        <f t="shared" si="11"/>
        <v>74250</v>
      </c>
      <c r="U58" s="30">
        <f t="shared" si="12"/>
        <v>742500</v>
      </c>
      <c r="V58" s="77"/>
      <c r="W58" s="77"/>
      <c r="X58" s="67">
        <f t="shared" si="13"/>
        <v>8</v>
      </c>
      <c r="Y58" s="31"/>
      <c r="Z58" s="30">
        <f t="shared" si="14"/>
        <v>59400</v>
      </c>
    </row>
    <row r="59" spans="1:26" ht="25.5" customHeight="1" x14ac:dyDescent="0.25">
      <c r="A59" s="81">
        <v>44919</v>
      </c>
      <c r="B59" s="70" t="str">
        <f t="shared" si="7"/>
        <v>4145183097</v>
      </c>
      <c r="C59" s="14"/>
      <c r="D59" s="14"/>
      <c r="E59" s="15"/>
      <c r="F59" s="14"/>
      <c r="G59" s="15" t="s">
        <v>197</v>
      </c>
      <c r="H59" s="15"/>
      <c r="I59" s="15" t="s">
        <v>1996</v>
      </c>
      <c r="J59" s="56" t="str">
        <f>IF(G59&lt;&gt;"",VLOOKUP(G59,'nhân viên sale'!$A$2:$B$1633,2,0),"")</f>
        <v>HN004</v>
      </c>
      <c r="K59" s="15" t="s">
        <v>55</v>
      </c>
      <c r="L59" s="27" t="str">
        <f t="shared" si="8"/>
        <v>Gà muối 500g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20</v>
      </c>
      <c r="S59" s="29"/>
      <c r="T59" s="30">
        <f t="shared" si="11"/>
        <v>111058</v>
      </c>
      <c r="U59" s="30">
        <f t="shared" si="12"/>
        <v>2221160</v>
      </c>
      <c r="V59" s="29"/>
      <c r="W59" s="29"/>
      <c r="X59" s="67">
        <f t="shared" si="13"/>
        <v>8</v>
      </c>
      <c r="Y59" s="31"/>
      <c r="Z59" s="30">
        <f t="shared" si="14"/>
        <v>177693</v>
      </c>
    </row>
    <row r="60" spans="1:26" ht="25.5" customHeight="1" x14ac:dyDescent="0.25">
      <c r="A60" s="81">
        <v>44919</v>
      </c>
      <c r="B60" s="70" t="str">
        <f t="shared" si="7"/>
        <v>4145183097</v>
      </c>
      <c r="C60" s="14"/>
      <c r="D60" s="14"/>
      <c r="E60" s="15"/>
      <c r="F60" s="14"/>
      <c r="G60" s="15" t="s">
        <v>197</v>
      </c>
      <c r="H60" s="15"/>
      <c r="I60" s="15" t="s">
        <v>1996</v>
      </c>
      <c r="J60" s="56" t="str">
        <f>IF(G60&lt;&gt;"",VLOOKUP(G60,'nhân viên sale'!$A$2:$B$1633,2,0),"")</f>
        <v>HN004</v>
      </c>
      <c r="K60" s="15" t="s">
        <v>39</v>
      </c>
      <c r="L60" s="27" t="str">
        <f t="shared" si="8"/>
        <v>Chân giò heo muối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30</v>
      </c>
      <c r="S60" s="29"/>
      <c r="T60" s="30">
        <f t="shared" si="11"/>
        <v>73431</v>
      </c>
      <c r="U60" s="30">
        <f t="shared" si="12"/>
        <v>2202930</v>
      </c>
      <c r="V60" s="29"/>
      <c r="W60" s="29"/>
      <c r="X60" s="67">
        <f t="shared" si="13"/>
        <v>8</v>
      </c>
      <c r="Y60" s="31"/>
      <c r="Z60" s="30">
        <f t="shared" si="14"/>
        <v>176234</v>
      </c>
    </row>
    <row r="61" spans="1:26" ht="25.5" customHeight="1" x14ac:dyDescent="0.25">
      <c r="A61" s="81">
        <v>44919</v>
      </c>
      <c r="B61" s="70" t="str">
        <f t="shared" si="7"/>
        <v>4145183765</v>
      </c>
      <c r="C61" s="14"/>
      <c r="D61" s="14"/>
      <c r="E61" s="15"/>
      <c r="F61" s="14"/>
      <c r="G61" s="15" t="s">
        <v>205</v>
      </c>
      <c r="H61" s="15"/>
      <c r="I61" s="15" t="s">
        <v>1997</v>
      </c>
      <c r="J61" s="56" t="str">
        <f>IF(G61&lt;&gt;"",VLOOKUP(G61,'nhân viên sale'!$A$2:$B$1633,2,0),"")</f>
        <v>HN003</v>
      </c>
      <c r="K61" s="15" t="s">
        <v>59</v>
      </c>
      <c r="L61" s="27" t="str">
        <f t="shared" si="8"/>
        <v>Giò Tai Lưỡi Xào 250g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100</v>
      </c>
      <c r="S61" s="29"/>
      <c r="T61" s="30">
        <f t="shared" si="11"/>
        <v>50182</v>
      </c>
      <c r="U61" s="30">
        <f t="shared" si="12"/>
        <v>5018200</v>
      </c>
      <c r="V61" s="29"/>
      <c r="W61" s="29"/>
      <c r="X61" s="67">
        <f t="shared" si="13"/>
        <v>8</v>
      </c>
      <c r="Y61" s="31"/>
      <c r="Z61" s="30">
        <f t="shared" si="14"/>
        <v>401456</v>
      </c>
    </row>
    <row r="62" spans="1:26" ht="25.5" customHeight="1" x14ac:dyDescent="0.25">
      <c r="A62" s="81">
        <v>44919</v>
      </c>
      <c r="B62" s="70" t="str">
        <f t="shared" si="7"/>
        <v>4145183765</v>
      </c>
      <c r="C62" s="14"/>
      <c r="D62" s="14"/>
      <c r="E62" s="15"/>
      <c r="F62" s="14"/>
      <c r="G62" s="15" t="s">
        <v>205</v>
      </c>
      <c r="H62" s="15"/>
      <c r="I62" s="15" t="s">
        <v>1997</v>
      </c>
      <c r="J62" s="56" t="str">
        <f>IF(G62&lt;&gt;"",VLOOKUP(G62,'nhân viên sale'!$A$2:$B$1633,2,0),"")</f>
        <v>HN003</v>
      </c>
      <c r="K62" s="15" t="s">
        <v>63</v>
      </c>
      <c r="L62" s="27" t="str">
        <f t="shared" si="8"/>
        <v>Giò tai nấm hương 500g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30</v>
      </c>
      <c r="S62" s="29"/>
      <c r="T62" s="30">
        <f t="shared" si="11"/>
        <v>101989</v>
      </c>
      <c r="U62" s="30">
        <f t="shared" si="12"/>
        <v>3059670</v>
      </c>
      <c r="V62" s="29"/>
      <c r="W62" s="29"/>
      <c r="X62" s="67">
        <f t="shared" si="13"/>
        <v>8</v>
      </c>
      <c r="Y62" s="31"/>
      <c r="Z62" s="30">
        <f t="shared" si="14"/>
        <v>244774</v>
      </c>
    </row>
    <row r="63" spans="1:26" ht="25.5" customHeight="1" x14ac:dyDescent="0.25">
      <c r="A63" s="81">
        <v>44919</v>
      </c>
      <c r="B63" s="70" t="str">
        <f t="shared" si="7"/>
        <v>4145183765</v>
      </c>
      <c r="C63" s="14"/>
      <c r="D63" s="14"/>
      <c r="E63" s="15"/>
      <c r="F63" s="14"/>
      <c r="G63" s="15" t="s">
        <v>205</v>
      </c>
      <c r="H63" s="15"/>
      <c r="I63" s="15" t="s">
        <v>1997</v>
      </c>
      <c r="J63" s="56" t="str">
        <f>IF(G63&lt;&gt;"",VLOOKUP(G63,'nhân viên sale'!$A$2:$B$1633,2,0),"")</f>
        <v>HN003</v>
      </c>
      <c r="K63" s="15" t="s">
        <v>37</v>
      </c>
      <c r="L63" s="27" t="str">
        <f t="shared" si="8"/>
        <v>Chả cốm 300g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50</v>
      </c>
      <c r="S63" s="29"/>
      <c r="T63" s="30">
        <f t="shared" si="11"/>
        <v>74250</v>
      </c>
      <c r="U63" s="30">
        <f t="shared" si="12"/>
        <v>3712500</v>
      </c>
      <c r="V63" s="29"/>
      <c r="W63" s="29"/>
      <c r="X63" s="67">
        <f t="shared" si="13"/>
        <v>8</v>
      </c>
      <c r="Y63" s="31"/>
      <c r="Z63" s="30">
        <f t="shared" si="14"/>
        <v>297000</v>
      </c>
    </row>
    <row r="64" spans="1:26" ht="25.5" customHeight="1" x14ac:dyDescent="0.25">
      <c r="A64" s="81">
        <v>44919</v>
      </c>
      <c r="B64" s="70" t="str">
        <f t="shared" si="7"/>
        <v>4145183765</v>
      </c>
      <c r="C64" s="14"/>
      <c r="D64" s="14"/>
      <c r="E64" s="15"/>
      <c r="F64" s="14"/>
      <c r="G64" s="15" t="s">
        <v>205</v>
      </c>
      <c r="H64" s="15"/>
      <c r="I64" s="15" t="s">
        <v>1997</v>
      </c>
      <c r="J64" s="56" t="str">
        <f>IF(G64&lt;&gt;"",VLOOKUP(G64,'nhân viên sale'!$A$2:$B$1633,2,0),"")</f>
        <v>HN003</v>
      </c>
      <c r="K64" s="15" t="s">
        <v>53</v>
      </c>
      <c r="L64" s="27" t="str">
        <f t="shared" si="8"/>
        <v>Giò lụa 500g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50</v>
      </c>
      <c r="S64" s="29"/>
      <c r="T64" s="30">
        <f t="shared" si="11"/>
        <v>94013</v>
      </c>
      <c r="U64" s="30">
        <f t="shared" si="12"/>
        <v>4700650</v>
      </c>
      <c r="V64" s="29"/>
      <c r="W64" s="29"/>
      <c r="X64" s="67">
        <f t="shared" si="13"/>
        <v>8</v>
      </c>
      <c r="Y64" s="31"/>
      <c r="Z64" s="30">
        <f t="shared" si="14"/>
        <v>376052</v>
      </c>
    </row>
    <row r="65" spans="1:26" ht="25.5" customHeight="1" x14ac:dyDescent="0.25">
      <c r="A65" s="81">
        <v>44919</v>
      </c>
      <c r="B65" s="70" t="str">
        <f t="shared" si="7"/>
        <v>4145183765</v>
      </c>
      <c r="C65" s="74"/>
      <c r="D65" s="74"/>
      <c r="E65" s="75"/>
      <c r="F65" s="74"/>
      <c r="G65" s="75" t="s">
        <v>205</v>
      </c>
      <c r="H65" s="75"/>
      <c r="I65" s="75" t="s">
        <v>1997</v>
      </c>
      <c r="J65" s="56" t="str">
        <f>IF(G65&lt;&gt;"",VLOOKUP(G65,'nhân viên sale'!$A$2:$B$1633,2,0),"")</f>
        <v>HN003</v>
      </c>
      <c r="K65" s="75" t="s">
        <v>67</v>
      </c>
      <c r="L65" s="27" t="str">
        <f t="shared" si="8"/>
        <v>Tai heo muối 200g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100</v>
      </c>
      <c r="S65" s="77"/>
      <c r="T65" s="30">
        <f t="shared" si="11"/>
        <v>55595</v>
      </c>
      <c r="U65" s="30">
        <f t="shared" si="12"/>
        <v>5559500</v>
      </c>
      <c r="V65" s="77"/>
      <c r="W65" s="77"/>
      <c r="X65" s="67">
        <f t="shared" si="13"/>
        <v>8</v>
      </c>
      <c r="Y65" s="31"/>
      <c r="Z65" s="30">
        <f t="shared" si="14"/>
        <v>444760</v>
      </c>
    </row>
    <row r="66" spans="1:26" ht="25.5" customHeight="1" x14ac:dyDescent="0.25">
      <c r="A66" s="81">
        <v>44919</v>
      </c>
      <c r="B66" s="70" t="str">
        <f t="shared" si="7"/>
        <v>4145183765</v>
      </c>
      <c r="C66" s="74"/>
      <c r="D66" s="74"/>
      <c r="E66" s="75"/>
      <c r="F66" s="74"/>
      <c r="G66" s="75" t="s">
        <v>205</v>
      </c>
      <c r="H66" s="75"/>
      <c r="I66" s="75" t="s">
        <v>1997</v>
      </c>
      <c r="J66" s="56" t="str">
        <f>IF(G66&lt;&gt;"",VLOOKUP(G66,'nhân viên sale'!$A$2:$B$1633,2,0),"")</f>
        <v>HN003</v>
      </c>
      <c r="K66" s="75" t="s">
        <v>55</v>
      </c>
      <c r="L66" s="27" t="str">
        <f t="shared" ref="L66:L97" si="15">IF(K66&lt;&gt;"",VLOOKUP(K66,tenhang,2,0),"")</f>
        <v>Gà muối 500g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150</v>
      </c>
      <c r="S66" s="77"/>
      <c r="T66" s="30">
        <f t="shared" ref="T66:T97" si="18">IF(K66&lt;&gt;"",VLOOKUP(K66,tenhang,4,0),0)</f>
        <v>111058</v>
      </c>
      <c r="U66" s="30">
        <f t="shared" ref="U66:U97" si="19">R66*T66</f>
        <v>16658700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1332696</v>
      </c>
    </row>
    <row r="67" spans="1:26" ht="25.5" customHeight="1" x14ac:dyDescent="0.25">
      <c r="A67" s="81">
        <v>44919</v>
      </c>
      <c r="B67" s="70" t="str">
        <f t="shared" ref="B67:B130" si="22">IF(I67&lt;&gt;"",IF(LEN(I67)&gt;9,LEFT(I67,10),"sai PO"),"")</f>
        <v>4145183765</v>
      </c>
      <c r="C67" s="74"/>
      <c r="D67" s="74"/>
      <c r="E67" s="75"/>
      <c r="F67" s="74"/>
      <c r="G67" s="75" t="s">
        <v>205</v>
      </c>
      <c r="H67" s="75"/>
      <c r="I67" s="75" t="s">
        <v>1997</v>
      </c>
      <c r="J67" s="56" t="str">
        <f>IF(G67&lt;&gt;"",VLOOKUP(G67,'nhân viên sale'!$A$2:$B$1633,2,0),"")</f>
        <v>HN003</v>
      </c>
      <c r="K67" s="75" t="s">
        <v>39</v>
      </c>
      <c r="L67" s="27" t="str">
        <f t="shared" si="15"/>
        <v>Chân giò heo muối 300g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150</v>
      </c>
      <c r="S67" s="77"/>
      <c r="T67" s="30">
        <f t="shared" si="18"/>
        <v>73431</v>
      </c>
      <c r="U67" s="30">
        <f t="shared" si="19"/>
        <v>11014650</v>
      </c>
      <c r="V67" s="77"/>
      <c r="W67" s="77"/>
      <c r="X67" s="67">
        <f t="shared" si="20"/>
        <v>8</v>
      </c>
      <c r="Y67" s="31"/>
      <c r="Z67" s="30">
        <f t="shared" si="21"/>
        <v>881172</v>
      </c>
    </row>
    <row r="68" spans="1:26" ht="25.5" customHeight="1" x14ac:dyDescent="0.25">
      <c r="A68" s="81">
        <v>44919</v>
      </c>
      <c r="B68" s="70" t="str">
        <f t="shared" si="22"/>
        <v>4145183934</v>
      </c>
      <c r="C68" s="74"/>
      <c r="D68" s="74"/>
      <c r="E68" s="75"/>
      <c r="F68" s="74"/>
      <c r="G68" s="75" t="s">
        <v>206</v>
      </c>
      <c r="H68" s="75"/>
      <c r="I68" s="75" t="s">
        <v>1998</v>
      </c>
      <c r="J68" s="56" t="str">
        <f>IF(G68&lt;&gt;"",VLOOKUP(G68,'nhân viên sale'!$A$2:$B$1633,2,0),"")</f>
        <v>HN003</v>
      </c>
      <c r="K68" s="75" t="s">
        <v>39</v>
      </c>
      <c r="L68" s="27" t="str">
        <f t="shared" si="15"/>
        <v>Chân giò heo muối 300g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20</v>
      </c>
      <c r="S68" s="77"/>
      <c r="T68" s="30">
        <f t="shared" si="18"/>
        <v>73431</v>
      </c>
      <c r="U68" s="30">
        <f t="shared" si="19"/>
        <v>1468620</v>
      </c>
      <c r="V68" s="77"/>
      <c r="W68" s="77"/>
      <c r="X68" s="67">
        <f t="shared" si="20"/>
        <v>8</v>
      </c>
      <c r="Y68" s="31"/>
      <c r="Z68" s="30">
        <f t="shared" si="21"/>
        <v>117490</v>
      </c>
    </row>
    <row r="69" spans="1:26" ht="25.5" customHeight="1" x14ac:dyDescent="0.25">
      <c r="A69" s="81">
        <v>44919</v>
      </c>
      <c r="B69" s="70" t="str">
        <f t="shared" si="22"/>
        <v>4145183934</v>
      </c>
      <c r="C69" s="74"/>
      <c r="D69" s="74"/>
      <c r="E69" s="75"/>
      <c r="F69" s="74"/>
      <c r="G69" s="75" t="s">
        <v>206</v>
      </c>
      <c r="H69" s="75"/>
      <c r="I69" s="75" t="s">
        <v>1998</v>
      </c>
      <c r="J69" s="56" t="str">
        <f>IF(G69&lt;&gt;"",VLOOKUP(G69,'nhân viên sale'!$A$2:$B$1633,2,0),"")</f>
        <v>HN003</v>
      </c>
      <c r="K69" s="75" t="s">
        <v>55</v>
      </c>
      <c r="L69" s="27" t="str">
        <f t="shared" si="15"/>
        <v>Gà muối 500g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10</v>
      </c>
      <c r="S69" s="77"/>
      <c r="T69" s="30">
        <f t="shared" si="18"/>
        <v>111058</v>
      </c>
      <c r="U69" s="30">
        <f t="shared" si="19"/>
        <v>1110580</v>
      </c>
      <c r="V69" s="77"/>
      <c r="W69" s="77"/>
      <c r="X69" s="67">
        <f t="shared" si="20"/>
        <v>8</v>
      </c>
      <c r="Y69" s="31"/>
      <c r="Z69" s="30">
        <f t="shared" si="21"/>
        <v>88846</v>
      </c>
    </row>
    <row r="70" spans="1:26" ht="25.5" customHeight="1" x14ac:dyDescent="0.25">
      <c r="A70" s="81">
        <v>44919</v>
      </c>
      <c r="B70" s="70" t="str">
        <f t="shared" si="22"/>
        <v>4145183934</v>
      </c>
      <c r="C70" s="74"/>
      <c r="D70" s="74"/>
      <c r="E70" s="75"/>
      <c r="F70" s="74"/>
      <c r="G70" s="75" t="s">
        <v>206</v>
      </c>
      <c r="H70" s="75"/>
      <c r="I70" s="75" t="s">
        <v>1998</v>
      </c>
      <c r="J70" s="56" t="str">
        <f>IF(G70&lt;&gt;"",VLOOKUP(G70,'nhân viên sale'!$A$2:$B$1633,2,0),"")</f>
        <v>HN003</v>
      </c>
      <c r="K70" s="75" t="s">
        <v>67</v>
      </c>
      <c r="L70" s="27" t="str">
        <f t="shared" si="15"/>
        <v>Tai heo muối 200g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10</v>
      </c>
      <c r="S70" s="77"/>
      <c r="T70" s="30">
        <f t="shared" si="18"/>
        <v>55595</v>
      </c>
      <c r="U70" s="30">
        <f t="shared" si="19"/>
        <v>555950</v>
      </c>
      <c r="V70" s="77"/>
      <c r="W70" s="77"/>
      <c r="X70" s="67">
        <f t="shared" si="20"/>
        <v>8</v>
      </c>
      <c r="Y70" s="31"/>
      <c r="Z70" s="30">
        <f t="shared" si="21"/>
        <v>44476</v>
      </c>
    </row>
    <row r="71" spans="1:26" ht="25.5" customHeight="1" x14ac:dyDescent="0.25">
      <c r="A71" s="81">
        <v>44919</v>
      </c>
      <c r="B71" s="70" t="str">
        <f t="shared" si="22"/>
        <v>4145183934</v>
      </c>
      <c r="C71" s="74"/>
      <c r="D71" s="74"/>
      <c r="E71" s="75"/>
      <c r="F71" s="74"/>
      <c r="G71" s="75" t="s">
        <v>206</v>
      </c>
      <c r="H71" s="75"/>
      <c r="I71" s="75" t="s">
        <v>1998</v>
      </c>
      <c r="J71" s="56" t="str">
        <f>IF(G71&lt;&gt;"",VLOOKUP(G71,'nhân viên sale'!$A$2:$B$1633,2,0),"")</f>
        <v>HN003</v>
      </c>
      <c r="K71" s="75" t="s">
        <v>53</v>
      </c>
      <c r="L71" s="27" t="str">
        <f t="shared" si="15"/>
        <v>Giò lụa 500g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8</v>
      </c>
      <c r="S71" s="77"/>
      <c r="T71" s="30">
        <f t="shared" si="18"/>
        <v>94013</v>
      </c>
      <c r="U71" s="30">
        <f t="shared" si="19"/>
        <v>752104</v>
      </c>
      <c r="V71" s="77"/>
      <c r="W71" s="77"/>
      <c r="X71" s="67">
        <f t="shared" si="20"/>
        <v>8</v>
      </c>
      <c r="Y71" s="31"/>
      <c r="Z71" s="30">
        <f t="shared" si="21"/>
        <v>60168</v>
      </c>
    </row>
    <row r="72" spans="1:26" ht="25.5" customHeight="1" x14ac:dyDescent="0.25">
      <c r="A72" s="81">
        <v>44919</v>
      </c>
      <c r="B72" s="70" t="str">
        <f t="shared" si="22"/>
        <v>4145183934</v>
      </c>
      <c r="C72" s="14"/>
      <c r="D72" s="14"/>
      <c r="E72" s="15"/>
      <c r="F72" s="14"/>
      <c r="G72" s="15" t="s">
        <v>206</v>
      </c>
      <c r="H72" s="15"/>
      <c r="I72" s="15" t="s">
        <v>1998</v>
      </c>
      <c r="J72" s="56" t="str">
        <f>IF(G72&lt;&gt;"",VLOOKUP(G72,'nhân viên sale'!$A$2:$B$1633,2,0),"")</f>
        <v>HN003</v>
      </c>
      <c r="K72" s="15" t="s">
        <v>37</v>
      </c>
      <c r="L72" s="27" t="str">
        <f t="shared" si="15"/>
        <v>Chả cốm 300g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8</v>
      </c>
      <c r="S72" s="29"/>
      <c r="T72" s="30">
        <f t="shared" si="18"/>
        <v>74250</v>
      </c>
      <c r="U72" s="30">
        <f t="shared" si="19"/>
        <v>594000</v>
      </c>
      <c r="V72" s="29"/>
      <c r="W72" s="29"/>
      <c r="X72" s="67">
        <f t="shared" si="20"/>
        <v>8</v>
      </c>
      <c r="Y72" s="31"/>
      <c r="Z72" s="30">
        <f t="shared" si="21"/>
        <v>47520</v>
      </c>
    </row>
    <row r="73" spans="1:26" ht="25.5" customHeight="1" x14ac:dyDescent="0.25">
      <c r="A73" s="81">
        <v>44919</v>
      </c>
      <c r="B73" s="70" t="str">
        <f t="shared" si="22"/>
        <v>4145183934</v>
      </c>
      <c r="C73" s="14"/>
      <c r="D73" s="14"/>
      <c r="E73" s="15"/>
      <c r="F73" s="14"/>
      <c r="G73" s="15" t="s">
        <v>206</v>
      </c>
      <c r="H73" s="15"/>
      <c r="I73" s="15" t="s">
        <v>1998</v>
      </c>
      <c r="J73" s="56" t="str">
        <f>IF(G73&lt;&gt;"",VLOOKUP(G73,'nhân viên sale'!$A$2:$B$1633,2,0),"")</f>
        <v>HN003</v>
      </c>
      <c r="K73" s="15" t="s">
        <v>63</v>
      </c>
      <c r="L73" s="27" t="str">
        <f t="shared" si="15"/>
        <v>Giò tai nấm hương 500g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12</v>
      </c>
      <c r="S73" s="29"/>
      <c r="T73" s="30">
        <f t="shared" si="18"/>
        <v>101989</v>
      </c>
      <c r="U73" s="30">
        <f t="shared" si="19"/>
        <v>1223868</v>
      </c>
      <c r="V73" s="29"/>
      <c r="W73" s="29"/>
      <c r="X73" s="67">
        <f t="shared" si="20"/>
        <v>8</v>
      </c>
      <c r="Y73" s="31"/>
      <c r="Z73" s="30">
        <f t="shared" si="21"/>
        <v>97909</v>
      </c>
    </row>
    <row r="74" spans="1:26" ht="25.5" customHeight="1" x14ac:dyDescent="0.25">
      <c r="A74" s="81">
        <v>44919</v>
      </c>
      <c r="B74" s="70" t="str">
        <f t="shared" si="22"/>
        <v>4145183934</v>
      </c>
      <c r="C74" s="14"/>
      <c r="D74" s="14"/>
      <c r="E74" s="15"/>
      <c r="F74" s="14"/>
      <c r="G74" s="15" t="s">
        <v>206</v>
      </c>
      <c r="H74" s="15"/>
      <c r="I74" s="15" t="s">
        <v>1998</v>
      </c>
      <c r="J74" s="56" t="str">
        <f>IF(G74&lt;&gt;"",VLOOKUP(G74,'nhân viên sale'!$A$2:$B$1633,2,0),"")</f>
        <v>HN003</v>
      </c>
      <c r="K74" s="15" t="s">
        <v>59</v>
      </c>
      <c r="L74" s="27" t="str">
        <f t="shared" si="15"/>
        <v>Giò Tai Lưỡi Xào 250g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12</v>
      </c>
      <c r="S74" s="29"/>
      <c r="T74" s="30">
        <f t="shared" si="18"/>
        <v>50182</v>
      </c>
      <c r="U74" s="30">
        <f t="shared" si="19"/>
        <v>602184</v>
      </c>
      <c r="V74" s="29"/>
      <c r="W74" s="29"/>
      <c r="X74" s="67">
        <f t="shared" si="20"/>
        <v>8</v>
      </c>
      <c r="Y74" s="31"/>
      <c r="Z74" s="30">
        <f t="shared" si="21"/>
        <v>48175</v>
      </c>
    </row>
    <row r="75" spans="1:26" ht="25.5" customHeight="1" x14ac:dyDescent="0.25">
      <c r="A75" s="81">
        <v>44919</v>
      </c>
      <c r="B75" s="70" t="str">
        <f t="shared" si="22"/>
        <v>4145184074</v>
      </c>
      <c r="C75" s="74"/>
      <c r="D75" s="74"/>
      <c r="E75" s="75"/>
      <c r="F75" s="74"/>
      <c r="G75" s="75" t="s">
        <v>207</v>
      </c>
      <c r="H75" s="75"/>
      <c r="I75" s="75" t="s">
        <v>1999</v>
      </c>
      <c r="J75" s="56" t="str">
        <f>IF(G75&lt;&gt;"",VLOOKUP(G75,'nhân viên sale'!$A$2:$B$1633,2,0),"")</f>
        <v>HN004</v>
      </c>
      <c r="K75" s="75" t="s">
        <v>39</v>
      </c>
      <c r="L75" s="27" t="str">
        <f t="shared" si="15"/>
        <v>Chân giò heo muối 300g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24</v>
      </c>
      <c r="S75" s="77"/>
      <c r="T75" s="30">
        <f t="shared" si="18"/>
        <v>73431</v>
      </c>
      <c r="U75" s="30">
        <f t="shared" si="19"/>
        <v>1762344</v>
      </c>
      <c r="V75" s="77"/>
      <c r="W75" s="77"/>
      <c r="X75" s="67">
        <f t="shared" si="20"/>
        <v>8</v>
      </c>
      <c r="Y75" s="31"/>
      <c r="Z75" s="30">
        <f t="shared" si="21"/>
        <v>140988</v>
      </c>
    </row>
    <row r="76" spans="1:26" ht="25.5" customHeight="1" x14ac:dyDescent="0.25">
      <c r="A76" s="81">
        <v>44919</v>
      </c>
      <c r="B76" s="70" t="str">
        <f t="shared" si="22"/>
        <v>4145184074</v>
      </c>
      <c r="C76" s="74"/>
      <c r="D76" s="74"/>
      <c r="E76" s="75"/>
      <c r="F76" s="74"/>
      <c r="G76" s="75" t="s">
        <v>207</v>
      </c>
      <c r="H76" s="75"/>
      <c r="I76" s="75" t="s">
        <v>1999</v>
      </c>
      <c r="J76" s="56" t="str">
        <f>IF(G76&lt;&gt;"",VLOOKUP(G76,'nhân viên sale'!$A$2:$B$1633,2,0),"")</f>
        <v>HN004</v>
      </c>
      <c r="K76" s="75" t="s">
        <v>55</v>
      </c>
      <c r="L76" s="27" t="str">
        <f t="shared" si="15"/>
        <v>Gà muối 500g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48</v>
      </c>
      <c r="S76" s="77"/>
      <c r="T76" s="30">
        <f t="shared" si="18"/>
        <v>111058</v>
      </c>
      <c r="U76" s="30">
        <f t="shared" si="19"/>
        <v>5330784</v>
      </c>
      <c r="V76" s="77"/>
      <c r="W76" s="77"/>
      <c r="X76" s="67">
        <f t="shared" si="20"/>
        <v>8</v>
      </c>
      <c r="Y76" s="31"/>
      <c r="Z76" s="30">
        <f t="shared" si="21"/>
        <v>426463</v>
      </c>
    </row>
    <row r="77" spans="1:26" ht="25.5" customHeight="1" x14ac:dyDescent="0.25">
      <c r="A77" s="81">
        <v>44919</v>
      </c>
      <c r="B77" s="70" t="str">
        <f t="shared" si="22"/>
        <v>4145184074</v>
      </c>
      <c r="C77" s="74"/>
      <c r="D77" s="74"/>
      <c r="E77" s="75"/>
      <c r="F77" s="74"/>
      <c r="G77" s="75" t="s">
        <v>207</v>
      </c>
      <c r="H77" s="75"/>
      <c r="I77" s="75" t="s">
        <v>1999</v>
      </c>
      <c r="J77" s="56" t="str">
        <f>IF(G77&lt;&gt;"",VLOOKUP(G77,'nhân viên sale'!$A$2:$B$1633,2,0),"")</f>
        <v>HN004</v>
      </c>
      <c r="K77" s="75" t="s">
        <v>67</v>
      </c>
      <c r="L77" s="27" t="str">
        <f t="shared" si="15"/>
        <v>Tai heo muối 200g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16</v>
      </c>
      <c r="S77" s="77"/>
      <c r="T77" s="30">
        <f t="shared" si="18"/>
        <v>55595</v>
      </c>
      <c r="U77" s="30">
        <f t="shared" si="19"/>
        <v>889520</v>
      </c>
      <c r="V77" s="77"/>
      <c r="W77" s="77"/>
      <c r="X77" s="67">
        <f t="shared" si="20"/>
        <v>8</v>
      </c>
      <c r="Y77" s="31"/>
      <c r="Z77" s="30">
        <f t="shared" si="21"/>
        <v>71162</v>
      </c>
    </row>
    <row r="78" spans="1:26" ht="25.5" customHeight="1" x14ac:dyDescent="0.25">
      <c r="A78" s="81">
        <v>44919</v>
      </c>
      <c r="B78" s="70" t="str">
        <f t="shared" si="22"/>
        <v>4145184074</v>
      </c>
      <c r="C78" s="74"/>
      <c r="D78" s="74"/>
      <c r="E78" s="75"/>
      <c r="F78" s="74"/>
      <c r="G78" s="75" t="s">
        <v>207</v>
      </c>
      <c r="H78" s="75"/>
      <c r="I78" s="75" t="s">
        <v>1999</v>
      </c>
      <c r="J78" s="56" t="str">
        <f>IF(G78&lt;&gt;"",VLOOKUP(G78,'nhân viên sale'!$A$2:$B$1633,2,0),"")</f>
        <v>HN004</v>
      </c>
      <c r="K78" s="75" t="s">
        <v>37</v>
      </c>
      <c r="L78" s="27" t="str">
        <f t="shared" si="15"/>
        <v>Chả cốm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8</v>
      </c>
      <c r="S78" s="77"/>
      <c r="T78" s="30">
        <f t="shared" si="18"/>
        <v>74250</v>
      </c>
      <c r="U78" s="30">
        <f t="shared" si="19"/>
        <v>594000</v>
      </c>
      <c r="V78" s="77"/>
      <c r="W78" s="77"/>
      <c r="X78" s="67">
        <f t="shared" si="20"/>
        <v>8</v>
      </c>
      <c r="Y78" s="31"/>
      <c r="Z78" s="30">
        <f t="shared" si="21"/>
        <v>47520</v>
      </c>
    </row>
    <row r="79" spans="1:26" ht="25.5" customHeight="1" x14ac:dyDescent="0.25">
      <c r="A79" s="81">
        <v>44919</v>
      </c>
      <c r="B79" s="70" t="str">
        <f t="shared" si="22"/>
        <v>4145184074</v>
      </c>
      <c r="C79" s="74"/>
      <c r="D79" s="74"/>
      <c r="E79" s="75"/>
      <c r="F79" s="74"/>
      <c r="G79" s="75" t="s">
        <v>207</v>
      </c>
      <c r="H79" s="75"/>
      <c r="I79" s="75" t="s">
        <v>1999</v>
      </c>
      <c r="J79" s="56" t="str">
        <f>IF(G79&lt;&gt;"",VLOOKUP(G79,'nhân viên sale'!$A$2:$B$1633,2,0),"")</f>
        <v>HN004</v>
      </c>
      <c r="K79" s="75" t="s">
        <v>59</v>
      </c>
      <c r="L79" s="27" t="str">
        <f t="shared" si="15"/>
        <v>Giò Tai Lưỡi Xào 250g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24</v>
      </c>
      <c r="S79" s="77"/>
      <c r="T79" s="30">
        <f t="shared" si="18"/>
        <v>50182</v>
      </c>
      <c r="U79" s="30">
        <f t="shared" si="19"/>
        <v>1204368</v>
      </c>
      <c r="V79" s="77"/>
      <c r="W79" s="77"/>
      <c r="X79" s="67">
        <f t="shared" si="20"/>
        <v>8</v>
      </c>
      <c r="Y79" s="31"/>
      <c r="Z79" s="30">
        <f t="shared" si="21"/>
        <v>96349</v>
      </c>
    </row>
    <row r="80" spans="1:26" ht="25.5" customHeight="1" x14ac:dyDescent="0.25">
      <c r="A80" s="81">
        <v>44919</v>
      </c>
      <c r="B80" s="70" t="str">
        <f t="shared" si="22"/>
        <v>4145184074</v>
      </c>
      <c r="C80" s="14"/>
      <c r="D80" s="14"/>
      <c r="E80" s="15"/>
      <c r="F80" s="14"/>
      <c r="G80" s="15" t="s">
        <v>207</v>
      </c>
      <c r="H80" s="15"/>
      <c r="I80" s="15" t="s">
        <v>1999</v>
      </c>
      <c r="J80" s="56" t="str">
        <f>IF(G80&lt;&gt;"",VLOOKUP(G80,'nhân viên sale'!$A$2:$B$1633,2,0),"")</f>
        <v>HN004</v>
      </c>
      <c r="K80" s="15" t="s">
        <v>63</v>
      </c>
      <c r="L80" s="27" t="str">
        <f t="shared" si="15"/>
        <v>Giò tai nấm hương 500g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9</v>
      </c>
      <c r="S80" s="29"/>
      <c r="T80" s="30">
        <f t="shared" si="18"/>
        <v>101989</v>
      </c>
      <c r="U80" s="30">
        <f t="shared" si="19"/>
        <v>917901</v>
      </c>
      <c r="V80" s="29"/>
      <c r="W80" s="29"/>
      <c r="X80" s="67">
        <f t="shared" si="20"/>
        <v>8</v>
      </c>
      <c r="Y80" s="31"/>
      <c r="Z80" s="30">
        <f t="shared" si="21"/>
        <v>73432</v>
      </c>
    </row>
    <row r="81" spans="1:26" ht="25.5" customHeight="1" x14ac:dyDescent="0.25">
      <c r="A81" s="81">
        <v>44919</v>
      </c>
      <c r="B81" s="70" t="str">
        <f t="shared" si="22"/>
        <v>4145184515</v>
      </c>
      <c r="C81" s="14"/>
      <c r="D81" s="14"/>
      <c r="E81" s="15"/>
      <c r="F81" s="14"/>
      <c r="G81" s="15" t="s">
        <v>215</v>
      </c>
      <c r="H81" s="15"/>
      <c r="I81" s="15" t="s">
        <v>2003</v>
      </c>
      <c r="J81" s="56" t="str">
        <f>IF(G81&lt;&gt;"",VLOOKUP(G81,'nhân viên sale'!$A$2:$B$1633,2,0),"")</f>
        <v>HN004</v>
      </c>
      <c r="K81" s="15" t="s">
        <v>39</v>
      </c>
      <c r="L81" s="27" t="str">
        <f t="shared" si="15"/>
        <v>Chân giò heo muối 300g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4</v>
      </c>
      <c r="S81" s="29"/>
      <c r="T81" s="30">
        <f t="shared" si="18"/>
        <v>73431</v>
      </c>
      <c r="U81" s="30">
        <f t="shared" si="19"/>
        <v>293724</v>
      </c>
      <c r="V81" s="29"/>
      <c r="W81" s="29"/>
      <c r="X81" s="67">
        <f t="shared" si="20"/>
        <v>8</v>
      </c>
      <c r="Y81" s="31"/>
      <c r="Z81" s="30">
        <f t="shared" si="21"/>
        <v>23498</v>
      </c>
    </row>
    <row r="82" spans="1:26" ht="25.5" customHeight="1" x14ac:dyDescent="0.25">
      <c r="A82" s="81">
        <v>44919</v>
      </c>
      <c r="B82" s="70" t="str">
        <f t="shared" si="22"/>
        <v>4145184515</v>
      </c>
      <c r="C82" s="14"/>
      <c r="D82" s="14"/>
      <c r="E82" s="15"/>
      <c r="F82" s="14"/>
      <c r="G82" s="15" t="s">
        <v>215</v>
      </c>
      <c r="H82" s="15"/>
      <c r="I82" s="15" t="s">
        <v>2003</v>
      </c>
      <c r="J82" s="56" t="str">
        <f>IF(G82&lt;&gt;"",VLOOKUP(G82,'nhân viên sale'!$A$2:$B$1633,2,0),"")</f>
        <v>HN004</v>
      </c>
      <c r="K82" s="15" t="s">
        <v>55</v>
      </c>
      <c r="L82" s="27" t="str">
        <f t="shared" si="15"/>
        <v>Gà muối 500g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4</v>
      </c>
      <c r="S82" s="29"/>
      <c r="T82" s="30">
        <f t="shared" si="18"/>
        <v>111058</v>
      </c>
      <c r="U82" s="30">
        <f t="shared" si="19"/>
        <v>444232</v>
      </c>
      <c r="V82" s="29"/>
      <c r="W82" s="29"/>
      <c r="X82" s="67">
        <f t="shared" si="20"/>
        <v>8</v>
      </c>
      <c r="Y82" s="31"/>
      <c r="Z82" s="30">
        <f t="shared" si="21"/>
        <v>35539</v>
      </c>
    </row>
    <row r="83" spans="1:26" ht="25.5" customHeight="1" x14ac:dyDescent="0.25">
      <c r="A83" s="81">
        <v>44919</v>
      </c>
      <c r="B83" s="70" t="str">
        <f t="shared" si="22"/>
        <v>4145184515</v>
      </c>
      <c r="C83" s="14"/>
      <c r="D83" s="14"/>
      <c r="E83" s="15"/>
      <c r="F83" s="14"/>
      <c r="G83" s="15" t="s">
        <v>215</v>
      </c>
      <c r="H83" s="15"/>
      <c r="I83" s="15" t="s">
        <v>2003</v>
      </c>
      <c r="J83" s="56" t="str">
        <f>IF(G83&lt;&gt;"",VLOOKUP(G83,'nhân viên sale'!$A$2:$B$1633,2,0),"")</f>
        <v>HN004</v>
      </c>
      <c r="K83" s="15" t="s">
        <v>37</v>
      </c>
      <c r="L83" s="27" t="str">
        <f t="shared" si="15"/>
        <v>Chả cốm 300g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3</v>
      </c>
      <c r="S83" s="29"/>
      <c r="T83" s="30">
        <f t="shared" si="18"/>
        <v>74250</v>
      </c>
      <c r="U83" s="30">
        <f t="shared" si="19"/>
        <v>222750</v>
      </c>
      <c r="V83" s="29"/>
      <c r="W83" s="29"/>
      <c r="X83" s="67">
        <f t="shared" si="20"/>
        <v>8</v>
      </c>
      <c r="Y83" s="31"/>
      <c r="Z83" s="30">
        <f t="shared" si="21"/>
        <v>17820</v>
      </c>
    </row>
    <row r="84" spans="1:26" ht="25.5" customHeight="1" x14ac:dyDescent="0.25">
      <c r="A84" s="81">
        <v>44919</v>
      </c>
      <c r="B84" s="70" t="str">
        <f t="shared" si="22"/>
        <v>4145184515</v>
      </c>
      <c r="C84" s="14"/>
      <c r="D84" s="14"/>
      <c r="E84" s="15"/>
      <c r="F84" s="14"/>
      <c r="G84" s="15" t="s">
        <v>215</v>
      </c>
      <c r="H84" s="15"/>
      <c r="I84" s="15" t="s">
        <v>2003</v>
      </c>
      <c r="J84" s="56" t="str">
        <f>IF(G84&lt;&gt;"",VLOOKUP(G84,'nhân viên sale'!$A$2:$B$1633,2,0),"")</f>
        <v>HN004</v>
      </c>
      <c r="K84" s="15" t="s">
        <v>59</v>
      </c>
      <c r="L84" s="27" t="str">
        <f t="shared" si="15"/>
        <v>Giò Tai Lưỡi Xào 250g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4</v>
      </c>
      <c r="S84" s="29"/>
      <c r="T84" s="30">
        <f t="shared" si="18"/>
        <v>50182</v>
      </c>
      <c r="U84" s="30">
        <f t="shared" si="19"/>
        <v>200728</v>
      </c>
      <c r="V84" s="29"/>
      <c r="W84" s="29"/>
      <c r="X84" s="67">
        <f t="shared" si="20"/>
        <v>8</v>
      </c>
      <c r="Y84" s="31"/>
      <c r="Z84" s="30">
        <f t="shared" si="21"/>
        <v>16058</v>
      </c>
    </row>
    <row r="85" spans="1:26" ht="25.5" customHeight="1" x14ac:dyDescent="0.25">
      <c r="A85" s="81">
        <v>44919</v>
      </c>
      <c r="B85" s="70" t="str">
        <f t="shared" si="22"/>
        <v>4145184521</v>
      </c>
      <c r="C85" s="14"/>
      <c r="D85" s="14"/>
      <c r="E85" s="15"/>
      <c r="F85" s="14"/>
      <c r="G85" s="15" t="s">
        <v>216</v>
      </c>
      <c r="H85" s="15"/>
      <c r="I85" s="15" t="s">
        <v>2004</v>
      </c>
      <c r="J85" s="56" t="str">
        <f>IF(G85&lt;&gt;"",VLOOKUP(G85,'nhân viên sale'!$A$2:$B$1633,2,0),"")</f>
        <v>HN003</v>
      </c>
      <c r="K85" s="15" t="s">
        <v>39</v>
      </c>
      <c r="L85" s="27" t="str">
        <f t="shared" si="15"/>
        <v>Chân giò heo muối 300g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16</v>
      </c>
      <c r="S85" s="29"/>
      <c r="T85" s="30">
        <f t="shared" si="18"/>
        <v>73431</v>
      </c>
      <c r="U85" s="30">
        <f t="shared" si="19"/>
        <v>1174896</v>
      </c>
      <c r="V85" s="29"/>
      <c r="W85" s="29"/>
      <c r="X85" s="67">
        <f t="shared" si="20"/>
        <v>8</v>
      </c>
      <c r="Y85" s="31"/>
      <c r="Z85" s="30">
        <f t="shared" si="21"/>
        <v>93992</v>
      </c>
    </row>
    <row r="86" spans="1:26" ht="25.5" customHeight="1" x14ac:dyDescent="0.25">
      <c r="A86" s="81">
        <v>44919</v>
      </c>
      <c r="B86" s="70" t="str">
        <f t="shared" si="22"/>
        <v>4145184521</v>
      </c>
      <c r="G86" s="20" t="s">
        <v>216</v>
      </c>
      <c r="I86" s="20" t="s">
        <v>2004</v>
      </c>
      <c r="J86" s="56" t="str">
        <f>IF(G86&lt;&gt;"",VLOOKUP(G86,'nhân viên sale'!$A$2:$B$1633,2,0),"")</f>
        <v>HN003</v>
      </c>
      <c r="K86" s="20" t="s">
        <v>55</v>
      </c>
      <c r="L86" s="27" t="str">
        <f t="shared" si="15"/>
        <v>Gà muối 500g</v>
      </c>
      <c r="M86" s="16"/>
      <c r="N86" s="46" t="str">
        <f t="shared" si="16"/>
        <v>K-C6</v>
      </c>
      <c r="Q86" s="28" t="str">
        <f t="shared" si="17"/>
        <v>Túi</v>
      </c>
      <c r="R86" s="32">
        <v>16</v>
      </c>
      <c r="T86" s="30">
        <f t="shared" si="18"/>
        <v>111058</v>
      </c>
      <c r="U86" s="30">
        <f t="shared" si="19"/>
        <v>1776928</v>
      </c>
      <c r="X86" s="67">
        <f t="shared" si="20"/>
        <v>8</v>
      </c>
      <c r="Y86" s="31"/>
      <c r="Z86" s="30">
        <f t="shared" si="21"/>
        <v>142154</v>
      </c>
    </row>
    <row r="87" spans="1:26" ht="25.5" customHeight="1" x14ac:dyDescent="0.25">
      <c r="A87" s="81">
        <v>44919</v>
      </c>
      <c r="B87" s="70" t="str">
        <f t="shared" si="22"/>
        <v>4145184521</v>
      </c>
      <c r="G87" s="20" t="s">
        <v>216</v>
      </c>
      <c r="I87" s="20" t="s">
        <v>2004</v>
      </c>
      <c r="J87" s="56" t="str">
        <f>IF(G87&lt;&gt;"",VLOOKUP(G87,'nhân viên sale'!$A$2:$B$1633,2,0),"")</f>
        <v>HN003</v>
      </c>
      <c r="K87" s="20" t="s">
        <v>59</v>
      </c>
      <c r="L87" s="27" t="str">
        <f t="shared" si="15"/>
        <v>Giò Tai Lưỡi Xào 250g</v>
      </c>
      <c r="M87" s="16"/>
      <c r="N87" s="46" t="str">
        <f t="shared" si="16"/>
        <v>K-C6</v>
      </c>
      <c r="Q87" s="28" t="str">
        <f t="shared" si="17"/>
        <v>Túi</v>
      </c>
      <c r="R87" s="32">
        <v>16</v>
      </c>
      <c r="T87" s="30">
        <f t="shared" si="18"/>
        <v>50182</v>
      </c>
      <c r="U87" s="30">
        <f t="shared" si="19"/>
        <v>802912</v>
      </c>
      <c r="X87" s="67">
        <f t="shared" si="20"/>
        <v>8</v>
      </c>
      <c r="Y87" s="31"/>
      <c r="Z87" s="30">
        <f t="shared" si="21"/>
        <v>64233</v>
      </c>
    </row>
    <row r="88" spans="1:26" ht="25.5" customHeight="1" x14ac:dyDescent="0.25">
      <c r="A88" s="81">
        <v>44919</v>
      </c>
      <c r="B88" s="70" t="str">
        <f t="shared" si="22"/>
        <v>4145300215</v>
      </c>
      <c r="G88" s="20" t="s">
        <v>440</v>
      </c>
      <c r="I88" s="20" t="s">
        <v>2008</v>
      </c>
      <c r="J88" s="56" t="str">
        <f>IF(G88&lt;&gt;"",VLOOKUP(G88,'nhân viên sale'!$A$2:$B$1633,2,0),"")</f>
        <v>HN004</v>
      </c>
      <c r="K88" s="20" t="s">
        <v>39</v>
      </c>
      <c r="L88" s="27" t="str">
        <f t="shared" si="15"/>
        <v>Chân giò heo muối 300g</v>
      </c>
      <c r="M88" s="16"/>
      <c r="N88" s="46" t="str">
        <f t="shared" si="16"/>
        <v>K-C6</v>
      </c>
      <c r="Q88" s="28" t="str">
        <f t="shared" si="17"/>
        <v>Túi</v>
      </c>
      <c r="R88" s="32">
        <v>10</v>
      </c>
      <c r="T88" s="30">
        <f t="shared" si="18"/>
        <v>73431</v>
      </c>
      <c r="U88" s="30">
        <f t="shared" si="19"/>
        <v>734310</v>
      </c>
      <c r="X88" s="67">
        <f t="shared" si="20"/>
        <v>8</v>
      </c>
      <c r="Y88" s="31"/>
      <c r="Z88" s="30">
        <f t="shared" si="21"/>
        <v>58745</v>
      </c>
    </row>
    <row r="89" spans="1:26" ht="25.5" customHeight="1" x14ac:dyDescent="0.25">
      <c r="A89" s="81">
        <v>44919</v>
      </c>
      <c r="B89" s="70" t="str">
        <f t="shared" si="22"/>
        <v>4145300215</v>
      </c>
      <c r="G89" s="20" t="s">
        <v>440</v>
      </c>
      <c r="I89" s="20" t="s">
        <v>2008</v>
      </c>
      <c r="J89" s="56" t="str">
        <f>IF(G89&lt;&gt;"",VLOOKUP(G89,'nhân viên sale'!$A$2:$B$1633,2,0),"")</f>
        <v>HN004</v>
      </c>
      <c r="K89" s="20" t="s">
        <v>65</v>
      </c>
      <c r="L89" s="27" t="str">
        <f t="shared" si="15"/>
        <v>Mọc Nấm Hương 250g</v>
      </c>
      <c r="M89" s="16"/>
      <c r="N89" s="46" t="str">
        <f t="shared" si="16"/>
        <v>K-C6</v>
      </c>
      <c r="Q89" s="28" t="str">
        <f t="shared" si="17"/>
        <v>Túi</v>
      </c>
      <c r="R89" s="32">
        <v>5</v>
      </c>
      <c r="T89" s="30">
        <f t="shared" si="18"/>
        <v>46000</v>
      </c>
      <c r="U89" s="30">
        <f t="shared" si="19"/>
        <v>230000</v>
      </c>
      <c r="X89" s="67">
        <f t="shared" si="20"/>
        <v>8</v>
      </c>
      <c r="Y89" s="31"/>
      <c r="Z89" s="30">
        <f t="shared" si="21"/>
        <v>18400</v>
      </c>
    </row>
    <row r="90" spans="1:26" ht="25.5" customHeight="1" x14ac:dyDescent="0.25">
      <c r="A90" s="81">
        <v>44919</v>
      </c>
      <c r="B90" s="70" t="str">
        <f t="shared" si="22"/>
        <v>4145331443</v>
      </c>
      <c r="G90" s="20" t="s">
        <v>210</v>
      </c>
      <c r="I90" s="20" t="s">
        <v>2001</v>
      </c>
      <c r="J90" s="56" t="str">
        <f>IF(G90&lt;&gt;"",VLOOKUP(G90,'nhân viên sale'!$A$2:$B$1633,2,0),"")</f>
        <v>HN004</v>
      </c>
      <c r="K90" s="20" t="s">
        <v>39</v>
      </c>
      <c r="L90" s="27" t="str">
        <f t="shared" si="15"/>
        <v>Chân giò heo muối 300g</v>
      </c>
      <c r="M90" s="16"/>
      <c r="N90" s="46" t="str">
        <f t="shared" si="16"/>
        <v>K-C6</v>
      </c>
      <c r="Q90" s="28" t="str">
        <f t="shared" si="17"/>
        <v>Túi</v>
      </c>
      <c r="R90" s="32">
        <v>4</v>
      </c>
      <c r="T90" s="30">
        <f t="shared" si="18"/>
        <v>73431</v>
      </c>
      <c r="U90" s="30">
        <f t="shared" si="19"/>
        <v>293724</v>
      </c>
      <c r="X90" s="67">
        <f t="shared" si="20"/>
        <v>8</v>
      </c>
      <c r="Y90" s="31"/>
      <c r="Z90" s="30">
        <f t="shared" si="21"/>
        <v>23498</v>
      </c>
    </row>
    <row r="91" spans="1:26" ht="25.5" customHeight="1" x14ac:dyDescent="0.25">
      <c r="A91" s="81">
        <v>44919</v>
      </c>
      <c r="B91" s="70" t="str">
        <f t="shared" si="22"/>
        <v>4145331443</v>
      </c>
      <c r="G91" s="20" t="s">
        <v>210</v>
      </c>
      <c r="I91" s="20" t="s">
        <v>2001</v>
      </c>
      <c r="J91" s="56" t="str">
        <f>IF(G91&lt;&gt;"",VLOOKUP(G91,'nhân viên sale'!$A$2:$B$1633,2,0),"")</f>
        <v>HN004</v>
      </c>
      <c r="K91" s="20" t="s">
        <v>55</v>
      </c>
      <c r="L91" s="27" t="str">
        <f t="shared" si="15"/>
        <v>Gà muối 500g</v>
      </c>
      <c r="M91" s="16"/>
      <c r="N91" s="46" t="str">
        <f t="shared" si="16"/>
        <v>K-C6</v>
      </c>
      <c r="Q91" s="28" t="str">
        <f t="shared" si="17"/>
        <v>Túi</v>
      </c>
      <c r="R91" s="32">
        <v>5</v>
      </c>
      <c r="T91" s="30">
        <f t="shared" si="18"/>
        <v>111058</v>
      </c>
      <c r="U91" s="30">
        <f t="shared" si="19"/>
        <v>555290</v>
      </c>
      <c r="X91" s="67">
        <f t="shared" si="20"/>
        <v>8</v>
      </c>
      <c r="Y91" s="31"/>
      <c r="Z91" s="30">
        <f t="shared" si="21"/>
        <v>44423</v>
      </c>
    </row>
    <row r="92" spans="1:26" ht="25.5" customHeight="1" x14ac:dyDescent="0.25">
      <c r="A92" s="81">
        <v>44919</v>
      </c>
      <c r="B92" s="70" t="str">
        <f t="shared" si="22"/>
        <v>4145331443</v>
      </c>
      <c r="G92" s="20" t="s">
        <v>210</v>
      </c>
      <c r="I92" s="20" t="s">
        <v>2001</v>
      </c>
      <c r="J92" s="56" t="str">
        <f>IF(G92&lt;&gt;"",VLOOKUP(G92,'nhân viên sale'!$A$2:$B$1633,2,0),"")</f>
        <v>HN004</v>
      </c>
      <c r="K92" s="20" t="s">
        <v>43</v>
      </c>
      <c r="L92" s="27" t="str">
        <f t="shared" si="15"/>
        <v>Chân gà sốt cay 400g</v>
      </c>
      <c r="M92" s="16"/>
      <c r="N92" s="46" t="str">
        <f t="shared" si="16"/>
        <v>K-C6</v>
      </c>
      <c r="Q92" s="28" t="str">
        <f t="shared" si="17"/>
        <v>Túi</v>
      </c>
      <c r="R92" s="32">
        <v>5</v>
      </c>
      <c r="T92" s="30">
        <f t="shared" si="18"/>
        <v>90750</v>
      </c>
      <c r="U92" s="30">
        <f t="shared" si="19"/>
        <v>453750</v>
      </c>
      <c r="X92" s="67">
        <f t="shared" si="20"/>
        <v>8</v>
      </c>
      <c r="Y92" s="31"/>
      <c r="Z92" s="30">
        <f t="shared" si="21"/>
        <v>36300</v>
      </c>
    </row>
    <row r="93" spans="1:26" ht="25.5" customHeight="1" x14ac:dyDescent="0.25">
      <c r="A93" s="81">
        <v>44919</v>
      </c>
      <c r="B93" s="70" t="str">
        <f t="shared" si="22"/>
        <v>4145331443</v>
      </c>
      <c r="G93" s="20" t="s">
        <v>210</v>
      </c>
      <c r="I93" s="20" t="s">
        <v>2001</v>
      </c>
      <c r="J93" s="56" t="str">
        <f>IF(G93&lt;&gt;"",VLOOKUP(G93,'nhân viên sale'!$A$2:$B$1633,2,0),"")</f>
        <v>HN004</v>
      </c>
      <c r="K93" s="20" t="s">
        <v>63</v>
      </c>
      <c r="L93" s="27" t="str">
        <f t="shared" si="15"/>
        <v>Giò tai nấm hương 500g</v>
      </c>
      <c r="M93" s="16"/>
      <c r="N93" s="46" t="str">
        <f t="shared" si="16"/>
        <v>K-C6</v>
      </c>
      <c r="Q93" s="28" t="str">
        <f t="shared" si="17"/>
        <v>Túi</v>
      </c>
      <c r="R93" s="32">
        <v>3</v>
      </c>
      <c r="T93" s="30">
        <f t="shared" si="18"/>
        <v>101989</v>
      </c>
      <c r="U93" s="30">
        <f t="shared" si="19"/>
        <v>305967</v>
      </c>
      <c r="X93" s="67">
        <f t="shared" si="20"/>
        <v>8</v>
      </c>
      <c r="Y93" s="31"/>
      <c r="Z93" s="30">
        <f t="shared" si="21"/>
        <v>24477</v>
      </c>
    </row>
    <row r="94" spans="1:26" ht="25.5" customHeight="1" x14ac:dyDescent="0.25">
      <c r="A94" s="81">
        <v>44919</v>
      </c>
      <c r="B94" s="70" t="str">
        <f t="shared" si="22"/>
        <v>4145331443</v>
      </c>
      <c r="G94" s="20" t="s">
        <v>210</v>
      </c>
      <c r="I94" s="20" t="s">
        <v>2001</v>
      </c>
      <c r="J94" s="56" t="str">
        <f>IF(G94&lt;&gt;"",VLOOKUP(G94,'nhân viên sale'!$A$2:$B$1633,2,0),"")</f>
        <v>HN004</v>
      </c>
      <c r="K94" s="20" t="s">
        <v>65</v>
      </c>
      <c r="L94" s="27" t="str">
        <f t="shared" si="15"/>
        <v>Mọc Nấm Hương 250g</v>
      </c>
      <c r="M94" s="75"/>
      <c r="N94" s="46" t="str">
        <f t="shared" si="16"/>
        <v>K-C6</v>
      </c>
      <c r="Q94" s="28" t="str">
        <f t="shared" si="17"/>
        <v>Túi</v>
      </c>
      <c r="R94" s="32">
        <v>5</v>
      </c>
      <c r="T94" s="30">
        <f t="shared" si="18"/>
        <v>46000</v>
      </c>
      <c r="U94" s="30">
        <f t="shared" si="19"/>
        <v>230000</v>
      </c>
      <c r="X94" s="67">
        <f t="shared" si="20"/>
        <v>8</v>
      </c>
      <c r="Y94" s="31"/>
      <c r="Z94" s="30">
        <f t="shared" si="21"/>
        <v>18400</v>
      </c>
    </row>
    <row r="95" spans="1:26" ht="25.5" customHeight="1" x14ac:dyDescent="0.25">
      <c r="A95" s="81">
        <v>44919</v>
      </c>
      <c r="B95" s="70" t="str">
        <f t="shared" si="22"/>
        <v>4145361177</v>
      </c>
      <c r="G95" s="20" t="s">
        <v>1359</v>
      </c>
      <c r="I95" s="20" t="s">
        <v>2022</v>
      </c>
      <c r="J95" s="56" t="str">
        <f>IF(G95&lt;&gt;"",VLOOKUP(G95,'nhân viên sale'!$A$2:$B$1633,2,0),"")</f>
        <v>HN004</v>
      </c>
      <c r="K95" s="20" t="s">
        <v>39</v>
      </c>
      <c r="L95" s="27" t="str">
        <f t="shared" si="15"/>
        <v>Chân giò heo muối 300g</v>
      </c>
      <c r="M95" s="75"/>
      <c r="N95" s="46" t="str">
        <f t="shared" si="16"/>
        <v>K-C6</v>
      </c>
      <c r="Q95" s="28" t="str">
        <f t="shared" si="17"/>
        <v>Túi</v>
      </c>
      <c r="R95" s="32">
        <v>10</v>
      </c>
      <c r="T95" s="30">
        <f t="shared" si="18"/>
        <v>73431</v>
      </c>
      <c r="U95" s="30">
        <f t="shared" si="19"/>
        <v>734310</v>
      </c>
      <c r="X95" s="67">
        <f t="shared" si="20"/>
        <v>8</v>
      </c>
      <c r="Y95" s="31"/>
      <c r="Z95" s="30">
        <f t="shared" si="21"/>
        <v>58745</v>
      </c>
    </row>
    <row r="96" spans="1:26" ht="25.5" customHeight="1" x14ac:dyDescent="0.25">
      <c r="A96" s="81">
        <v>44919</v>
      </c>
      <c r="B96" s="70" t="str">
        <f t="shared" si="22"/>
        <v>4145361177</v>
      </c>
      <c r="G96" s="20" t="s">
        <v>1359</v>
      </c>
      <c r="I96" s="20" t="s">
        <v>2022</v>
      </c>
      <c r="J96" s="56" t="str">
        <f>IF(G96&lt;&gt;"",VLOOKUP(G96,'nhân viên sale'!$A$2:$B$1633,2,0),"")</f>
        <v>HN004</v>
      </c>
      <c r="K96" s="20" t="s">
        <v>55</v>
      </c>
      <c r="L96" s="27" t="str">
        <f t="shared" si="15"/>
        <v>Gà muối 500g</v>
      </c>
      <c r="M96" s="75"/>
      <c r="N96" s="46" t="str">
        <f t="shared" si="16"/>
        <v>K-C6</v>
      </c>
      <c r="Q96" s="28" t="str">
        <f t="shared" si="17"/>
        <v>Túi</v>
      </c>
      <c r="R96" s="32">
        <v>10</v>
      </c>
      <c r="T96" s="30">
        <f t="shared" si="18"/>
        <v>111058</v>
      </c>
      <c r="U96" s="30">
        <f t="shared" si="19"/>
        <v>1110580</v>
      </c>
      <c r="X96" s="67">
        <f t="shared" si="20"/>
        <v>8</v>
      </c>
      <c r="Y96" s="31"/>
      <c r="Z96" s="30">
        <f t="shared" si="21"/>
        <v>88846</v>
      </c>
    </row>
    <row r="97" spans="1:26" ht="25.5" customHeight="1" x14ac:dyDescent="0.25">
      <c r="A97" s="81">
        <v>44919</v>
      </c>
      <c r="B97" s="70" t="str">
        <f t="shared" si="22"/>
        <v>4145362417</v>
      </c>
      <c r="G97" s="20" t="s">
        <v>523</v>
      </c>
      <c r="I97" s="20" t="s">
        <v>2010</v>
      </c>
      <c r="J97" s="56" t="str">
        <f>IF(G97&lt;&gt;"",VLOOKUP(G97,'nhân viên sale'!$A$2:$B$1633,2,0),"")</f>
        <v>HN003</v>
      </c>
      <c r="K97" s="20" t="s">
        <v>30</v>
      </c>
      <c r="L97" s="27" t="str">
        <f t="shared" si="15"/>
        <v>Bắp bò muối 200g</v>
      </c>
      <c r="M97" s="75"/>
      <c r="N97" s="46" t="str">
        <f t="shared" si="16"/>
        <v>K-C6</v>
      </c>
      <c r="Q97" s="28" t="str">
        <f t="shared" si="17"/>
        <v>Túi</v>
      </c>
      <c r="R97" s="32">
        <v>5</v>
      </c>
      <c r="T97" s="30">
        <f t="shared" si="18"/>
        <v>87787</v>
      </c>
      <c r="U97" s="30">
        <f t="shared" si="19"/>
        <v>438935</v>
      </c>
      <c r="X97" s="67">
        <f t="shared" si="20"/>
        <v>8</v>
      </c>
      <c r="Y97" s="31"/>
      <c r="Z97" s="30">
        <f t="shared" si="21"/>
        <v>35115</v>
      </c>
    </row>
    <row r="98" spans="1:26" ht="25.5" customHeight="1" x14ac:dyDescent="0.25">
      <c r="A98" s="81">
        <v>44919</v>
      </c>
      <c r="B98" s="70" t="str">
        <f t="shared" si="22"/>
        <v>4145362417</v>
      </c>
      <c r="G98" s="20" t="s">
        <v>523</v>
      </c>
      <c r="I98" s="20" t="s">
        <v>2010</v>
      </c>
      <c r="J98" s="56" t="str">
        <f>IF(G98&lt;&gt;"",VLOOKUP(G98,'nhân viên sale'!$A$2:$B$1633,2,0),"")</f>
        <v>HN003</v>
      </c>
      <c r="K98" s="20" t="s">
        <v>39</v>
      </c>
      <c r="L98" s="27" t="str">
        <f t="shared" ref="L98:L129" si="23">IF(K98&lt;&gt;"",VLOOKUP(K98,tenhang,2,0),"")</f>
        <v>Chân giò heo muối 300g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5</v>
      </c>
      <c r="T98" s="30">
        <f t="shared" ref="T98:T129" si="26">IF(K98&lt;&gt;"",VLOOKUP(K98,tenhang,4,0),0)</f>
        <v>73431</v>
      </c>
      <c r="U98" s="30">
        <f t="shared" ref="U98:U129" si="27">R98*T98</f>
        <v>367155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29372</v>
      </c>
    </row>
    <row r="99" spans="1:26" ht="25.5" customHeight="1" x14ac:dyDescent="0.25">
      <c r="A99" s="81">
        <v>44919</v>
      </c>
      <c r="B99" s="70" t="str">
        <f t="shared" si="22"/>
        <v>4145362417</v>
      </c>
      <c r="G99" s="20" t="s">
        <v>523</v>
      </c>
      <c r="I99" s="20" t="s">
        <v>2010</v>
      </c>
      <c r="J99" s="56" t="str">
        <f>IF(G99&lt;&gt;"",VLOOKUP(G99,'nhân viên sale'!$A$2:$B$1633,2,0),"")</f>
        <v>HN003</v>
      </c>
      <c r="K99" s="20" t="s">
        <v>59</v>
      </c>
      <c r="L99" s="27" t="str">
        <f t="shared" si="23"/>
        <v>Giò Tai Lưỡi Xào 250g</v>
      </c>
      <c r="M99" s="16"/>
      <c r="N99" s="46" t="str">
        <f t="shared" si="24"/>
        <v>K-C6</v>
      </c>
      <c r="Q99" s="28" t="str">
        <f t="shared" si="25"/>
        <v>Túi</v>
      </c>
      <c r="R99" s="32">
        <v>10</v>
      </c>
      <c r="T99" s="30">
        <f t="shared" si="26"/>
        <v>50182</v>
      </c>
      <c r="U99" s="30">
        <f t="shared" si="27"/>
        <v>501820</v>
      </c>
      <c r="X99" s="67">
        <f t="shared" si="28"/>
        <v>8</v>
      </c>
      <c r="Y99" s="31"/>
      <c r="Z99" s="30">
        <f t="shared" si="29"/>
        <v>40146</v>
      </c>
    </row>
    <row r="100" spans="1:26" ht="25.5" customHeight="1" x14ac:dyDescent="0.25">
      <c r="A100" s="81">
        <v>44919</v>
      </c>
      <c r="B100" s="70" t="str">
        <f t="shared" si="22"/>
        <v>4145362417</v>
      </c>
      <c r="G100" s="20" t="s">
        <v>523</v>
      </c>
      <c r="I100" s="20" t="s">
        <v>2010</v>
      </c>
      <c r="J100" s="56" t="str">
        <f>IF(G100&lt;&gt;"",VLOOKUP(G100,'nhân viên sale'!$A$2:$B$1633,2,0),"")</f>
        <v>HN003</v>
      </c>
      <c r="K100" s="20" t="s">
        <v>65</v>
      </c>
      <c r="L100" s="27" t="str">
        <f t="shared" si="23"/>
        <v>Mọc Nấm Hương 250g</v>
      </c>
      <c r="M100" s="16"/>
      <c r="N100" s="46" t="str">
        <f t="shared" si="24"/>
        <v>K-C6</v>
      </c>
      <c r="Q100" s="28" t="str">
        <f t="shared" si="25"/>
        <v>Túi</v>
      </c>
      <c r="R100" s="32">
        <v>10</v>
      </c>
      <c r="T100" s="30">
        <f t="shared" si="26"/>
        <v>46000</v>
      </c>
      <c r="U100" s="30">
        <f t="shared" si="27"/>
        <v>460000</v>
      </c>
      <c r="X100" s="67">
        <f t="shared" si="28"/>
        <v>8</v>
      </c>
      <c r="Y100" s="31"/>
      <c r="Z100" s="30">
        <f t="shared" si="29"/>
        <v>36800</v>
      </c>
    </row>
    <row r="101" spans="1:26" ht="25.5" customHeight="1" x14ac:dyDescent="0.25">
      <c r="A101" s="81">
        <v>44919</v>
      </c>
      <c r="B101" s="70" t="str">
        <f t="shared" si="22"/>
        <v>4145374742</v>
      </c>
      <c r="G101" s="20" t="s">
        <v>930</v>
      </c>
      <c r="I101" s="20" t="s">
        <v>2015</v>
      </c>
      <c r="J101" s="56" t="str">
        <f>IF(G101&lt;&gt;"",VLOOKUP(G101,'nhân viên sale'!$A$2:$B$1633,2,0),"")</f>
        <v>HN004</v>
      </c>
      <c r="K101" s="20" t="s">
        <v>30</v>
      </c>
      <c r="L101" s="27" t="str">
        <f t="shared" si="23"/>
        <v>Bắp bò muối 200g</v>
      </c>
      <c r="M101" s="16"/>
      <c r="N101" s="46" t="str">
        <f t="shared" si="24"/>
        <v>K-C6</v>
      </c>
      <c r="Q101" s="28" t="str">
        <f t="shared" si="25"/>
        <v>Túi</v>
      </c>
      <c r="R101" s="32">
        <v>5</v>
      </c>
      <c r="T101" s="30">
        <f t="shared" si="26"/>
        <v>87787</v>
      </c>
      <c r="U101" s="30">
        <f t="shared" si="27"/>
        <v>438935</v>
      </c>
      <c r="X101" s="67">
        <f t="shared" si="28"/>
        <v>8</v>
      </c>
      <c r="Y101" s="31"/>
      <c r="Z101" s="30">
        <f t="shared" si="29"/>
        <v>35115</v>
      </c>
    </row>
    <row r="102" spans="1:26" ht="25.5" customHeight="1" x14ac:dyDescent="0.25">
      <c r="A102" s="81">
        <v>44919</v>
      </c>
      <c r="B102" s="70" t="str">
        <f t="shared" si="22"/>
        <v>4145374742</v>
      </c>
      <c r="G102" s="20" t="s">
        <v>930</v>
      </c>
      <c r="I102" s="20" t="s">
        <v>2015</v>
      </c>
      <c r="J102" s="56" t="str">
        <f>IF(G102&lt;&gt;"",VLOOKUP(G102,'nhân viên sale'!$A$2:$B$1633,2,0),"")</f>
        <v>HN004</v>
      </c>
      <c r="K102" s="20" t="s">
        <v>55</v>
      </c>
      <c r="L102" s="27" t="str">
        <f t="shared" si="23"/>
        <v>Gà muối 500g</v>
      </c>
      <c r="M102" s="16"/>
      <c r="N102" s="46" t="str">
        <f t="shared" si="24"/>
        <v>K-C6</v>
      </c>
      <c r="Q102" s="28" t="str">
        <f t="shared" si="25"/>
        <v>Túi</v>
      </c>
      <c r="R102" s="32">
        <v>10</v>
      </c>
      <c r="T102" s="30">
        <f t="shared" si="26"/>
        <v>111058</v>
      </c>
      <c r="U102" s="30">
        <f t="shared" si="27"/>
        <v>1110580</v>
      </c>
      <c r="X102" s="67">
        <f t="shared" si="28"/>
        <v>8</v>
      </c>
      <c r="Y102" s="31"/>
      <c r="Z102" s="30">
        <f t="shared" si="29"/>
        <v>88846</v>
      </c>
    </row>
    <row r="103" spans="1:26" ht="25.5" customHeight="1" x14ac:dyDescent="0.25">
      <c r="A103" s="81">
        <v>44919</v>
      </c>
      <c r="B103" s="70" t="str">
        <f t="shared" si="22"/>
        <v>4145374742</v>
      </c>
      <c r="G103" s="20" t="s">
        <v>930</v>
      </c>
      <c r="I103" s="20" t="s">
        <v>2015</v>
      </c>
      <c r="J103" s="56" t="str">
        <f>IF(G103&lt;&gt;"",VLOOKUP(G103,'nhân viên sale'!$A$2:$B$1633,2,0),"")</f>
        <v>HN004</v>
      </c>
      <c r="K103" s="20" t="s">
        <v>59</v>
      </c>
      <c r="L103" s="27" t="str">
        <f t="shared" si="23"/>
        <v>Giò Tai Lưỡi Xào 250g</v>
      </c>
      <c r="M103" s="16"/>
      <c r="N103" s="46" t="str">
        <f t="shared" si="24"/>
        <v>K-C6</v>
      </c>
      <c r="Q103" s="28" t="str">
        <f t="shared" si="25"/>
        <v>Túi</v>
      </c>
      <c r="R103" s="32">
        <v>5</v>
      </c>
      <c r="T103" s="30">
        <f t="shared" si="26"/>
        <v>50182</v>
      </c>
      <c r="U103" s="30">
        <f t="shared" si="27"/>
        <v>250910</v>
      </c>
      <c r="X103" s="67">
        <f t="shared" si="28"/>
        <v>8</v>
      </c>
      <c r="Y103" s="31"/>
      <c r="Z103" s="30">
        <f t="shared" si="29"/>
        <v>20073</v>
      </c>
    </row>
    <row r="104" spans="1:26" ht="25.5" customHeight="1" x14ac:dyDescent="0.25">
      <c r="A104" s="81">
        <v>44919</v>
      </c>
      <c r="B104" s="70" t="str">
        <f t="shared" si="22"/>
        <v>4145374742</v>
      </c>
      <c r="G104" s="20" t="s">
        <v>930</v>
      </c>
      <c r="I104" s="20" t="s">
        <v>2015</v>
      </c>
      <c r="J104" s="56" t="str">
        <f>IF(G104&lt;&gt;"",VLOOKUP(G104,'nhân viên sale'!$A$2:$B$1633,2,0),"")</f>
        <v>HN004</v>
      </c>
      <c r="K104" s="20" t="s">
        <v>65</v>
      </c>
      <c r="L104" s="27" t="str">
        <f t="shared" si="23"/>
        <v>Mọc Nấm Hương 250g</v>
      </c>
      <c r="M104" s="16"/>
      <c r="N104" s="46" t="str">
        <f t="shared" si="24"/>
        <v>K-C6</v>
      </c>
      <c r="Q104" s="28" t="str">
        <f t="shared" si="25"/>
        <v>Túi</v>
      </c>
      <c r="R104" s="32">
        <v>10</v>
      </c>
      <c r="T104" s="30">
        <f t="shared" si="26"/>
        <v>46000</v>
      </c>
      <c r="U104" s="30">
        <f t="shared" si="27"/>
        <v>460000</v>
      </c>
      <c r="X104" s="67">
        <f t="shared" si="28"/>
        <v>8</v>
      </c>
      <c r="Y104" s="31"/>
      <c r="Z104" s="30">
        <f t="shared" si="29"/>
        <v>36800</v>
      </c>
    </row>
    <row r="105" spans="1:26" ht="25.5" customHeight="1" x14ac:dyDescent="0.25">
      <c r="A105" s="81">
        <v>44919</v>
      </c>
      <c r="B105" s="70" t="str">
        <f t="shared" si="22"/>
        <v>4145379982</v>
      </c>
      <c r="G105" s="20" t="s">
        <v>1588</v>
      </c>
      <c r="I105" s="20" t="s">
        <v>2025</v>
      </c>
      <c r="J105" s="56" t="str">
        <f>IF(G105&lt;&gt;"",VLOOKUP(G105,'nhân viên sale'!$A$2:$B$1633,2,0),"")</f>
        <v>HN003</v>
      </c>
      <c r="K105" s="20" t="s">
        <v>55</v>
      </c>
      <c r="L105" s="27" t="str">
        <f t="shared" si="23"/>
        <v>Gà muối 500g</v>
      </c>
      <c r="M105" s="16"/>
      <c r="N105" s="46" t="str">
        <f t="shared" si="24"/>
        <v>K-C6</v>
      </c>
      <c r="Q105" s="28" t="str">
        <f t="shared" si="25"/>
        <v>Túi</v>
      </c>
      <c r="R105" s="32">
        <v>5</v>
      </c>
      <c r="T105" s="30">
        <f t="shared" si="26"/>
        <v>111058</v>
      </c>
      <c r="U105" s="30">
        <f t="shared" si="27"/>
        <v>555290</v>
      </c>
      <c r="X105" s="67">
        <f t="shared" si="28"/>
        <v>8</v>
      </c>
      <c r="Y105" s="31"/>
      <c r="Z105" s="30">
        <f t="shared" si="29"/>
        <v>44423</v>
      </c>
    </row>
    <row r="106" spans="1:26" ht="25.5" customHeight="1" x14ac:dyDescent="0.25">
      <c r="A106" s="81">
        <v>44919</v>
      </c>
      <c r="B106" s="70" t="str">
        <f t="shared" si="22"/>
        <v>4145380109</v>
      </c>
      <c r="G106" s="20" t="s">
        <v>1139</v>
      </c>
      <c r="I106" s="20" t="s">
        <v>2018</v>
      </c>
      <c r="J106" s="56" t="str">
        <f>IF(G106&lt;&gt;"",VLOOKUP(G106,'nhân viên sale'!$A$2:$B$1633,2,0),"")</f>
        <v>HN004</v>
      </c>
      <c r="K106" s="20" t="s">
        <v>39</v>
      </c>
      <c r="L106" s="27" t="str">
        <f t="shared" si="23"/>
        <v>Chân giò heo muối 300g</v>
      </c>
      <c r="M106" s="16"/>
      <c r="N106" s="46" t="str">
        <f t="shared" si="24"/>
        <v>K-C6</v>
      </c>
      <c r="Q106" s="28" t="str">
        <f t="shared" si="25"/>
        <v>Túi</v>
      </c>
      <c r="R106" s="32">
        <v>10</v>
      </c>
      <c r="T106" s="30">
        <f t="shared" si="26"/>
        <v>73431</v>
      </c>
      <c r="U106" s="30">
        <f t="shared" si="27"/>
        <v>734310</v>
      </c>
      <c r="X106" s="67">
        <f t="shared" si="28"/>
        <v>8</v>
      </c>
      <c r="Y106" s="31"/>
      <c r="Z106" s="30">
        <f t="shared" si="29"/>
        <v>58745</v>
      </c>
    </row>
    <row r="107" spans="1:26" ht="25.5" customHeight="1" x14ac:dyDescent="0.25">
      <c r="A107" s="81">
        <v>44919</v>
      </c>
      <c r="B107" s="70" t="str">
        <f t="shared" si="22"/>
        <v>4145380109</v>
      </c>
      <c r="G107" s="20" t="s">
        <v>1139</v>
      </c>
      <c r="I107" s="20" t="s">
        <v>2018</v>
      </c>
      <c r="J107" s="56" t="str">
        <f>IF(G107&lt;&gt;"",VLOOKUP(G107,'nhân viên sale'!$A$2:$B$1633,2,0),"")</f>
        <v>HN004</v>
      </c>
      <c r="K107" s="20" t="s">
        <v>55</v>
      </c>
      <c r="L107" s="27" t="str">
        <f t="shared" si="23"/>
        <v>Gà muối 500g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111058</v>
      </c>
      <c r="U107" s="30">
        <f t="shared" si="27"/>
        <v>555290</v>
      </c>
      <c r="X107" s="67">
        <f t="shared" si="28"/>
        <v>8</v>
      </c>
      <c r="Y107" s="31"/>
      <c r="Z107" s="30">
        <f t="shared" si="29"/>
        <v>44423</v>
      </c>
    </row>
    <row r="108" spans="1:26" ht="25.5" customHeight="1" x14ac:dyDescent="0.25">
      <c r="A108" s="81">
        <v>44919</v>
      </c>
      <c r="B108" s="70" t="str">
        <f t="shared" si="22"/>
        <v>4145380109</v>
      </c>
      <c r="G108" s="20" t="s">
        <v>1139</v>
      </c>
      <c r="I108" s="20" t="s">
        <v>2018</v>
      </c>
      <c r="J108" s="56" t="str">
        <f>IF(G108&lt;&gt;"",VLOOKUP(G108,'nhân viên sale'!$A$2:$B$1633,2,0),"")</f>
        <v>HN004</v>
      </c>
      <c r="K108" s="20" t="s">
        <v>45</v>
      </c>
      <c r="L108" s="27" t="str">
        <f t="shared" si="23"/>
        <v>Chả nướng 300g</v>
      </c>
      <c r="M108" s="16"/>
      <c r="N108" s="46" t="str">
        <f t="shared" si="24"/>
        <v>K-C6</v>
      </c>
      <c r="Q108" s="28" t="str">
        <f t="shared" si="25"/>
        <v>Túi</v>
      </c>
      <c r="R108" s="32">
        <v>5</v>
      </c>
      <c r="T108" s="30">
        <f t="shared" si="26"/>
        <v>70950</v>
      </c>
      <c r="U108" s="30">
        <f t="shared" si="27"/>
        <v>354750</v>
      </c>
      <c r="X108" s="67">
        <f t="shared" si="28"/>
        <v>8</v>
      </c>
      <c r="Y108" s="31"/>
      <c r="Z108" s="30">
        <f t="shared" si="29"/>
        <v>28380</v>
      </c>
    </row>
    <row r="109" spans="1:26" ht="25.5" customHeight="1" x14ac:dyDescent="0.25">
      <c r="A109" s="81">
        <v>44919</v>
      </c>
      <c r="B109" s="70" t="str">
        <f t="shared" si="22"/>
        <v>4145381632</v>
      </c>
      <c r="G109" s="20" t="s">
        <v>1374</v>
      </c>
      <c r="I109" s="20" t="s">
        <v>2023</v>
      </c>
      <c r="J109" s="56" t="str">
        <f>IF(G109&lt;&gt;"",VLOOKUP(G109,'nhân viên sale'!$A$2:$B$1633,2,0),"")</f>
        <v>HN004</v>
      </c>
      <c r="K109" s="20" t="s">
        <v>39</v>
      </c>
      <c r="L109" s="27" t="str">
        <f t="shared" si="23"/>
        <v>Chân giò heo muối 300g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73431</v>
      </c>
      <c r="U109" s="30">
        <f t="shared" si="27"/>
        <v>367155</v>
      </c>
      <c r="X109" s="67">
        <f t="shared" si="28"/>
        <v>8</v>
      </c>
      <c r="Y109" s="31"/>
      <c r="Z109" s="30">
        <f t="shared" si="29"/>
        <v>29372</v>
      </c>
    </row>
    <row r="110" spans="1:26" ht="25.5" customHeight="1" x14ac:dyDescent="0.25">
      <c r="A110" s="81">
        <v>44919</v>
      </c>
      <c r="B110" s="70" t="str">
        <f t="shared" si="22"/>
        <v>4145381632</v>
      </c>
      <c r="G110" s="20" t="s">
        <v>1374</v>
      </c>
      <c r="I110" s="20" t="s">
        <v>2023</v>
      </c>
      <c r="J110" s="56" t="str">
        <f>IF(G110&lt;&gt;"",VLOOKUP(G110,'nhân viên sale'!$A$2:$B$1633,2,0),"")</f>
        <v>HN004</v>
      </c>
      <c r="K110" s="20" t="s">
        <v>55</v>
      </c>
      <c r="L110" s="27" t="str">
        <f t="shared" si="23"/>
        <v>Gà muối 500g</v>
      </c>
      <c r="M110" s="16"/>
      <c r="N110" s="46" t="str">
        <f t="shared" si="24"/>
        <v>K-C6</v>
      </c>
      <c r="Q110" s="28" t="str">
        <f t="shared" si="25"/>
        <v>Túi</v>
      </c>
      <c r="R110" s="32">
        <v>8</v>
      </c>
      <c r="T110" s="30">
        <f t="shared" si="26"/>
        <v>111058</v>
      </c>
      <c r="U110" s="30">
        <f t="shared" si="27"/>
        <v>888464</v>
      </c>
      <c r="X110" s="67">
        <f t="shared" si="28"/>
        <v>8</v>
      </c>
      <c r="Y110" s="31"/>
      <c r="Z110" s="30">
        <f t="shared" si="29"/>
        <v>71077</v>
      </c>
    </row>
    <row r="111" spans="1:26" ht="25.5" customHeight="1" x14ac:dyDescent="0.25">
      <c r="A111" s="81">
        <v>44919</v>
      </c>
      <c r="B111" s="70" t="str">
        <f t="shared" si="22"/>
        <v>4145381632</v>
      </c>
      <c r="G111" s="20" t="s">
        <v>1374</v>
      </c>
      <c r="I111" s="20" t="s">
        <v>2023</v>
      </c>
      <c r="J111" s="56" t="str">
        <f>IF(G111&lt;&gt;"",VLOOKUP(G111,'nhân viên sale'!$A$2:$B$1633,2,0),"")</f>
        <v>HN004</v>
      </c>
      <c r="K111" s="20" t="s">
        <v>59</v>
      </c>
      <c r="L111" s="27" t="str">
        <f t="shared" si="23"/>
        <v>Giò Tai Lưỡi Xào 250g</v>
      </c>
      <c r="M111" s="16"/>
      <c r="N111" s="46" t="str">
        <f t="shared" si="24"/>
        <v>K-C6</v>
      </c>
      <c r="Q111" s="28" t="str">
        <f t="shared" si="25"/>
        <v>Túi</v>
      </c>
      <c r="R111" s="32">
        <v>5</v>
      </c>
      <c r="T111" s="30">
        <f t="shared" si="26"/>
        <v>50182</v>
      </c>
      <c r="U111" s="30">
        <f t="shared" si="27"/>
        <v>250910</v>
      </c>
      <c r="X111" s="67">
        <f t="shared" si="28"/>
        <v>8</v>
      </c>
      <c r="Y111" s="31"/>
      <c r="Z111" s="30">
        <f t="shared" si="29"/>
        <v>20073</v>
      </c>
    </row>
    <row r="112" spans="1:26" ht="25.5" customHeight="1" x14ac:dyDescent="0.25">
      <c r="A112" s="81">
        <v>44919</v>
      </c>
      <c r="B112" s="70" t="str">
        <f t="shared" si="22"/>
        <v>4145382873</v>
      </c>
      <c r="G112" s="20" t="s">
        <v>1387</v>
      </c>
      <c r="I112" s="20" t="s">
        <v>2024</v>
      </c>
      <c r="J112" s="56" t="str">
        <f>IF(G112&lt;&gt;"",VLOOKUP(G112,'nhân viên sale'!$A$2:$B$1633,2,0),"")</f>
        <v>HN004</v>
      </c>
      <c r="K112" s="20" t="s">
        <v>43</v>
      </c>
      <c r="L112" s="27" t="str">
        <f t="shared" si="23"/>
        <v>Chân gà sốt cay 400g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90750</v>
      </c>
      <c r="U112" s="30">
        <f t="shared" si="27"/>
        <v>453750</v>
      </c>
      <c r="X112" s="67">
        <f t="shared" si="28"/>
        <v>8</v>
      </c>
      <c r="Y112" s="31"/>
      <c r="Z112" s="30">
        <f t="shared" si="29"/>
        <v>36300</v>
      </c>
    </row>
    <row r="113" spans="1:26" ht="25.5" customHeight="1" x14ac:dyDescent="0.25">
      <c r="A113" s="81">
        <v>44919</v>
      </c>
      <c r="B113" s="70" t="str">
        <f t="shared" si="22"/>
        <v>4145382873</v>
      </c>
      <c r="G113" s="20" t="s">
        <v>1387</v>
      </c>
      <c r="I113" s="20" t="s">
        <v>2024</v>
      </c>
      <c r="J113" s="56" t="str">
        <f>IF(G113&lt;&gt;"",VLOOKUP(G113,'nhân viên sale'!$A$2:$B$1633,2,0),"")</f>
        <v>HN004</v>
      </c>
      <c r="K113" s="20" t="s">
        <v>59</v>
      </c>
      <c r="L113" s="27" t="str">
        <f t="shared" si="23"/>
        <v>Giò Tai Lưỡi Xào 250g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50182</v>
      </c>
      <c r="U113" s="30">
        <f t="shared" si="27"/>
        <v>250910</v>
      </c>
      <c r="X113" s="67">
        <f t="shared" si="28"/>
        <v>8</v>
      </c>
      <c r="Y113" s="31"/>
      <c r="Z113" s="30">
        <f t="shared" si="29"/>
        <v>20073</v>
      </c>
    </row>
    <row r="114" spans="1:26" ht="25.5" customHeight="1" x14ac:dyDescent="0.25">
      <c r="A114" s="81">
        <v>44919</v>
      </c>
      <c r="B114" s="70" t="str">
        <f t="shared" si="22"/>
        <v>4145382873</v>
      </c>
      <c r="G114" s="20" t="s">
        <v>1387</v>
      </c>
      <c r="I114" s="20" t="s">
        <v>2024</v>
      </c>
      <c r="J114" s="56" t="str">
        <f>IF(G114&lt;&gt;"",VLOOKUP(G114,'nhân viên sale'!$A$2:$B$1633,2,0),"")</f>
        <v>HN004</v>
      </c>
      <c r="K114" s="20" t="s">
        <v>65</v>
      </c>
      <c r="L114" s="27" t="str">
        <f t="shared" si="23"/>
        <v>Mọc Nấm Hương 250g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46000</v>
      </c>
      <c r="U114" s="30">
        <f t="shared" si="27"/>
        <v>230000</v>
      </c>
      <c r="X114" s="67">
        <f t="shared" si="28"/>
        <v>8</v>
      </c>
      <c r="Y114" s="31"/>
      <c r="Z114" s="30">
        <f t="shared" si="29"/>
        <v>18400</v>
      </c>
    </row>
    <row r="115" spans="1:26" ht="25.5" customHeight="1" x14ac:dyDescent="0.25">
      <c r="A115" s="81">
        <v>44919</v>
      </c>
      <c r="B115" s="70" t="str">
        <f t="shared" si="22"/>
        <v>4145384246</v>
      </c>
      <c r="G115" s="20" t="s">
        <v>212</v>
      </c>
      <c r="I115" s="20" t="s">
        <v>2002</v>
      </c>
      <c r="J115" s="56" t="str">
        <f>IF(G115&lt;&gt;"",VLOOKUP(G115,'nhân viên sale'!$A$2:$B$1633,2,0),"")</f>
        <v>HN003</v>
      </c>
      <c r="K115" s="20" t="s">
        <v>49</v>
      </c>
      <c r="L115" s="27" t="str">
        <f t="shared" si="23"/>
        <v>Giò lụa cây 250g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59400</v>
      </c>
      <c r="U115" s="30">
        <f t="shared" si="27"/>
        <v>297000</v>
      </c>
      <c r="X115" s="67">
        <f t="shared" si="28"/>
        <v>8</v>
      </c>
      <c r="Y115" s="31"/>
      <c r="Z115" s="30">
        <f t="shared" si="29"/>
        <v>23760</v>
      </c>
    </row>
    <row r="116" spans="1:26" ht="25.5" customHeight="1" x14ac:dyDescent="0.25">
      <c r="A116" s="81">
        <v>44919</v>
      </c>
      <c r="B116" s="70" t="str">
        <f t="shared" si="22"/>
        <v>4145384246</v>
      </c>
      <c r="G116" s="20" t="s">
        <v>212</v>
      </c>
      <c r="I116" s="20" t="s">
        <v>2002</v>
      </c>
      <c r="J116" s="56" t="str">
        <f>IF(G116&lt;&gt;"",VLOOKUP(G116,'nhân viên sale'!$A$2:$B$1633,2,0),"")</f>
        <v>HN003</v>
      </c>
      <c r="K116" s="20" t="s">
        <v>57</v>
      </c>
      <c r="L116" s="27" t="str">
        <f t="shared" si="23"/>
        <v>Giò sụn gà 250g</v>
      </c>
      <c r="M116" s="16"/>
      <c r="N116" s="46" t="str">
        <f t="shared" si="24"/>
        <v>K-C6</v>
      </c>
      <c r="Q116" s="28" t="str">
        <f t="shared" si="25"/>
        <v>Túi</v>
      </c>
      <c r="R116" s="32">
        <v>5</v>
      </c>
      <c r="T116" s="30">
        <f t="shared" si="26"/>
        <v>61050</v>
      </c>
      <c r="U116" s="30">
        <f t="shared" si="27"/>
        <v>305250</v>
      </c>
      <c r="X116" s="67">
        <f t="shared" si="28"/>
        <v>8</v>
      </c>
      <c r="Y116" s="31"/>
      <c r="Z116" s="30">
        <f t="shared" si="29"/>
        <v>24420</v>
      </c>
    </row>
    <row r="117" spans="1:26" ht="25.5" customHeight="1" x14ac:dyDescent="0.25">
      <c r="A117" s="81">
        <v>44919</v>
      </c>
      <c r="B117" s="70" t="str">
        <f t="shared" si="22"/>
        <v>4145384246</v>
      </c>
      <c r="G117" s="20" t="s">
        <v>212</v>
      </c>
      <c r="I117" s="20" t="s">
        <v>2002</v>
      </c>
      <c r="J117" s="56" t="str">
        <f>IF(G117&lt;&gt;"",VLOOKUP(G117,'nhân viên sale'!$A$2:$B$1633,2,0),"")</f>
        <v>HN003</v>
      </c>
      <c r="K117" s="20" t="s">
        <v>37</v>
      </c>
      <c r="L117" s="27" t="str">
        <f t="shared" si="23"/>
        <v>Chả cốm 300g</v>
      </c>
      <c r="M117" s="16"/>
      <c r="N117" s="46" t="str">
        <f t="shared" si="24"/>
        <v>K-C6</v>
      </c>
      <c r="Q117" s="28" t="str">
        <f t="shared" si="25"/>
        <v>Túi</v>
      </c>
      <c r="R117" s="32">
        <v>5</v>
      </c>
      <c r="T117" s="30">
        <f t="shared" si="26"/>
        <v>74250</v>
      </c>
      <c r="U117" s="30">
        <f t="shared" si="27"/>
        <v>371250</v>
      </c>
      <c r="X117" s="67">
        <f t="shared" si="28"/>
        <v>8</v>
      </c>
      <c r="Y117" s="31"/>
      <c r="Z117" s="30">
        <f t="shared" si="29"/>
        <v>29700</v>
      </c>
    </row>
    <row r="118" spans="1:26" ht="25.5" customHeight="1" x14ac:dyDescent="0.25">
      <c r="A118" s="81">
        <v>44919</v>
      </c>
      <c r="B118" s="70" t="str">
        <f t="shared" si="22"/>
        <v>4145384246</v>
      </c>
      <c r="G118" s="20" t="s">
        <v>212</v>
      </c>
      <c r="I118" s="20" t="s">
        <v>2002</v>
      </c>
      <c r="J118" s="56" t="str">
        <f>IF(G118&lt;&gt;"",VLOOKUP(G118,'nhân viên sale'!$A$2:$B$1633,2,0),"")</f>
        <v>HN003</v>
      </c>
      <c r="K118" s="20" t="s">
        <v>59</v>
      </c>
      <c r="L118" s="27" t="str">
        <f t="shared" si="23"/>
        <v>Giò Tai Lưỡi Xào 250g</v>
      </c>
      <c r="M118" s="16"/>
      <c r="N118" s="46" t="str">
        <f t="shared" si="24"/>
        <v>K-C6</v>
      </c>
      <c r="Q118" s="28" t="str">
        <f t="shared" si="25"/>
        <v>Túi</v>
      </c>
      <c r="R118" s="32">
        <v>6</v>
      </c>
      <c r="T118" s="30">
        <f t="shared" si="26"/>
        <v>50182</v>
      </c>
      <c r="U118" s="30">
        <f t="shared" si="27"/>
        <v>301092</v>
      </c>
      <c r="X118" s="67">
        <f t="shared" si="28"/>
        <v>8</v>
      </c>
      <c r="Y118" s="31"/>
      <c r="Z118" s="30">
        <f t="shared" si="29"/>
        <v>24087</v>
      </c>
    </row>
    <row r="119" spans="1:26" ht="25.5" customHeight="1" x14ac:dyDescent="0.25">
      <c r="A119" s="81">
        <v>44919</v>
      </c>
      <c r="B119" s="70" t="str">
        <f t="shared" si="22"/>
        <v>4145384246</v>
      </c>
      <c r="G119" s="20" t="s">
        <v>212</v>
      </c>
      <c r="I119" s="20" t="s">
        <v>2002</v>
      </c>
      <c r="J119" s="56" t="str">
        <f>IF(G119&lt;&gt;"",VLOOKUP(G119,'nhân viên sale'!$A$2:$B$1633,2,0),"")</f>
        <v>HN003</v>
      </c>
      <c r="K119" s="20" t="s">
        <v>65</v>
      </c>
      <c r="L119" s="27" t="str">
        <f t="shared" si="23"/>
        <v>Mọc Nấm Hương 250g</v>
      </c>
      <c r="M119" s="16"/>
      <c r="N119" s="46" t="str">
        <f t="shared" si="24"/>
        <v>K-C6</v>
      </c>
      <c r="Q119" s="28" t="str">
        <f t="shared" si="25"/>
        <v>Túi</v>
      </c>
      <c r="R119" s="32">
        <v>6</v>
      </c>
      <c r="T119" s="30">
        <f t="shared" si="26"/>
        <v>46000</v>
      </c>
      <c r="U119" s="30">
        <f t="shared" si="27"/>
        <v>276000</v>
      </c>
      <c r="X119" s="67">
        <f t="shared" si="28"/>
        <v>8</v>
      </c>
      <c r="Y119" s="31"/>
      <c r="Z119" s="30">
        <f t="shared" si="29"/>
        <v>22080</v>
      </c>
    </row>
    <row r="120" spans="1:26" ht="25.5" customHeight="1" x14ac:dyDescent="0.25">
      <c r="A120" s="81">
        <v>44919</v>
      </c>
      <c r="B120" s="70" t="str">
        <f t="shared" si="22"/>
        <v>4145384471</v>
      </c>
      <c r="G120" s="20" t="s">
        <v>1336</v>
      </c>
      <c r="I120" s="20" t="s">
        <v>2020</v>
      </c>
      <c r="J120" s="56" t="str">
        <f>IF(G120&lt;&gt;"",VLOOKUP(G120,'nhân viên sale'!$A$2:$B$1633,2,0),"")</f>
        <v>HN004</v>
      </c>
      <c r="K120" s="20" t="s">
        <v>30</v>
      </c>
      <c r="L120" s="27" t="str">
        <f t="shared" si="23"/>
        <v>Bắp bò muối 200g</v>
      </c>
      <c r="M120" s="16"/>
      <c r="N120" s="46" t="str">
        <f t="shared" si="24"/>
        <v>K-C6</v>
      </c>
      <c r="Q120" s="28" t="str">
        <f t="shared" si="25"/>
        <v>Túi</v>
      </c>
      <c r="R120" s="32">
        <v>5</v>
      </c>
      <c r="T120" s="30">
        <f t="shared" si="26"/>
        <v>87787</v>
      </c>
      <c r="U120" s="30">
        <f t="shared" si="27"/>
        <v>438935</v>
      </c>
      <c r="X120" s="67">
        <f t="shared" si="28"/>
        <v>8</v>
      </c>
      <c r="Y120" s="31"/>
      <c r="Z120" s="30">
        <f t="shared" si="29"/>
        <v>35115</v>
      </c>
    </row>
    <row r="121" spans="1:26" ht="25.5" customHeight="1" x14ac:dyDescent="0.25">
      <c r="A121" s="81">
        <v>44919</v>
      </c>
      <c r="B121" s="70" t="str">
        <f t="shared" si="22"/>
        <v>4145384471</v>
      </c>
      <c r="G121" s="20" t="s">
        <v>1336</v>
      </c>
      <c r="I121" s="20" t="s">
        <v>2020</v>
      </c>
      <c r="J121" s="56" t="str">
        <f>IF(G121&lt;&gt;"",VLOOKUP(G121,'nhân viên sale'!$A$2:$B$1633,2,0),"")</f>
        <v>HN004</v>
      </c>
      <c r="K121" s="20" t="s">
        <v>55</v>
      </c>
      <c r="L121" s="27" t="str">
        <f t="shared" si="23"/>
        <v>Gà muối 500g</v>
      </c>
      <c r="M121" s="16"/>
      <c r="N121" s="46" t="str">
        <f t="shared" si="24"/>
        <v>K-C6</v>
      </c>
      <c r="Q121" s="28" t="str">
        <f t="shared" si="25"/>
        <v>Túi</v>
      </c>
      <c r="R121" s="32">
        <v>10</v>
      </c>
      <c r="T121" s="30">
        <f t="shared" si="26"/>
        <v>111058</v>
      </c>
      <c r="U121" s="30">
        <f t="shared" si="27"/>
        <v>1110580</v>
      </c>
      <c r="X121" s="67">
        <f t="shared" si="28"/>
        <v>8</v>
      </c>
      <c r="Y121" s="31"/>
      <c r="Z121" s="30">
        <f t="shared" si="29"/>
        <v>88846</v>
      </c>
    </row>
    <row r="122" spans="1:26" ht="25.5" customHeight="1" x14ac:dyDescent="0.25">
      <c r="A122" s="81">
        <v>44919</v>
      </c>
      <c r="B122" s="70" t="str">
        <f t="shared" si="22"/>
        <v>4145384471</v>
      </c>
      <c r="G122" s="20" t="s">
        <v>1336</v>
      </c>
      <c r="I122" s="20" t="s">
        <v>2020</v>
      </c>
      <c r="J122" s="56" t="str">
        <f>IF(G122&lt;&gt;"",VLOOKUP(G122,'nhân viên sale'!$A$2:$B$1633,2,0),"")</f>
        <v>HN004</v>
      </c>
      <c r="K122" s="20" t="s">
        <v>37</v>
      </c>
      <c r="L122" s="27" t="str">
        <f t="shared" si="23"/>
        <v>Chả cốm 300g</v>
      </c>
      <c r="M122" s="16"/>
      <c r="N122" s="46" t="str">
        <f t="shared" si="24"/>
        <v>K-C6</v>
      </c>
      <c r="Q122" s="28" t="str">
        <f t="shared" si="25"/>
        <v>Túi</v>
      </c>
      <c r="R122" s="32">
        <v>10</v>
      </c>
      <c r="T122" s="30">
        <f t="shared" si="26"/>
        <v>74250</v>
      </c>
      <c r="U122" s="30">
        <f t="shared" si="27"/>
        <v>742500</v>
      </c>
      <c r="X122" s="67">
        <f t="shared" si="28"/>
        <v>8</v>
      </c>
      <c r="Y122" s="31"/>
      <c r="Z122" s="30">
        <f t="shared" si="29"/>
        <v>59400</v>
      </c>
    </row>
    <row r="123" spans="1:26" ht="25.5" customHeight="1" x14ac:dyDescent="0.25">
      <c r="A123" s="81">
        <v>44919</v>
      </c>
      <c r="B123" s="70" t="str">
        <f t="shared" si="22"/>
        <v>4145387989</v>
      </c>
      <c r="G123" s="20" t="s">
        <v>207</v>
      </c>
      <c r="I123" s="20" t="s">
        <v>2000</v>
      </c>
      <c r="J123" s="56" t="str">
        <f>IF(G123&lt;&gt;"",VLOOKUP(G123,'nhân viên sale'!$A$2:$B$1633,2,0),"")</f>
        <v>HN004</v>
      </c>
      <c r="K123" s="20" t="s">
        <v>49</v>
      </c>
      <c r="L123" s="27" t="str">
        <f t="shared" si="23"/>
        <v>Giò lụa cây 250g</v>
      </c>
      <c r="M123" s="16"/>
      <c r="N123" s="46" t="str">
        <f t="shared" si="24"/>
        <v>K-C6</v>
      </c>
      <c r="Q123" s="28" t="str">
        <f t="shared" si="25"/>
        <v>Túi</v>
      </c>
      <c r="R123" s="32">
        <v>10</v>
      </c>
      <c r="T123" s="30">
        <f t="shared" si="26"/>
        <v>59400</v>
      </c>
      <c r="U123" s="30">
        <f t="shared" si="27"/>
        <v>594000</v>
      </c>
      <c r="X123" s="67">
        <f t="shared" si="28"/>
        <v>8</v>
      </c>
      <c r="Y123" s="31"/>
      <c r="Z123" s="30">
        <f t="shared" si="29"/>
        <v>47520</v>
      </c>
    </row>
    <row r="124" spans="1:26" ht="25.5" customHeight="1" x14ac:dyDescent="0.25">
      <c r="A124" s="81">
        <v>44919</v>
      </c>
      <c r="B124" s="70" t="str">
        <f t="shared" si="22"/>
        <v>4145387989</v>
      </c>
      <c r="G124" s="20" t="s">
        <v>207</v>
      </c>
      <c r="I124" s="20" t="s">
        <v>2000</v>
      </c>
      <c r="J124" s="56" t="str">
        <f>IF(G124&lt;&gt;"",VLOOKUP(G124,'nhân viên sale'!$A$2:$B$1633,2,0),"")</f>
        <v>HN004</v>
      </c>
      <c r="K124" s="20" t="s">
        <v>57</v>
      </c>
      <c r="L124" s="27" t="str">
        <f t="shared" si="23"/>
        <v>Giò sụn gà 250g</v>
      </c>
      <c r="M124" s="16"/>
      <c r="N124" s="46" t="str">
        <f t="shared" si="24"/>
        <v>K-C6</v>
      </c>
      <c r="Q124" s="28" t="str">
        <f t="shared" si="25"/>
        <v>Túi</v>
      </c>
      <c r="R124" s="32">
        <v>10</v>
      </c>
      <c r="T124" s="30">
        <f t="shared" si="26"/>
        <v>61050</v>
      </c>
      <c r="U124" s="30">
        <f t="shared" si="27"/>
        <v>610500</v>
      </c>
      <c r="X124" s="67">
        <f t="shared" si="28"/>
        <v>8</v>
      </c>
      <c r="Y124" s="31"/>
      <c r="Z124" s="30">
        <f t="shared" si="29"/>
        <v>48840</v>
      </c>
    </row>
    <row r="125" spans="1:26" ht="25.5" customHeight="1" x14ac:dyDescent="0.25">
      <c r="A125" s="81">
        <v>44919</v>
      </c>
      <c r="B125" s="70" t="str">
        <f t="shared" si="22"/>
        <v>4145387989</v>
      </c>
      <c r="G125" s="20" t="s">
        <v>207</v>
      </c>
      <c r="I125" s="20" t="s">
        <v>2000</v>
      </c>
      <c r="J125" s="56" t="str">
        <f>IF(G125&lt;&gt;"",VLOOKUP(G125,'nhân viên sale'!$A$2:$B$1633,2,0),"")</f>
        <v>HN004</v>
      </c>
      <c r="K125" s="20" t="s">
        <v>45</v>
      </c>
      <c r="L125" s="27" t="str">
        <f t="shared" si="23"/>
        <v>Chả nướng 300g</v>
      </c>
      <c r="M125" s="16"/>
      <c r="N125" s="46" t="str">
        <f t="shared" si="24"/>
        <v>K-C6</v>
      </c>
      <c r="Q125" s="28" t="str">
        <f t="shared" si="25"/>
        <v>Túi</v>
      </c>
      <c r="R125" s="32">
        <v>10</v>
      </c>
      <c r="T125" s="30">
        <f t="shared" si="26"/>
        <v>70950</v>
      </c>
      <c r="U125" s="30">
        <f t="shared" si="27"/>
        <v>709500</v>
      </c>
      <c r="X125" s="67">
        <f t="shared" si="28"/>
        <v>8</v>
      </c>
      <c r="Y125" s="31"/>
      <c r="Z125" s="30">
        <f t="shared" si="29"/>
        <v>56760</v>
      </c>
    </row>
    <row r="126" spans="1:26" ht="25.5" customHeight="1" x14ac:dyDescent="0.25">
      <c r="A126" s="81">
        <v>44919</v>
      </c>
      <c r="B126" s="70" t="str">
        <f t="shared" si="22"/>
        <v>4145387989</v>
      </c>
      <c r="G126" s="20" t="s">
        <v>207</v>
      </c>
      <c r="I126" s="20" t="s">
        <v>2000</v>
      </c>
      <c r="J126" s="56" t="str">
        <f>IF(G126&lt;&gt;"",VLOOKUP(G126,'nhân viên sale'!$A$2:$B$1633,2,0),"")</f>
        <v>HN004</v>
      </c>
      <c r="K126" s="20" t="s">
        <v>37</v>
      </c>
      <c r="L126" s="27" t="str">
        <f t="shared" si="23"/>
        <v>Chả cốm 300g</v>
      </c>
      <c r="M126" s="16"/>
      <c r="N126" s="46" t="str">
        <f t="shared" si="24"/>
        <v>K-C6</v>
      </c>
      <c r="Q126" s="28" t="str">
        <f t="shared" si="25"/>
        <v>Túi</v>
      </c>
      <c r="R126" s="32">
        <v>10</v>
      </c>
      <c r="T126" s="30">
        <f t="shared" si="26"/>
        <v>74250</v>
      </c>
      <c r="U126" s="30">
        <f t="shared" si="27"/>
        <v>742500</v>
      </c>
      <c r="X126" s="67">
        <f t="shared" si="28"/>
        <v>8</v>
      </c>
      <c r="Y126" s="31"/>
      <c r="Z126" s="30">
        <f t="shared" si="29"/>
        <v>59400</v>
      </c>
    </row>
    <row r="127" spans="1:26" ht="25.5" customHeight="1" x14ac:dyDescent="0.25">
      <c r="A127" s="81">
        <v>44919</v>
      </c>
      <c r="B127" s="70" t="str">
        <f t="shared" si="22"/>
        <v>4145387989</v>
      </c>
      <c r="G127" s="20" t="s">
        <v>207</v>
      </c>
      <c r="I127" s="20" t="s">
        <v>2000</v>
      </c>
      <c r="J127" s="56" t="str">
        <f>IF(G127&lt;&gt;"",VLOOKUP(G127,'nhân viên sale'!$A$2:$B$1633,2,0),"")</f>
        <v>HN004</v>
      </c>
      <c r="K127" s="20" t="s">
        <v>43</v>
      </c>
      <c r="L127" s="27" t="str">
        <f t="shared" si="23"/>
        <v>Chân gà sốt cay 400g</v>
      </c>
      <c r="M127" s="16"/>
      <c r="N127" s="46" t="str">
        <f t="shared" si="24"/>
        <v>K-C6</v>
      </c>
      <c r="Q127" s="28" t="str">
        <f t="shared" si="25"/>
        <v>Túi</v>
      </c>
      <c r="R127" s="32">
        <v>10</v>
      </c>
      <c r="T127" s="30">
        <f t="shared" si="26"/>
        <v>90750</v>
      </c>
      <c r="U127" s="30">
        <f t="shared" si="27"/>
        <v>907500</v>
      </c>
      <c r="X127" s="67">
        <f t="shared" si="28"/>
        <v>8</v>
      </c>
      <c r="Y127" s="31"/>
      <c r="Z127" s="30">
        <f t="shared" si="29"/>
        <v>72600</v>
      </c>
    </row>
    <row r="128" spans="1:26" ht="25.5" customHeight="1" x14ac:dyDescent="0.25">
      <c r="A128" s="81">
        <v>44919</v>
      </c>
      <c r="B128" s="70" t="str">
        <f t="shared" si="22"/>
        <v>4145387989</v>
      </c>
      <c r="G128" s="20" t="s">
        <v>207</v>
      </c>
      <c r="I128" s="20" t="s">
        <v>2000</v>
      </c>
      <c r="J128" s="56" t="str">
        <f>IF(G128&lt;&gt;"",VLOOKUP(G128,'nhân viên sale'!$A$2:$B$1633,2,0),"")</f>
        <v>HN004</v>
      </c>
      <c r="K128" s="20" t="s">
        <v>63</v>
      </c>
      <c r="L128" s="27" t="str">
        <f t="shared" si="23"/>
        <v>Giò tai nấm hương 500g</v>
      </c>
      <c r="M128" s="16"/>
      <c r="N128" s="46" t="str">
        <f t="shared" si="24"/>
        <v>K-C6</v>
      </c>
      <c r="Q128" s="28" t="str">
        <f t="shared" si="25"/>
        <v>Túi</v>
      </c>
      <c r="R128" s="32">
        <v>10</v>
      </c>
      <c r="T128" s="30">
        <f t="shared" si="26"/>
        <v>101989</v>
      </c>
      <c r="U128" s="30">
        <f t="shared" si="27"/>
        <v>1019890</v>
      </c>
      <c r="X128" s="67">
        <f t="shared" si="28"/>
        <v>8</v>
      </c>
      <c r="Y128" s="31"/>
      <c r="Z128" s="30">
        <f t="shared" si="29"/>
        <v>81591</v>
      </c>
    </row>
    <row r="129" spans="1:26" ht="25.5" customHeight="1" x14ac:dyDescent="0.25">
      <c r="A129" s="81">
        <v>44919</v>
      </c>
      <c r="B129" s="70" t="str">
        <f t="shared" si="22"/>
        <v>4145387989</v>
      </c>
      <c r="G129" s="20" t="s">
        <v>207</v>
      </c>
      <c r="I129" s="20" t="s">
        <v>2000</v>
      </c>
      <c r="J129" s="56" t="str">
        <f>IF(G129&lt;&gt;"",VLOOKUP(G129,'nhân viên sale'!$A$2:$B$1633,2,0),"")</f>
        <v>HN004</v>
      </c>
      <c r="K129" s="20" t="s">
        <v>65</v>
      </c>
      <c r="L129" s="27" t="str">
        <f t="shared" si="23"/>
        <v>Mọc Nấm Hương 250g</v>
      </c>
      <c r="N129" s="46" t="str">
        <f t="shared" si="24"/>
        <v>K-C6</v>
      </c>
      <c r="Q129" s="28" t="str">
        <f t="shared" si="25"/>
        <v>Túi</v>
      </c>
      <c r="R129" s="32">
        <v>10</v>
      </c>
      <c r="T129" s="30">
        <f t="shared" si="26"/>
        <v>46000</v>
      </c>
      <c r="U129" s="30">
        <f t="shared" si="27"/>
        <v>460000</v>
      </c>
      <c r="X129" s="67">
        <f t="shared" si="28"/>
        <v>8</v>
      </c>
      <c r="Y129" s="31"/>
      <c r="Z129" s="30">
        <f t="shared" si="29"/>
        <v>36800</v>
      </c>
    </row>
    <row r="130" spans="1:26" ht="25.5" customHeight="1" x14ac:dyDescent="0.25">
      <c r="A130" s="81">
        <v>44919</v>
      </c>
      <c r="B130" s="70" t="str">
        <f t="shared" si="22"/>
        <v>4145389749</v>
      </c>
      <c r="G130" s="20" t="s">
        <v>1022</v>
      </c>
      <c r="I130" s="20" t="s">
        <v>2017</v>
      </c>
      <c r="J130" s="56" t="str">
        <f>IF(G130&lt;&gt;"",VLOOKUP(G130,'nhân viên sale'!$A$2:$B$1633,2,0),"")</f>
        <v>HN004</v>
      </c>
      <c r="K130" s="20" t="s">
        <v>30</v>
      </c>
      <c r="L130" s="27" t="str">
        <f t="shared" ref="L130:L161" si="30">IF(K130&lt;&gt;"",VLOOKUP(K130,tenhang,2,0),"")</f>
        <v>Bắp bò muối 200g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10</v>
      </c>
      <c r="T130" s="30">
        <f t="shared" ref="T130:T161" si="33">IF(K130&lt;&gt;"",VLOOKUP(K130,tenhang,4,0),0)</f>
        <v>87787</v>
      </c>
      <c r="U130" s="30">
        <f t="shared" ref="U130:U161" si="34">R130*T130</f>
        <v>877870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70230</v>
      </c>
    </row>
    <row r="131" spans="1:26" ht="25.5" customHeight="1" x14ac:dyDescent="0.25">
      <c r="A131" s="81">
        <v>44919</v>
      </c>
      <c r="B131" s="70" t="str">
        <f t="shared" ref="B131:B194" si="37">IF(I131&lt;&gt;"",IF(LEN(I131)&gt;9,LEFT(I131,10),"sai PO"),"")</f>
        <v>4145389749</v>
      </c>
      <c r="G131" s="20" t="s">
        <v>1022</v>
      </c>
      <c r="I131" s="20" t="s">
        <v>2017</v>
      </c>
      <c r="J131" s="56" t="str">
        <f>IF(G131&lt;&gt;"",VLOOKUP(G131,'nhân viên sale'!$A$2:$B$1633,2,0),"")</f>
        <v>HN004</v>
      </c>
      <c r="K131" s="20" t="s">
        <v>37</v>
      </c>
      <c r="L131" s="27" t="str">
        <f t="shared" si="30"/>
        <v>Chả cốm 300g</v>
      </c>
      <c r="N131" s="46" t="str">
        <f t="shared" si="31"/>
        <v>K-C6</v>
      </c>
      <c r="Q131" s="28" t="str">
        <f t="shared" si="32"/>
        <v>Túi</v>
      </c>
      <c r="R131" s="32">
        <v>10</v>
      </c>
      <c r="T131" s="30">
        <f t="shared" si="33"/>
        <v>74250</v>
      </c>
      <c r="U131" s="30">
        <f t="shared" si="34"/>
        <v>742500</v>
      </c>
      <c r="X131" s="67">
        <f t="shared" si="35"/>
        <v>8</v>
      </c>
      <c r="Y131" s="31"/>
      <c r="Z131" s="30">
        <f t="shared" si="36"/>
        <v>59400</v>
      </c>
    </row>
    <row r="132" spans="1:26" ht="25.5" customHeight="1" x14ac:dyDescent="0.25">
      <c r="A132" s="81">
        <v>44919</v>
      </c>
      <c r="B132" s="70" t="str">
        <f t="shared" si="37"/>
        <v>4145389860</v>
      </c>
      <c r="G132" s="20" t="s">
        <v>841</v>
      </c>
      <c r="I132" s="20" t="s">
        <v>2014</v>
      </c>
      <c r="J132" s="56" t="str">
        <f>IF(G132&lt;&gt;"",VLOOKUP(G132,'nhân viên sale'!$A$2:$B$1633,2,0),"")</f>
        <v>HN003</v>
      </c>
      <c r="K132" s="20" t="s">
        <v>55</v>
      </c>
      <c r="L132" s="27" t="str">
        <f t="shared" si="30"/>
        <v>Gà muối 500g</v>
      </c>
      <c r="N132" s="46" t="str">
        <f t="shared" si="31"/>
        <v>K-C6</v>
      </c>
      <c r="Q132" s="28" t="str">
        <f t="shared" si="32"/>
        <v>Túi</v>
      </c>
      <c r="R132" s="32">
        <v>7</v>
      </c>
      <c r="T132" s="30">
        <f t="shared" si="33"/>
        <v>111058</v>
      </c>
      <c r="U132" s="30">
        <f t="shared" si="34"/>
        <v>777406</v>
      </c>
      <c r="X132" s="67">
        <f t="shared" si="35"/>
        <v>8</v>
      </c>
      <c r="Y132" s="31"/>
      <c r="Z132" s="30">
        <f t="shared" si="36"/>
        <v>62192</v>
      </c>
    </row>
    <row r="133" spans="1:26" ht="25.5" customHeight="1" x14ac:dyDescent="0.25">
      <c r="A133" s="81">
        <v>44919</v>
      </c>
      <c r="B133" s="70" t="str">
        <f t="shared" si="37"/>
        <v>4145389860</v>
      </c>
      <c r="G133" s="20" t="s">
        <v>841</v>
      </c>
      <c r="I133" s="20" t="s">
        <v>2014</v>
      </c>
      <c r="J133" s="56" t="str">
        <f>IF(G133&lt;&gt;"",VLOOKUP(G133,'nhân viên sale'!$A$2:$B$1633,2,0),"")</f>
        <v>HN003</v>
      </c>
      <c r="K133" s="20" t="s">
        <v>59</v>
      </c>
      <c r="L133" s="27" t="str">
        <f t="shared" si="30"/>
        <v>Giò Tai Lưỡi Xào 250g</v>
      </c>
      <c r="M133" s="76"/>
      <c r="N133" s="46" t="str">
        <f t="shared" si="31"/>
        <v>K-C6</v>
      </c>
      <c r="Q133" s="28" t="str">
        <f t="shared" si="32"/>
        <v>Túi</v>
      </c>
      <c r="R133" s="32">
        <v>4</v>
      </c>
      <c r="T133" s="30">
        <f t="shared" si="33"/>
        <v>50182</v>
      </c>
      <c r="U133" s="30">
        <f t="shared" si="34"/>
        <v>200728</v>
      </c>
      <c r="X133" s="67">
        <f t="shared" si="35"/>
        <v>8</v>
      </c>
      <c r="Y133" s="31"/>
      <c r="Z133" s="30">
        <f t="shared" si="36"/>
        <v>16058</v>
      </c>
    </row>
    <row r="134" spans="1:26" ht="25.5" customHeight="1" x14ac:dyDescent="0.25">
      <c r="A134" s="81">
        <v>44919</v>
      </c>
      <c r="B134" s="70" t="str">
        <f t="shared" si="37"/>
        <v>4145389860</v>
      </c>
      <c r="G134" s="20" t="s">
        <v>841</v>
      </c>
      <c r="I134" s="20" t="s">
        <v>2014</v>
      </c>
      <c r="J134" s="56" t="str">
        <f>IF(G134&lt;&gt;"",VLOOKUP(G134,'nhân viên sale'!$A$2:$B$1633,2,0),"")</f>
        <v>HN003</v>
      </c>
      <c r="K134" s="20" t="s">
        <v>65</v>
      </c>
      <c r="L134" s="27" t="str">
        <f t="shared" si="30"/>
        <v>Mọc Nấm Hương 250g</v>
      </c>
      <c r="M134" s="76"/>
      <c r="N134" s="46" t="str">
        <f t="shared" si="31"/>
        <v>K-C6</v>
      </c>
      <c r="Q134" s="28" t="str">
        <f t="shared" si="32"/>
        <v>Túi</v>
      </c>
      <c r="R134" s="32">
        <v>3</v>
      </c>
      <c r="T134" s="30">
        <f t="shared" si="33"/>
        <v>46000</v>
      </c>
      <c r="U134" s="30">
        <f t="shared" si="34"/>
        <v>138000</v>
      </c>
      <c r="X134" s="67">
        <f t="shared" si="35"/>
        <v>8</v>
      </c>
      <c r="Y134" s="31"/>
      <c r="Z134" s="30">
        <f t="shared" si="36"/>
        <v>11040</v>
      </c>
    </row>
    <row r="135" spans="1:26" ht="25.5" customHeight="1" x14ac:dyDescent="0.25">
      <c r="A135" s="81">
        <v>44919</v>
      </c>
      <c r="B135" s="70" t="str">
        <f t="shared" si="37"/>
        <v>4145390285</v>
      </c>
      <c r="G135" s="20" t="s">
        <v>1342</v>
      </c>
      <c r="I135" s="20" t="s">
        <v>2021</v>
      </c>
      <c r="J135" s="56" t="str">
        <f>IF(G135&lt;&gt;"",VLOOKUP(G135,'nhân viên sale'!$A$2:$B$1633,2,0),"")</f>
        <v>HN004</v>
      </c>
      <c r="K135" s="20" t="s">
        <v>65</v>
      </c>
      <c r="L135" s="27" t="str">
        <f t="shared" si="30"/>
        <v>Mọc Nấm Hương 250g</v>
      </c>
      <c r="M135" s="76"/>
      <c r="N135" s="46" t="str">
        <f t="shared" si="31"/>
        <v>K-C6</v>
      </c>
      <c r="Q135" s="28" t="str">
        <f t="shared" si="32"/>
        <v>Túi</v>
      </c>
      <c r="R135" s="32">
        <v>5</v>
      </c>
      <c r="T135" s="30">
        <f t="shared" si="33"/>
        <v>46000</v>
      </c>
      <c r="U135" s="30">
        <f t="shared" si="34"/>
        <v>230000</v>
      </c>
      <c r="X135" s="67">
        <f t="shared" si="35"/>
        <v>8</v>
      </c>
      <c r="Y135" s="31"/>
      <c r="Z135" s="30">
        <f t="shared" si="36"/>
        <v>18400</v>
      </c>
    </row>
    <row r="136" spans="1:26" ht="25.5" customHeight="1" x14ac:dyDescent="0.25">
      <c r="A136" s="81">
        <v>44919</v>
      </c>
      <c r="B136" s="70" t="str">
        <f t="shared" si="37"/>
        <v>4145390285</v>
      </c>
      <c r="G136" s="20" t="s">
        <v>1342</v>
      </c>
      <c r="I136" s="20" t="s">
        <v>2021</v>
      </c>
      <c r="J136" s="56" t="str">
        <f>IF(G136&lt;&gt;"",VLOOKUP(G136,'nhân viên sale'!$A$2:$B$1633,2,0),"")</f>
        <v>HN004</v>
      </c>
      <c r="K136" s="20" t="s">
        <v>59</v>
      </c>
      <c r="L136" s="27" t="str">
        <f t="shared" si="30"/>
        <v>Giò Tai Lưỡi Xào 250g</v>
      </c>
      <c r="M136" s="76"/>
      <c r="N136" s="46" t="str">
        <f t="shared" si="31"/>
        <v>K-C6</v>
      </c>
      <c r="Q136" s="28" t="str">
        <f t="shared" si="32"/>
        <v>Túi</v>
      </c>
      <c r="R136" s="32">
        <v>5</v>
      </c>
      <c r="T136" s="30">
        <f t="shared" si="33"/>
        <v>50182</v>
      </c>
      <c r="U136" s="30">
        <f t="shared" si="34"/>
        <v>250910</v>
      </c>
      <c r="X136" s="67">
        <f t="shared" si="35"/>
        <v>8</v>
      </c>
      <c r="Y136" s="31"/>
      <c r="Z136" s="30">
        <f t="shared" si="36"/>
        <v>20073</v>
      </c>
    </row>
    <row r="137" spans="1:26" ht="25.5" customHeight="1" x14ac:dyDescent="0.25">
      <c r="A137" s="81">
        <v>44919</v>
      </c>
      <c r="B137" s="70" t="str">
        <f t="shared" si="37"/>
        <v>4145390285</v>
      </c>
      <c r="G137" s="20" t="s">
        <v>1342</v>
      </c>
      <c r="I137" s="20" t="s">
        <v>2021</v>
      </c>
      <c r="J137" s="56" t="str">
        <f>IF(G137&lt;&gt;"",VLOOKUP(G137,'nhân viên sale'!$A$2:$B$1633,2,0),"")</f>
        <v>HN004</v>
      </c>
      <c r="K137" s="20" t="s">
        <v>37</v>
      </c>
      <c r="L137" s="27" t="str">
        <f t="shared" si="30"/>
        <v>Chả cốm 300g</v>
      </c>
      <c r="M137" s="76"/>
      <c r="N137" s="46" t="str">
        <f t="shared" si="31"/>
        <v>K-C6</v>
      </c>
      <c r="Q137" s="28" t="str">
        <f t="shared" si="32"/>
        <v>Túi</v>
      </c>
      <c r="R137" s="32">
        <v>5</v>
      </c>
      <c r="T137" s="30">
        <f t="shared" si="33"/>
        <v>74250</v>
      </c>
      <c r="U137" s="30">
        <f t="shared" si="34"/>
        <v>371250</v>
      </c>
      <c r="X137" s="67">
        <f t="shared" si="35"/>
        <v>8</v>
      </c>
      <c r="Y137" s="31"/>
      <c r="Z137" s="30">
        <f t="shared" si="36"/>
        <v>29700</v>
      </c>
    </row>
    <row r="138" spans="1:26" ht="25.5" customHeight="1" x14ac:dyDescent="0.25">
      <c r="A138" s="81">
        <v>44919</v>
      </c>
      <c r="B138" s="70" t="str">
        <f t="shared" si="37"/>
        <v>4145390285</v>
      </c>
      <c r="G138" s="20" t="s">
        <v>1342</v>
      </c>
      <c r="I138" s="20" t="s">
        <v>2021</v>
      </c>
      <c r="J138" s="56" t="str">
        <f>IF(G138&lt;&gt;"",VLOOKUP(G138,'nhân viên sale'!$A$2:$B$1633,2,0),"")</f>
        <v>HN004</v>
      </c>
      <c r="K138" s="20" t="s">
        <v>55</v>
      </c>
      <c r="L138" s="27" t="str">
        <f t="shared" si="30"/>
        <v>Gà muối 500g</v>
      </c>
      <c r="M138" s="76"/>
      <c r="N138" s="46" t="str">
        <f t="shared" si="31"/>
        <v>K-C6</v>
      </c>
      <c r="Q138" s="28" t="str">
        <f t="shared" si="32"/>
        <v>Túi</v>
      </c>
      <c r="R138" s="32">
        <v>5</v>
      </c>
      <c r="T138" s="30">
        <f t="shared" si="33"/>
        <v>111058</v>
      </c>
      <c r="U138" s="30">
        <f t="shared" si="34"/>
        <v>555290</v>
      </c>
      <c r="X138" s="67">
        <f t="shared" si="35"/>
        <v>8</v>
      </c>
      <c r="Y138" s="31"/>
      <c r="Z138" s="30">
        <f t="shared" si="36"/>
        <v>44423</v>
      </c>
    </row>
    <row r="139" spans="1:26" ht="25.5" customHeight="1" x14ac:dyDescent="0.25">
      <c r="A139" s="81">
        <v>44919</v>
      </c>
      <c r="B139" s="70" t="str">
        <f t="shared" si="37"/>
        <v>4145390285</v>
      </c>
      <c r="G139" s="20" t="s">
        <v>1342</v>
      </c>
      <c r="I139" s="20" t="s">
        <v>2021</v>
      </c>
      <c r="J139" s="56" t="str">
        <f>IF(G139&lt;&gt;"",VLOOKUP(G139,'nhân viên sale'!$A$2:$B$1633,2,0),"")</f>
        <v>HN004</v>
      </c>
      <c r="K139" s="20" t="s">
        <v>39</v>
      </c>
      <c r="L139" s="27" t="str">
        <f t="shared" si="30"/>
        <v>Chân giò heo muối 300g</v>
      </c>
      <c r="M139" s="76"/>
      <c r="N139" s="46" t="str">
        <f t="shared" si="31"/>
        <v>K-C6</v>
      </c>
      <c r="Q139" s="28" t="str">
        <f t="shared" si="32"/>
        <v>Túi</v>
      </c>
      <c r="R139" s="32">
        <v>5</v>
      </c>
      <c r="T139" s="30">
        <f t="shared" si="33"/>
        <v>73431</v>
      </c>
      <c r="U139" s="30">
        <f t="shared" si="34"/>
        <v>367155</v>
      </c>
      <c r="X139" s="67">
        <f t="shared" si="35"/>
        <v>8</v>
      </c>
      <c r="Y139" s="31"/>
      <c r="Z139" s="30">
        <f t="shared" si="36"/>
        <v>29372</v>
      </c>
    </row>
    <row r="140" spans="1:26" ht="25.5" customHeight="1" x14ac:dyDescent="0.25">
      <c r="A140" s="81">
        <v>44919</v>
      </c>
      <c r="B140" s="70" t="str">
        <f t="shared" si="37"/>
        <v>4145390916</v>
      </c>
      <c r="G140" s="20" t="s">
        <v>312</v>
      </c>
      <c r="I140" s="20" t="s">
        <v>2006</v>
      </c>
      <c r="J140" s="56" t="str">
        <f>IF(G140&lt;&gt;"",VLOOKUP(G140,'nhân viên sale'!$A$2:$B$1633,2,0),"")</f>
        <v>HN003</v>
      </c>
      <c r="K140" s="20" t="s">
        <v>39</v>
      </c>
      <c r="L140" s="27" t="str">
        <f t="shared" si="30"/>
        <v>Chân giò heo muối 300g</v>
      </c>
      <c r="M140" s="76"/>
      <c r="N140" s="46" t="str">
        <f t="shared" si="31"/>
        <v>K-C6</v>
      </c>
      <c r="Q140" s="28" t="str">
        <f t="shared" si="32"/>
        <v>Túi</v>
      </c>
      <c r="R140" s="32">
        <v>10</v>
      </c>
      <c r="T140" s="30">
        <f t="shared" si="33"/>
        <v>73431</v>
      </c>
      <c r="U140" s="30">
        <f t="shared" si="34"/>
        <v>734310</v>
      </c>
      <c r="X140" s="67">
        <f t="shared" si="35"/>
        <v>8</v>
      </c>
      <c r="Y140" s="31"/>
      <c r="Z140" s="30">
        <f t="shared" si="36"/>
        <v>58745</v>
      </c>
    </row>
    <row r="141" spans="1:26" ht="25.5" customHeight="1" x14ac:dyDescent="0.25">
      <c r="A141" s="81">
        <v>44919</v>
      </c>
      <c r="B141" s="70" t="str">
        <f t="shared" si="37"/>
        <v>4145390916</v>
      </c>
      <c r="G141" s="20" t="s">
        <v>312</v>
      </c>
      <c r="I141" s="20" t="s">
        <v>2006</v>
      </c>
      <c r="J141" s="56" t="str">
        <f>IF(G141&lt;&gt;"",VLOOKUP(G141,'nhân viên sale'!$A$2:$B$1633,2,0),"")</f>
        <v>HN003</v>
      </c>
      <c r="K141" s="20" t="s">
        <v>55</v>
      </c>
      <c r="L141" s="27" t="str">
        <f t="shared" si="30"/>
        <v>Gà muối 500g</v>
      </c>
      <c r="M141" s="76"/>
      <c r="N141" s="46" t="str">
        <f t="shared" si="31"/>
        <v>K-C6</v>
      </c>
      <c r="Q141" s="28" t="str">
        <f t="shared" si="32"/>
        <v>Túi</v>
      </c>
      <c r="R141" s="32">
        <v>3</v>
      </c>
      <c r="T141" s="30">
        <f t="shared" si="33"/>
        <v>111058</v>
      </c>
      <c r="U141" s="30">
        <f t="shared" si="34"/>
        <v>333174</v>
      </c>
      <c r="X141" s="67">
        <f t="shared" si="35"/>
        <v>8</v>
      </c>
      <c r="Y141" s="31"/>
      <c r="Z141" s="30">
        <f t="shared" si="36"/>
        <v>26654</v>
      </c>
    </row>
    <row r="142" spans="1:26" ht="25.5" customHeight="1" x14ac:dyDescent="0.25">
      <c r="A142" s="81">
        <v>44919</v>
      </c>
      <c r="B142" s="70" t="str">
        <f t="shared" si="37"/>
        <v>4145392251</v>
      </c>
      <c r="G142" s="20" t="s">
        <v>589</v>
      </c>
      <c r="I142" s="20" t="s">
        <v>2011</v>
      </c>
      <c r="J142" s="56" t="str">
        <f>IF(G142&lt;&gt;"",VLOOKUP(G142,'nhân viên sale'!$A$2:$B$1633,2,0),"")</f>
        <v>HN004</v>
      </c>
      <c r="K142" s="20" t="s">
        <v>55</v>
      </c>
      <c r="L142" s="27" t="str">
        <f t="shared" si="30"/>
        <v>Gà muối 500g</v>
      </c>
      <c r="M142" s="76"/>
      <c r="N142" s="46" t="str">
        <f t="shared" si="31"/>
        <v>K-C6</v>
      </c>
      <c r="Q142" s="28" t="str">
        <f t="shared" si="32"/>
        <v>Túi</v>
      </c>
      <c r="R142" s="32">
        <v>10</v>
      </c>
      <c r="T142" s="30">
        <f t="shared" si="33"/>
        <v>111058</v>
      </c>
      <c r="U142" s="30">
        <f t="shared" si="34"/>
        <v>1110580</v>
      </c>
      <c r="X142" s="67">
        <f t="shared" si="35"/>
        <v>8</v>
      </c>
      <c r="Y142" s="31"/>
      <c r="Z142" s="30">
        <f t="shared" si="36"/>
        <v>88846</v>
      </c>
    </row>
    <row r="143" spans="1:26" ht="25.5" customHeight="1" x14ac:dyDescent="0.25">
      <c r="A143" s="81">
        <v>44919</v>
      </c>
      <c r="B143" s="70" t="str">
        <f t="shared" si="37"/>
        <v>4145392251</v>
      </c>
      <c r="G143" s="20" t="s">
        <v>589</v>
      </c>
      <c r="I143" s="20" t="s">
        <v>2011</v>
      </c>
      <c r="J143" s="56" t="str">
        <f>IF(G143&lt;&gt;"",VLOOKUP(G143,'nhân viên sale'!$A$2:$B$1633,2,0),"")</f>
        <v>HN004</v>
      </c>
      <c r="K143" s="20" t="s">
        <v>65</v>
      </c>
      <c r="L143" s="27" t="str">
        <f t="shared" si="30"/>
        <v>Mọc Nấm Hương 250g</v>
      </c>
      <c r="M143" s="76"/>
      <c r="N143" s="46" t="str">
        <f t="shared" si="31"/>
        <v>K-C6</v>
      </c>
      <c r="Q143" s="28" t="str">
        <f t="shared" si="32"/>
        <v>Túi</v>
      </c>
      <c r="R143" s="32">
        <v>10</v>
      </c>
      <c r="T143" s="30">
        <f t="shared" si="33"/>
        <v>46000</v>
      </c>
      <c r="U143" s="30">
        <f t="shared" si="34"/>
        <v>460000</v>
      </c>
      <c r="X143" s="67">
        <f t="shared" si="35"/>
        <v>8</v>
      </c>
      <c r="Y143" s="31"/>
      <c r="Z143" s="30">
        <f t="shared" si="36"/>
        <v>36800</v>
      </c>
    </row>
    <row r="144" spans="1:26" ht="25.5" customHeight="1" x14ac:dyDescent="0.25">
      <c r="A144" s="81">
        <v>44919</v>
      </c>
      <c r="B144" s="70" t="str">
        <f t="shared" si="37"/>
        <v>4145394619</v>
      </c>
      <c r="G144" s="20" t="s">
        <v>806</v>
      </c>
      <c r="I144" s="20" t="s">
        <v>2012</v>
      </c>
      <c r="J144" s="56" t="str">
        <f>IF(G144&lt;&gt;"",VLOOKUP(G144,'nhân viên sale'!$A$2:$B$1633,2,0),"")</f>
        <v>HN004</v>
      </c>
      <c r="K144" s="20" t="s">
        <v>55</v>
      </c>
      <c r="L144" s="27" t="str">
        <f t="shared" si="30"/>
        <v>Gà muối 500g</v>
      </c>
      <c r="M144" s="76"/>
      <c r="N144" s="46" t="str">
        <f t="shared" si="31"/>
        <v>K-C6</v>
      </c>
      <c r="Q144" s="28" t="str">
        <f t="shared" si="32"/>
        <v>Túi</v>
      </c>
      <c r="R144" s="32">
        <v>10</v>
      </c>
      <c r="T144" s="30">
        <f t="shared" si="33"/>
        <v>111058</v>
      </c>
      <c r="U144" s="30">
        <f t="shared" si="34"/>
        <v>1110580</v>
      </c>
      <c r="X144" s="67">
        <f t="shared" si="35"/>
        <v>8</v>
      </c>
      <c r="Y144" s="31"/>
      <c r="Z144" s="30">
        <f t="shared" si="36"/>
        <v>88846</v>
      </c>
    </row>
    <row r="145" spans="1:26" ht="25.5" customHeight="1" x14ac:dyDescent="0.25">
      <c r="A145" s="81">
        <v>44919</v>
      </c>
      <c r="B145" s="70" t="str">
        <f t="shared" si="37"/>
        <v>4145394619</v>
      </c>
      <c r="G145" s="20" t="s">
        <v>806</v>
      </c>
      <c r="I145" s="20" t="s">
        <v>2012</v>
      </c>
      <c r="J145" s="56" t="str">
        <f>IF(G145&lt;&gt;"",VLOOKUP(G145,'nhân viên sale'!$A$2:$B$1633,2,0),"")</f>
        <v>HN004</v>
      </c>
      <c r="K145" s="20" t="s">
        <v>59</v>
      </c>
      <c r="L145" s="27" t="str">
        <f t="shared" si="30"/>
        <v>Giò Tai Lưỡi Xào 250g</v>
      </c>
      <c r="M145" s="76"/>
      <c r="N145" s="46" t="str">
        <f t="shared" si="31"/>
        <v>K-C6</v>
      </c>
      <c r="Q145" s="28" t="str">
        <f t="shared" si="32"/>
        <v>Túi</v>
      </c>
      <c r="R145" s="32">
        <v>10</v>
      </c>
      <c r="T145" s="30">
        <f t="shared" si="33"/>
        <v>50182</v>
      </c>
      <c r="U145" s="30">
        <f t="shared" si="34"/>
        <v>501820</v>
      </c>
      <c r="X145" s="67">
        <f t="shared" si="35"/>
        <v>8</v>
      </c>
      <c r="Y145" s="31"/>
      <c r="Z145" s="30">
        <f t="shared" si="36"/>
        <v>40146</v>
      </c>
    </row>
    <row r="146" spans="1:26" ht="25.5" customHeight="1" x14ac:dyDescent="0.25">
      <c r="A146" s="81">
        <v>44919</v>
      </c>
      <c r="B146" s="70" t="str">
        <f t="shared" si="37"/>
        <v>4145394619</v>
      </c>
      <c r="G146" s="20" t="s">
        <v>806</v>
      </c>
      <c r="I146" s="20" t="s">
        <v>2012</v>
      </c>
      <c r="J146" s="56" t="str">
        <f>IF(G146&lt;&gt;"",VLOOKUP(G146,'nhân viên sale'!$A$2:$B$1633,2,0),"")</f>
        <v>HN004</v>
      </c>
      <c r="K146" s="20" t="s">
        <v>65</v>
      </c>
      <c r="L146" s="27" t="str">
        <f t="shared" si="30"/>
        <v>Mọc Nấm Hương 250g</v>
      </c>
      <c r="M146" s="76"/>
      <c r="N146" s="46" t="str">
        <f t="shared" si="31"/>
        <v>K-C6</v>
      </c>
      <c r="Q146" s="28" t="str">
        <f t="shared" si="32"/>
        <v>Túi</v>
      </c>
      <c r="R146" s="32">
        <v>10</v>
      </c>
      <c r="T146" s="30">
        <f t="shared" si="33"/>
        <v>46000</v>
      </c>
      <c r="U146" s="30">
        <f t="shared" si="34"/>
        <v>460000</v>
      </c>
      <c r="X146" s="67">
        <f t="shared" si="35"/>
        <v>8</v>
      </c>
      <c r="Y146" s="31"/>
      <c r="Z146" s="30">
        <f t="shared" si="36"/>
        <v>36800</v>
      </c>
    </row>
    <row r="147" spans="1:26" ht="25.5" customHeight="1" x14ac:dyDescent="0.25">
      <c r="A147" s="81">
        <v>44919</v>
      </c>
      <c r="B147" s="70" t="str">
        <f t="shared" si="37"/>
        <v>4145395159</v>
      </c>
      <c r="G147" s="20" t="s">
        <v>386</v>
      </c>
      <c r="I147" s="20" t="s">
        <v>2007</v>
      </c>
      <c r="J147" s="56" t="str">
        <f>IF(G147&lt;&gt;"",VLOOKUP(G147,'nhân viên sale'!$A$2:$B$1633,2,0),"")</f>
        <v>HN003</v>
      </c>
      <c r="K147" s="20" t="s">
        <v>39</v>
      </c>
      <c r="L147" s="27" t="str">
        <f t="shared" si="30"/>
        <v>Chân giò heo muối 300g</v>
      </c>
      <c r="M147" s="76"/>
      <c r="N147" s="46" t="str">
        <f t="shared" si="31"/>
        <v>K-C6</v>
      </c>
      <c r="Q147" s="28" t="str">
        <f t="shared" si="32"/>
        <v>Túi</v>
      </c>
      <c r="R147" s="32">
        <v>5</v>
      </c>
      <c r="T147" s="30">
        <f t="shared" si="33"/>
        <v>73431</v>
      </c>
      <c r="U147" s="30">
        <f t="shared" si="34"/>
        <v>367155</v>
      </c>
      <c r="X147" s="67">
        <f t="shared" si="35"/>
        <v>8</v>
      </c>
      <c r="Y147" s="31"/>
      <c r="Z147" s="30">
        <f t="shared" si="36"/>
        <v>29372</v>
      </c>
    </row>
    <row r="148" spans="1:26" ht="25.5" customHeight="1" x14ac:dyDescent="0.25">
      <c r="A148" s="81">
        <v>44919</v>
      </c>
      <c r="B148" s="70" t="str">
        <f t="shared" si="37"/>
        <v>4145395159</v>
      </c>
      <c r="G148" s="20" t="s">
        <v>386</v>
      </c>
      <c r="I148" s="20" t="s">
        <v>2007</v>
      </c>
      <c r="J148" s="56" t="str">
        <f>IF(G148&lt;&gt;"",VLOOKUP(G148,'nhân viên sale'!$A$2:$B$1633,2,0),"")</f>
        <v>HN003</v>
      </c>
      <c r="K148" s="20" t="s">
        <v>59</v>
      </c>
      <c r="L148" s="27" t="str">
        <f t="shared" si="30"/>
        <v>Giò Tai Lưỡi Xào 250g</v>
      </c>
      <c r="M148" s="76"/>
      <c r="N148" s="46" t="str">
        <f t="shared" si="31"/>
        <v>K-C6</v>
      </c>
      <c r="Q148" s="28" t="str">
        <f t="shared" si="32"/>
        <v>Túi</v>
      </c>
      <c r="R148" s="32">
        <v>10</v>
      </c>
      <c r="T148" s="30">
        <f t="shared" si="33"/>
        <v>50182</v>
      </c>
      <c r="U148" s="30">
        <f t="shared" si="34"/>
        <v>501820</v>
      </c>
      <c r="X148" s="67">
        <f t="shared" si="35"/>
        <v>8</v>
      </c>
      <c r="Y148" s="31"/>
      <c r="Z148" s="30">
        <f t="shared" si="36"/>
        <v>40146</v>
      </c>
    </row>
    <row r="149" spans="1:26" ht="25.5" customHeight="1" x14ac:dyDescent="0.25">
      <c r="A149" s="81">
        <v>44919</v>
      </c>
      <c r="B149" s="70" t="str">
        <f t="shared" si="37"/>
        <v>4145402416</v>
      </c>
      <c r="G149" s="20" t="s">
        <v>1307</v>
      </c>
      <c r="I149" s="20" t="s">
        <v>2019</v>
      </c>
      <c r="J149" s="56" t="str">
        <f>IF(G149&lt;&gt;"",VLOOKUP(G149,'nhân viên sale'!$A$2:$B$1633,2,0),"")</f>
        <v>HN004</v>
      </c>
      <c r="K149" s="20" t="s">
        <v>39</v>
      </c>
      <c r="L149" s="27" t="str">
        <f t="shared" si="30"/>
        <v>Chân giò heo muối 300g</v>
      </c>
      <c r="M149" s="76"/>
      <c r="N149" s="46" t="str">
        <f t="shared" si="31"/>
        <v>K-C6</v>
      </c>
      <c r="Q149" s="28" t="str">
        <f t="shared" si="32"/>
        <v>Túi</v>
      </c>
      <c r="R149" s="32">
        <v>3</v>
      </c>
      <c r="T149" s="30">
        <f t="shared" si="33"/>
        <v>73431</v>
      </c>
      <c r="U149" s="30">
        <f t="shared" si="34"/>
        <v>220293</v>
      </c>
      <c r="X149" s="67">
        <f t="shared" si="35"/>
        <v>8</v>
      </c>
      <c r="Y149" s="31"/>
      <c r="Z149" s="30">
        <f t="shared" si="36"/>
        <v>17623</v>
      </c>
    </row>
    <row r="150" spans="1:26" ht="25.5" customHeight="1" x14ac:dyDescent="0.25">
      <c r="A150" s="81">
        <v>44919</v>
      </c>
      <c r="B150" s="70" t="str">
        <f t="shared" si="37"/>
        <v>4145402416</v>
      </c>
      <c r="G150" s="20" t="s">
        <v>1307</v>
      </c>
      <c r="I150" s="20" t="s">
        <v>2019</v>
      </c>
      <c r="J150" s="56" t="str">
        <f>IF(G150&lt;&gt;"",VLOOKUP(G150,'nhân viên sale'!$A$2:$B$1633,2,0),"")</f>
        <v>HN004</v>
      </c>
      <c r="K150" s="20" t="s">
        <v>43</v>
      </c>
      <c r="L150" s="27" t="str">
        <f t="shared" si="30"/>
        <v>Chân gà sốt cay 400g</v>
      </c>
      <c r="M150" s="76"/>
      <c r="N150" s="46" t="str">
        <f t="shared" si="31"/>
        <v>K-C6</v>
      </c>
      <c r="Q150" s="28" t="str">
        <f t="shared" si="32"/>
        <v>Túi</v>
      </c>
      <c r="R150" s="32">
        <v>2</v>
      </c>
      <c r="T150" s="30">
        <f t="shared" si="33"/>
        <v>90750</v>
      </c>
      <c r="U150" s="30">
        <f t="shared" si="34"/>
        <v>181500</v>
      </c>
      <c r="X150" s="67">
        <f t="shared" si="35"/>
        <v>8</v>
      </c>
      <c r="Y150" s="31"/>
      <c r="Z150" s="30">
        <f t="shared" si="36"/>
        <v>14520</v>
      </c>
    </row>
    <row r="151" spans="1:26" ht="25.5" customHeight="1" x14ac:dyDescent="0.25">
      <c r="A151" s="81">
        <v>44919</v>
      </c>
      <c r="B151" s="70" t="str">
        <f t="shared" si="37"/>
        <v>4145402416</v>
      </c>
      <c r="G151" s="20" t="s">
        <v>1307</v>
      </c>
      <c r="I151" s="20" t="s">
        <v>2019</v>
      </c>
      <c r="J151" s="56" t="str">
        <f>IF(G151&lt;&gt;"",VLOOKUP(G151,'nhân viên sale'!$A$2:$B$1633,2,0),"")</f>
        <v>HN004</v>
      </c>
      <c r="K151" s="20" t="s">
        <v>65</v>
      </c>
      <c r="L151" s="27" t="str">
        <f t="shared" si="30"/>
        <v>Mọc Nấm Hương 250g</v>
      </c>
      <c r="M151" s="76"/>
      <c r="N151" s="46" t="str">
        <f t="shared" si="31"/>
        <v>K-C6</v>
      </c>
      <c r="Q151" s="28" t="str">
        <f t="shared" si="32"/>
        <v>Túi</v>
      </c>
      <c r="R151" s="32">
        <v>3</v>
      </c>
      <c r="T151" s="30">
        <f t="shared" si="33"/>
        <v>46000</v>
      </c>
      <c r="U151" s="30">
        <f t="shared" si="34"/>
        <v>138000</v>
      </c>
      <c r="X151" s="67">
        <f t="shared" si="35"/>
        <v>8</v>
      </c>
      <c r="Y151" s="31"/>
      <c r="Z151" s="30">
        <f t="shared" si="36"/>
        <v>11040</v>
      </c>
    </row>
    <row r="152" spans="1:26" ht="25.5" customHeight="1" x14ac:dyDescent="0.25">
      <c r="A152" s="81">
        <v>44919</v>
      </c>
      <c r="B152" s="70" t="str">
        <f t="shared" si="37"/>
        <v>4145402792</v>
      </c>
      <c r="G152" s="20" t="s">
        <v>191</v>
      </c>
      <c r="I152" s="20" t="s">
        <v>1993</v>
      </c>
      <c r="J152" s="56" t="str">
        <f>IF(G152&lt;&gt;"",VLOOKUP(G152,'nhân viên sale'!$A$2:$B$1633,2,0),"")</f>
        <v>HN004</v>
      </c>
      <c r="K152" s="20" t="s">
        <v>55</v>
      </c>
      <c r="L152" s="27" t="str">
        <f t="shared" si="30"/>
        <v>Gà muối 500g</v>
      </c>
      <c r="M152" s="76"/>
      <c r="N152" s="46" t="str">
        <f t="shared" si="31"/>
        <v>K-C6</v>
      </c>
      <c r="Q152" s="28" t="str">
        <f t="shared" si="32"/>
        <v>Túi</v>
      </c>
      <c r="R152" s="32">
        <v>10</v>
      </c>
      <c r="T152" s="30">
        <f t="shared" si="33"/>
        <v>111058</v>
      </c>
      <c r="U152" s="30">
        <f t="shared" si="34"/>
        <v>1110580</v>
      </c>
      <c r="X152" s="67">
        <f t="shared" si="35"/>
        <v>8</v>
      </c>
      <c r="Y152" s="31"/>
      <c r="Z152" s="30">
        <f t="shared" si="36"/>
        <v>88846</v>
      </c>
    </row>
    <row r="153" spans="1:26" ht="25.5" customHeight="1" x14ac:dyDescent="0.25">
      <c r="A153" s="81">
        <v>44919</v>
      </c>
      <c r="B153" s="70" t="str">
        <f t="shared" si="37"/>
        <v>4145407822</v>
      </c>
      <c r="G153" s="20" t="s">
        <v>455</v>
      </c>
      <c r="I153" s="20" t="s">
        <v>2009</v>
      </c>
      <c r="J153" s="56" t="str">
        <f>IF(G153&lt;&gt;"",VLOOKUP(G153,'nhân viên sale'!$A$2:$B$1633,2,0),"")</f>
        <v>HN003</v>
      </c>
      <c r="K153" s="20" t="s">
        <v>55</v>
      </c>
      <c r="L153" s="27" t="str">
        <f t="shared" si="30"/>
        <v>Gà muối 500g</v>
      </c>
      <c r="M153" s="76"/>
      <c r="N153" s="46" t="str">
        <f t="shared" si="31"/>
        <v>K-C6</v>
      </c>
      <c r="Q153" s="28" t="str">
        <f t="shared" si="32"/>
        <v>Túi</v>
      </c>
      <c r="R153" s="32">
        <v>5</v>
      </c>
      <c r="T153" s="30">
        <f t="shared" si="33"/>
        <v>111058</v>
      </c>
      <c r="U153" s="30">
        <f t="shared" si="34"/>
        <v>555290</v>
      </c>
      <c r="X153" s="67">
        <f t="shared" si="35"/>
        <v>8</v>
      </c>
      <c r="Y153" s="31"/>
      <c r="Z153" s="30">
        <f t="shared" si="36"/>
        <v>44423</v>
      </c>
    </row>
    <row r="154" spans="1:26" ht="25.5" customHeight="1" x14ac:dyDescent="0.25">
      <c r="A154" s="81">
        <v>44919</v>
      </c>
      <c r="B154" s="70" t="str">
        <f t="shared" si="37"/>
        <v>4145407822</v>
      </c>
      <c r="G154" s="20" t="s">
        <v>455</v>
      </c>
      <c r="I154" s="20" t="s">
        <v>2009</v>
      </c>
      <c r="J154" s="56" t="str">
        <f>IF(G154&lt;&gt;"",VLOOKUP(G154,'nhân viên sale'!$A$2:$B$1633,2,0),"")</f>
        <v>HN003</v>
      </c>
      <c r="K154" s="20" t="s">
        <v>59</v>
      </c>
      <c r="L154" s="27" t="str">
        <f t="shared" si="30"/>
        <v>Giò Tai Lưỡi Xào 250g</v>
      </c>
      <c r="M154" s="76"/>
      <c r="N154" s="46" t="str">
        <f t="shared" si="31"/>
        <v>K-C6</v>
      </c>
      <c r="Q154" s="28" t="str">
        <f t="shared" si="32"/>
        <v>Túi</v>
      </c>
      <c r="R154" s="32">
        <v>5</v>
      </c>
      <c r="T154" s="30">
        <f t="shared" si="33"/>
        <v>50182</v>
      </c>
      <c r="U154" s="30">
        <f t="shared" si="34"/>
        <v>250910</v>
      </c>
      <c r="X154" s="67">
        <f t="shared" si="35"/>
        <v>8</v>
      </c>
      <c r="Y154" s="31"/>
      <c r="Z154" s="30">
        <f t="shared" si="36"/>
        <v>20073</v>
      </c>
    </row>
    <row r="155" spans="1:26" ht="25.5" customHeight="1" x14ac:dyDescent="0.25">
      <c r="A155" s="81">
        <v>44919</v>
      </c>
      <c r="B155" s="70" t="str">
        <f t="shared" si="37"/>
        <v>4145408632</v>
      </c>
      <c r="G155" s="20" t="s">
        <v>286</v>
      </c>
      <c r="I155" s="20" t="s">
        <v>2005</v>
      </c>
      <c r="J155" s="56" t="str">
        <f>IF(G155&lt;&gt;"",VLOOKUP(G155,'nhân viên sale'!$A$2:$B$1633,2,0),"")</f>
        <v>HN003</v>
      </c>
      <c r="K155" s="20" t="s">
        <v>39</v>
      </c>
      <c r="L155" s="27" t="str">
        <f t="shared" si="30"/>
        <v>Chân giò heo muối 300g</v>
      </c>
      <c r="M155" s="76"/>
      <c r="N155" s="46" t="str">
        <f t="shared" si="31"/>
        <v>K-C6</v>
      </c>
      <c r="Q155" s="28" t="str">
        <f t="shared" si="32"/>
        <v>Túi</v>
      </c>
      <c r="R155" s="32">
        <v>15</v>
      </c>
      <c r="T155" s="30">
        <f t="shared" si="33"/>
        <v>73431</v>
      </c>
      <c r="U155" s="30">
        <f t="shared" si="34"/>
        <v>1101465</v>
      </c>
      <c r="X155" s="67">
        <f t="shared" si="35"/>
        <v>8</v>
      </c>
      <c r="Y155" s="31"/>
      <c r="Z155" s="30">
        <f t="shared" si="36"/>
        <v>88117</v>
      </c>
    </row>
    <row r="156" spans="1:26" ht="25.5" customHeight="1" x14ac:dyDescent="0.25">
      <c r="A156" s="81">
        <v>44919</v>
      </c>
      <c r="B156" s="70" t="str">
        <f t="shared" si="37"/>
        <v>4145408632</v>
      </c>
      <c r="G156" s="20" t="s">
        <v>286</v>
      </c>
      <c r="I156" s="20" t="s">
        <v>2005</v>
      </c>
      <c r="J156" s="56" t="str">
        <f>IF(G156&lt;&gt;"",VLOOKUP(G156,'nhân viên sale'!$A$2:$B$1633,2,0),"")</f>
        <v>HN003</v>
      </c>
      <c r="K156" s="20" t="s">
        <v>55</v>
      </c>
      <c r="L156" s="27" t="str">
        <f t="shared" si="30"/>
        <v>Gà muối 500g</v>
      </c>
      <c r="M156" s="76"/>
      <c r="N156" s="46" t="str">
        <f t="shared" si="31"/>
        <v>K-C6</v>
      </c>
      <c r="Q156" s="28" t="str">
        <f t="shared" si="32"/>
        <v>Túi</v>
      </c>
      <c r="R156" s="32">
        <v>5</v>
      </c>
      <c r="T156" s="30">
        <f t="shared" si="33"/>
        <v>111058</v>
      </c>
      <c r="U156" s="30">
        <f t="shared" si="34"/>
        <v>555290</v>
      </c>
      <c r="X156" s="67">
        <f t="shared" si="35"/>
        <v>8</v>
      </c>
      <c r="Y156" s="31"/>
      <c r="Z156" s="30">
        <f t="shared" si="36"/>
        <v>44423</v>
      </c>
    </row>
    <row r="157" spans="1:26" ht="25.5" customHeight="1" x14ac:dyDescent="0.25">
      <c r="A157" s="81">
        <v>44919</v>
      </c>
      <c r="B157" s="70" t="str">
        <f t="shared" si="37"/>
        <v>4145408632</v>
      </c>
      <c r="G157" s="20" t="s">
        <v>286</v>
      </c>
      <c r="I157" s="20" t="s">
        <v>2005</v>
      </c>
      <c r="J157" s="56" t="str">
        <f>IF(G157&lt;&gt;"",VLOOKUP(G157,'nhân viên sale'!$A$2:$B$1633,2,0),"")</f>
        <v>HN003</v>
      </c>
      <c r="K157" s="20" t="s">
        <v>59</v>
      </c>
      <c r="L157" s="27" t="str">
        <f t="shared" si="30"/>
        <v>Giò Tai Lưỡi Xào 250g</v>
      </c>
      <c r="M157" s="76"/>
      <c r="N157" s="46" t="str">
        <f t="shared" si="31"/>
        <v>K-C6</v>
      </c>
      <c r="Q157" s="28" t="str">
        <f t="shared" si="32"/>
        <v>Túi</v>
      </c>
      <c r="R157" s="32">
        <v>5</v>
      </c>
      <c r="T157" s="30">
        <f t="shared" si="33"/>
        <v>50182</v>
      </c>
      <c r="U157" s="30">
        <f t="shared" si="34"/>
        <v>250910</v>
      </c>
      <c r="X157" s="67">
        <f t="shared" si="35"/>
        <v>8</v>
      </c>
      <c r="Y157" s="31"/>
      <c r="Z157" s="30">
        <f t="shared" si="36"/>
        <v>20073</v>
      </c>
    </row>
    <row r="158" spans="1:26" ht="25.5" customHeight="1" x14ac:dyDescent="0.25">
      <c r="A158" s="81">
        <v>44919</v>
      </c>
      <c r="B158" s="70" t="str">
        <f t="shared" si="37"/>
        <v>4145418127</v>
      </c>
      <c r="G158" s="20" t="s">
        <v>821</v>
      </c>
      <c r="I158" s="20" t="s">
        <v>2013</v>
      </c>
      <c r="J158" s="56" t="str">
        <f>IF(G158&lt;&gt;"",VLOOKUP(G158,'nhân viên sale'!$A$2:$B$1633,2,0),"")</f>
        <v>HN004</v>
      </c>
      <c r="K158" s="20" t="s">
        <v>39</v>
      </c>
      <c r="L158" s="27" t="str">
        <f t="shared" si="30"/>
        <v>Chân giò heo muối 300g</v>
      </c>
      <c r="M158" s="76"/>
      <c r="N158" s="46" t="str">
        <f t="shared" si="31"/>
        <v>K-C6</v>
      </c>
      <c r="Q158" s="28" t="str">
        <f t="shared" si="32"/>
        <v>Túi</v>
      </c>
      <c r="R158" s="32">
        <v>10</v>
      </c>
      <c r="T158" s="30">
        <f t="shared" si="33"/>
        <v>73431</v>
      </c>
      <c r="U158" s="30">
        <f t="shared" si="34"/>
        <v>734310</v>
      </c>
      <c r="X158" s="67">
        <f t="shared" si="35"/>
        <v>8</v>
      </c>
      <c r="Y158" s="31"/>
      <c r="Z158" s="30">
        <f t="shared" si="36"/>
        <v>58745</v>
      </c>
    </row>
    <row r="159" spans="1:26" ht="25.5" customHeight="1" x14ac:dyDescent="0.25">
      <c r="A159" s="81">
        <v>44919</v>
      </c>
      <c r="B159" s="70" t="str">
        <f t="shared" si="37"/>
        <v>4145418127</v>
      </c>
      <c r="G159" s="20" t="s">
        <v>821</v>
      </c>
      <c r="I159" s="20" t="s">
        <v>2013</v>
      </c>
      <c r="J159" s="56" t="str">
        <f>IF(G159&lt;&gt;"",VLOOKUP(G159,'nhân viên sale'!$A$2:$B$1633,2,0),"")</f>
        <v>HN004</v>
      </c>
      <c r="K159" s="20" t="s">
        <v>55</v>
      </c>
      <c r="L159" s="27" t="str">
        <f t="shared" si="30"/>
        <v>Gà muối 500g</v>
      </c>
      <c r="M159" s="76"/>
      <c r="N159" s="46" t="str">
        <f t="shared" si="31"/>
        <v>K-C6</v>
      </c>
      <c r="Q159" s="28" t="str">
        <f t="shared" si="32"/>
        <v>Túi</v>
      </c>
      <c r="R159" s="32">
        <v>10</v>
      </c>
      <c r="T159" s="30">
        <f t="shared" si="33"/>
        <v>111058</v>
      </c>
      <c r="U159" s="30">
        <f t="shared" si="34"/>
        <v>1110580</v>
      </c>
      <c r="X159" s="67">
        <f t="shared" si="35"/>
        <v>8</v>
      </c>
      <c r="Y159" s="31"/>
      <c r="Z159" s="30">
        <f t="shared" si="36"/>
        <v>88846</v>
      </c>
    </row>
    <row r="160" spans="1:26" ht="25.5" customHeight="1" x14ac:dyDescent="0.25">
      <c r="A160" s="81">
        <v>44919</v>
      </c>
      <c r="B160" s="70" t="str">
        <f t="shared" si="37"/>
        <v>4145418127</v>
      </c>
      <c r="G160" s="20" t="s">
        <v>821</v>
      </c>
      <c r="I160" s="20" t="s">
        <v>2013</v>
      </c>
      <c r="J160" s="56" t="str">
        <f>IF(G160&lt;&gt;"",VLOOKUP(G160,'nhân viên sale'!$A$2:$B$1633,2,0),"")</f>
        <v>HN004</v>
      </c>
      <c r="K160" s="20" t="s">
        <v>37</v>
      </c>
      <c r="L160" s="27" t="str">
        <f t="shared" si="30"/>
        <v>Chả cốm 300g</v>
      </c>
      <c r="M160" s="76"/>
      <c r="N160" s="46" t="str">
        <f t="shared" si="31"/>
        <v>K-C6</v>
      </c>
      <c r="Q160" s="28" t="str">
        <f t="shared" si="32"/>
        <v>Túi</v>
      </c>
      <c r="R160" s="32">
        <v>5</v>
      </c>
      <c r="T160" s="30">
        <f t="shared" si="33"/>
        <v>74250</v>
      </c>
      <c r="U160" s="30">
        <f t="shared" si="34"/>
        <v>371250</v>
      </c>
      <c r="X160" s="67">
        <f t="shared" si="35"/>
        <v>8</v>
      </c>
      <c r="Y160" s="31"/>
      <c r="Z160" s="30">
        <f t="shared" si="36"/>
        <v>29700</v>
      </c>
    </row>
    <row r="161" spans="1:26" ht="25.5" customHeight="1" x14ac:dyDescent="0.25">
      <c r="A161" s="81">
        <v>44919</v>
      </c>
      <c r="B161" s="70" t="str">
        <f t="shared" si="37"/>
        <v>4145418127</v>
      </c>
      <c r="G161" s="20" t="s">
        <v>821</v>
      </c>
      <c r="I161" s="20" t="s">
        <v>2013</v>
      </c>
      <c r="J161" s="56" t="str">
        <f>IF(G161&lt;&gt;"",VLOOKUP(G161,'nhân viên sale'!$A$2:$B$1633,2,0),"")</f>
        <v>HN004</v>
      </c>
      <c r="K161" s="20" t="s">
        <v>47</v>
      </c>
      <c r="L161" s="27" t="str">
        <f t="shared" si="30"/>
        <v>Đùi gà sốt cay 500g</v>
      </c>
      <c r="N161" s="46" t="str">
        <f t="shared" si="31"/>
        <v>K-C6</v>
      </c>
      <c r="Q161" s="28" t="str">
        <f t="shared" si="32"/>
        <v>Túi</v>
      </c>
      <c r="R161" s="32">
        <v>3</v>
      </c>
      <c r="T161" s="30">
        <f t="shared" si="33"/>
        <v>105400</v>
      </c>
      <c r="U161" s="30">
        <f t="shared" si="34"/>
        <v>316200</v>
      </c>
      <c r="X161" s="67">
        <f t="shared" si="35"/>
        <v>8</v>
      </c>
      <c r="Y161" s="31"/>
      <c r="Z161" s="30">
        <f t="shared" si="36"/>
        <v>25296</v>
      </c>
    </row>
    <row r="162" spans="1:26" ht="25.5" customHeight="1" x14ac:dyDescent="0.25">
      <c r="A162" s="81">
        <v>44919</v>
      </c>
      <c r="B162" s="70" t="str">
        <f t="shared" si="37"/>
        <v>4145418127</v>
      </c>
      <c r="G162" s="20" t="s">
        <v>821</v>
      </c>
      <c r="I162" s="20" t="s">
        <v>2013</v>
      </c>
      <c r="J162" s="56" t="str">
        <f>IF(G162&lt;&gt;"",VLOOKUP(G162,'nhân viên sale'!$A$2:$B$1633,2,0),"")</f>
        <v>HN004</v>
      </c>
      <c r="K162" s="20" t="s">
        <v>43</v>
      </c>
      <c r="L162" s="27" t="str">
        <f t="shared" ref="L162:L168" si="38">IF(K162&lt;&gt;"",VLOOKUP(K162,tenhang,2,0),"")</f>
        <v>Chân gà sốt cay 400g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3</v>
      </c>
      <c r="T162" s="30">
        <f t="shared" ref="T162:T168" si="41">IF(K162&lt;&gt;"",VLOOKUP(K162,tenhang,4,0),0)</f>
        <v>90750</v>
      </c>
      <c r="U162" s="30">
        <f t="shared" ref="U162:U168" si="42">R162*T162</f>
        <v>272250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21780</v>
      </c>
    </row>
    <row r="163" spans="1:26" ht="25.5" customHeight="1" x14ac:dyDescent="0.25">
      <c r="A163" s="81">
        <v>44919</v>
      </c>
      <c r="B163" s="70" t="str">
        <f t="shared" si="37"/>
        <v>4145418127</v>
      </c>
      <c r="G163" s="20" t="s">
        <v>821</v>
      </c>
      <c r="I163" s="20" t="s">
        <v>2013</v>
      </c>
      <c r="J163" s="56" t="str">
        <f>IF(G163&lt;&gt;"",VLOOKUP(G163,'nhân viên sale'!$A$2:$B$1633,2,0),"")</f>
        <v>HN004</v>
      </c>
      <c r="K163" s="20" t="s">
        <v>59</v>
      </c>
      <c r="L163" s="27" t="str">
        <f t="shared" si="38"/>
        <v>Giò Tai Lưỡi Xào 250g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50182</v>
      </c>
      <c r="U163" s="30">
        <f t="shared" si="42"/>
        <v>250910</v>
      </c>
      <c r="X163" s="67">
        <f t="shared" si="43"/>
        <v>8</v>
      </c>
      <c r="Y163" s="31"/>
      <c r="Z163" s="30">
        <f t="shared" si="44"/>
        <v>20073</v>
      </c>
    </row>
    <row r="164" spans="1:26" ht="25.5" customHeight="1" x14ac:dyDescent="0.25">
      <c r="A164" s="81">
        <v>44919</v>
      </c>
      <c r="B164" s="70" t="str">
        <f t="shared" si="37"/>
        <v>4145418127</v>
      </c>
      <c r="G164" s="20" t="s">
        <v>821</v>
      </c>
      <c r="I164" s="20" t="s">
        <v>2013</v>
      </c>
      <c r="J164" s="56" t="str">
        <f>IF(G164&lt;&gt;"",VLOOKUP(G164,'nhân viên sale'!$A$2:$B$1633,2,0),"")</f>
        <v>HN004</v>
      </c>
      <c r="K164" s="20" t="s">
        <v>65</v>
      </c>
      <c r="L164" s="27" t="str">
        <f t="shared" si="38"/>
        <v>Mọc Nấm Hương 250g</v>
      </c>
      <c r="N164" s="46" t="str">
        <f t="shared" si="39"/>
        <v>K-C6</v>
      </c>
      <c r="Q164" s="28" t="str">
        <f t="shared" si="40"/>
        <v>Túi</v>
      </c>
      <c r="R164" s="32">
        <v>10</v>
      </c>
      <c r="T164" s="30">
        <f t="shared" si="41"/>
        <v>46000</v>
      </c>
      <c r="U164" s="30">
        <f t="shared" si="42"/>
        <v>460000</v>
      </c>
      <c r="X164" s="67">
        <f t="shared" si="43"/>
        <v>8</v>
      </c>
      <c r="Y164" s="31"/>
      <c r="Z164" s="30">
        <f t="shared" si="44"/>
        <v>36800</v>
      </c>
    </row>
    <row r="165" spans="1:26" ht="25.5" customHeight="1" x14ac:dyDescent="0.25">
      <c r="A165" s="81"/>
      <c r="B165" s="70" t="str">
        <f t="shared" si="37"/>
        <v/>
      </c>
      <c r="J165" s="56" t="str">
        <f>IF(G165&lt;&gt;"",VLOOKUP(G165,'nhân viên sale'!$A$2:$B$1633,2,0),"")</f>
        <v/>
      </c>
      <c r="L165" s="27" t="str">
        <f t="shared" si="38"/>
        <v/>
      </c>
      <c r="M165" s="76"/>
      <c r="N165" s="46" t="str">
        <f t="shared" si="39"/>
        <v/>
      </c>
      <c r="Q165" s="28" t="str">
        <f t="shared" si="40"/>
        <v/>
      </c>
      <c r="T165" s="30">
        <f t="shared" si="41"/>
        <v>0</v>
      </c>
      <c r="U165" s="30">
        <f t="shared" si="42"/>
        <v>0</v>
      </c>
      <c r="X165" s="67" t="str">
        <f t="shared" si="43"/>
        <v/>
      </c>
      <c r="Y165" s="31"/>
      <c r="Z165" s="30" t="str">
        <f t="shared" si="44"/>
        <v/>
      </c>
    </row>
    <row r="166" spans="1:26" ht="25.5" customHeight="1" x14ac:dyDescent="0.25">
      <c r="A166" s="81"/>
      <c r="B166" s="70" t="str">
        <f t="shared" si="37"/>
        <v/>
      </c>
      <c r="J166" s="56" t="str">
        <f>IF(G166&lt;&gt;"",VLOOKUP(G166,'nhân viên sale'!$A$2:$B$1633,2,0),"")</f>
        <v/>
      </c>
      <c r="L166" s="27" t="str">
        <f t="shared" si="38"/>
        <v/>
      </c>
      <c r="M166" s="76"/>
      <c r="N166" s="46" t="str">
        <f t="shared" si="39"/>
        <v/>
      </c>
      <c r="Q166" s="28" t="str">
        <f t="shared" si="40"/>
        <v/>
      </c>
      <c r="T166" s="30">
        <f t="shared" si="41"/>
        <v>0</v>
      </c>
      <c r="U166" s="30">
        <f t="shared" si="42"/>
        <v>0</v>
      </c>
      <c r="X166" s="67" t="str">
        <f t="shared" si="43"/>
        <v/>
      </c>
      <c r="Y166" s="31"/>
      <c r="Z166" s="30" t="str">
        <f t="shared" si="44"/>
        <v/>
      </c>
    </row>
    <row r="167" spans="1:26" ht="25.5" customHeight="1" x14ac:dyDescent="0.25">
      <c r="A167" s="81"/>
      <c r="B167" s="70" t="str">
        <f t="shared" si="37"/>
        <v/>
      </c>
      <c r="J167" s="56" t="str">
        <f>IF(G167&lt;&gt;"",VLOOKUP(G167,'nhân viên sale'!$A$2:$B$1633,2,0),"")</f>
        <v/>
      </c>
      <c r="L167" s="27" t="str">
        <f t="shared" si="38"/>
        <v/>
      </c>
      <c r="M167" s="76"/>
      <c r="N167" s="46" t="str">
        <f t="shared" si="39"/>
        <v/>
      </c>
      <c r="Q167" s="28" t="str">
        <f t="shared" si="40"/>
        <v/>
      </c>
      <c r="T167" s="30">
        <f t="shared" si="41"/>
        <v>0</v>
      </c>
      <c r="U167" s="30">
        <f t="shared" si="42"/>
        <v>0</v>
      </c>
      <c r="X167" s="67" t="str">
        <f t="shared" si="43"/>
        <v/>
      </c>
      <c r="Y167" s="31"/>
      <c r="Z167" s="30" t="str">
        <f t="shared" si="44"/>
        <v/>
      </c>
    </row>
    <row r="168" spans="1:26" ht="25.5" customHeight="1" x14ac:dyDescent="0.25">
      <c r="A168" s="81"/>
      <c r="B168" s="70" t="str">
        <f t="shared" si="37"/>
        <v/>
      </c>
      <c r="J168" s="56" t="str">
        <f>IF(G168&lt;&gt;"",VLOOKUP(G168,'nhân viên sale'!$A$2:$B$1633,2,0),"")</f>
        <v/>
      </c>
      <c r="L168" s="27" t="str">
        <f t="shared" si="38"/>
        <v/>
      </c>
      <c r="M168" s="76"/>
      <c r="N168" s="46" t="str">
        <f t="shared" si="39"/>
        <v/>
      </c>
      <c r="Q168" s="28" t="str">
        <f t="shared" si="40"/>
        <v/>
      </c>
      <c r="T168" s="30">
        <f t="shared" si="41"/>
        <v>0</v>
      </c>
      <c r="U168" s="30">
        <f t="shared" si="42"/>
        <v>0</v>
      </c>
      <c r="X168" s="67" t="str">
        <f t="shared" si="43"/>
        <v/>
      </c>
      <c r="Y168" s="31"/>
      <c r="Z168" s="30" t="str">
        <f t="shared" si="44"/>
        <v/>
      </c>
    </row>
    <row r="169" spans="1:26" ht="25.5" customHeight="1" x14ac:dyDescent="0.25">
      <c r="B169" s="70" t="str">
        <f t="shared" si="37"/>
        <v/>
      </c>
      <c r="J169" s="56" t="str">
        <f>IF(G169&lt;&gt;"",VLOOKUP(G169,'nhân viên sale'!$A$2:$B$1633,2,0),"")</f>
        <v/>
      </c>
      <c r="L169" s="27" t="str">
        <f t="shared" ref="L169:L193" si="45">IF(K169&lt;&gt;"",VLOOKUP(K169,tenhang,2,0),"")</f>
        <v/>
      </c>
      <c r="N169" s="46" t="str">
        <f t="shared" ref="N169:N194" si="46">IF(K169&lt;&gt;"","K-C6","")</f>
        <v/>
      </c>
      <c r="Q169" s="28" t="str">
        <f t="shared" ref="Q169:Q193" si="47">IF(K169&lt;&gt;"",VLOOKUP(K169,tenhang,3,0),"")</f>
        <v/>
      </c>
      <c r="T169" s="30">
        <f t="shared" ref="T169:T195" si="48">IF(K169&lt;&gt;"",VLOOKUP(K169,tenhang,4,0),0)</f>
        <v>0</v>
      </c>
      <c r="U169" s="30">
        <f t="shared" ref="U169:U195" si="49">R169*T169</f>
        <v>0</v>
      </c>
      <c r="X169" s="67" t="str">
        <f t="shared" ref="X169:X194" si="50">IF(K169&lt;&gt;"",8,"")</f>
        <v/>
      </c>
      <c r="Y169" s="31"/>
      <c r="Z169" s="30" t="str">
        <f t="shared" ref="Z169:Z194" si="51">IF(K169&lt;&gt;"",ROUND(U169*X169*1%,0),"")</f>
        <v/>
      </c>
    </row>
    <row r="170" spans="1:26" ht="25.5" customHeight="1" x14ac:dyDescent="0.25">
      <c r="B170" s="70" t="str">
        <f t="shared" si="37"/>
        <v/>
      </c>
      <c r="J170" s="56" t="str">
        <f>IF(G170&lt;&gt;"",VLOOKUP(G170,'nhân viên sale'!$A$2:$B$1633,2,0),"")</f>
        <v/>
      </c>
      <c r="L170" s="27" t="str">
        <f t="shared" si="45"/>
        <v/>
      </c>
      <c r="N170" s="46" t="str">
        <f t="shared" si="46"/>
        <v/>
      </c>
      <c r="Q170" s="28" t="str">
        <f t="shared" si="47"/>
        <v/>
      </c>
      <c r="T170" s="30">
        <f t="shared" si="48"/>
        <v>0</v>
      </c>
      <c r="U170" s="30">
        <f t="shared" si="49"/>
        <v>0</v>
      </c>
      <c r="X170" s="67" t="str">
        <f t="shared" si="50"/>
        <v/>
      </c>
      <c r="Y170" s="31"/>
      <c r="Z170" s="30" t="str">
        <f t="shared" si="51"/>
        <v/>
      </c>
    </row>
    <row r="171" spans="1:26" ht="25.5" customHeight="1" x14ac:dyDescent="0.25">
      <c r="B171" s="70" t="str">
        <f t="shared" si="37"/>
        <v/>
      </c>
      <c r="J171" s="56" t="str">
        <f>IF(G171&lt;&gt;"",VLOOKUP(G171,'nhân viên sale'!$A$2:$B$1633,2,0),"")</f>
        <v/>
      </c>
      <c r="L171" s="27" t="str">
        <f t="shared" si="45"/>
        <v/>
      </c>
      <c r="N171" s="46" t="str">
        <f t="shared" si="46"/>
        <v/>
      </c>
      <c r="Q171" s="28" t="str">
        <f t="shared" si="47"/>
        <v/>
      </c>
      <c r="T171" s="30">
        <f t="shared" si="48"/>
        <v>0</v>
      </c>
      <c r="U171" s="30">
        <f t="shared" si="49"/>
        <v>0</v>
      </c>
      <c r="X171" s="67" t="str">
        <f t="shared" si="50"/>
        <v/>
      </c>
      <c r="Y171" s="31"/>
      <c r="Z171" s="30" t="str">
        <f t="shared" si="51"/>
        <v/>
      </c>
    </row>
    <row r="172" spans="1:26" ht="25.5" customHeight="1" x14ac:dyDescent="0.25">
      <c r="B172" s="70" t="str">
        <f t="shared" si="37"/>
        <v/>
      </c>
      <c r="J172" s="56" t="str">
        <f>IF(G172&lt;&gt;"",VLOOKUP(G172,'nhân viên sale'!$A$2:$B$1633,2,0),"")</f>
        <v/>
      </c>
      <c r="L172" s="27" t="str">
        <f t="shared" si="45"/>
        <v/>
      </c>
      <c r="N172" s="46" t="str">
        <f t="shared" si="46"/>
        <v/>
      </c>
      <c r="Q172" s="28" t="str">
        <f t="shared" si="47"/>
        <v/>
      </c>
      <c r="T172" s="30">
        <f t="shared" si="48"/>
        <v>0</v>
      </c>
      <c r="U172" s="30">
        <f t="shared" si="49"/>
        <v>0</v>
      </c>
      <c r="X172" s="67" t="str">
        <f t="shared" si="50"/>
        <v/>
      </c>
      <c r="Y172" s="31"/>
      <c r="Z172" s="30" t="str">
        <f t="shared" si="51"/>
        <v/>
      </c>
    </row>
    <row r="173" spans="1:26" ht="25.5" customHeight="1" x14ac:dyDescent="0.25">
      <c r="B173" s="70" t="str">
        <f t="shared" si="37"/>
        <v/>
      </c>
      <c r="J173" s="56" t="str">
        <f>IF(G173&lt;&gt;"",VLOOKUP(G173,'nhân viên sale'!$A$2:$B$1633,2,0),"")</f>
        <v/>
      </c>
      <c r="L173" s="27" t="str">
        <f t="shared" si="45"/>
        <v/>
      </c>
      <c r="N173" s="46" t="str">
        <f t="shared" si="46"/>
        <v/>
      </c>
      <c r="Q173" s="28" t="str">
        <f t="shared" si="47"/>
        <v/>
      </c>
      <c r="T173" s="30">
        <f t="shared" si="48"/>
        <v>0</v>
      </c>
      <c r="U173" s="30">
        <f t="shared" si="49"/>
        <v>0</v>
      </c>
      <c r="X173" s="67" t="str">
        <f t="shared" si="50"/>
        <v/>
      </c>
      <c r="Y173" s="31"/>
      <c r="Z173" s="30" t="str">
        <f t="shared" si="51"/>
        <v/>
      </c>
    </row>
    <row r="174" spans="1:26" ht="25.5" customHeight="1" x14ac:dyDescent="0.25">
      <c r="B174" s="70" t="str">
        <f t="shared" si="37"/>
        <v/>
      </c>
      <c r="J174" s="56" t="str">
        <f>IF(G174&lt;&gt;"",VLOOKUP(G174,'nhân viên sale'!$A$2:$B$1633,2,0),"")</f>
        <v/>
      </c>
      <c r="L174" s="27" t="str">
        <f t="shared" si="45"/>
        <v/>
      </c>
      <c r="N174" s="46" t="str">
        <f t="shared" si="46"/>
        <v/>
      </c>
      <c r="Q174" s="28" t="str">
        <f t="shared" si="47"/>
        <v/>
      </c>
      <c r="T174" s="30">
        <f t="shared" si="48"/>
        <v>0</v>
      </c>
      <c r="U174" s="30">
        <f t="shared" si="49"/>
        <v>0</v>
      </c>
      <c r="X174" s="67" t="str">
        <f t="shared" si="50"/>
        <v/>
      </c>
      <c r="Y174" s="31"/>
      <c r="Z174" s="30" t="str">
        <f t="shared" si="51"/>
        <v/>
      </c>
    </row>
    <row r="175" spans="1:26" ht="25.5" customHeight="1" x14ac:dyDescent="0.25">
      <c r="B175" s="70" t="str">
        <f t="shared" si="37"/>
        <v/>
      </c>
      <c r="J175" s="56" t="str">
        <f>IF(G175&lt;&gt;"",VLOOKUP(G175,'nhân viên sale'!$A$2:$B$1633,2,0),"")</f>
        <v/>
      </c>
      <c r="L175" s="27" t="str">
        <f t="shared" si="45"/>
        <v/>
      </c>
      <c r="N175" s="46" t="str">
        <f t="shared" si="46"/>
        <v/>
      </c>
      <c r="Q175" s="28" t="str">
        <f t="shared" si="47"/>
        <v/>
      </c>
      <c r="T175" s="30">
        <f t="shared" si="48"/>
        <v>0</v>
      </c>
      <c r="U175" s="30">
        <f t="shared" si="49"/>
        <v>0</v>
      </c>
      <c r="X175" s="67" t="str">
        <f t="shared" si="50"/>
        <v/>
      </c>
      <c r="Y175" s="31"/>
      <c r="Z175" s="30" t="str">
        <f t="shared" si="51"/>
        <v/>
      </c>
    </row>
    <row r="176" spans="1:26" ht="25.5" customHeight="1" x14ac:dyDescent="0.25">
      <c r="B176" s="70" t="str">
        <f t="shared" si="37"/>
        <v/>
      </c>
      <c r="J176" s="56" t="str">
        <f>IF(G176&lt;&gt;"",VLOOKUP(G176,'nhân viên sale'!$A$2:$B$1633,2,0),"")</f>
        <v/>
      </c>
      <c r="L176" s="27" t="str">
        <f t="shared" si="45"/>
        <v/>
      </c>
      <c r="N176" s="46" t="str">
        <f t="shared" si="46"/>
        <v/>
      </c>
      <c r="Q176" s="28" t="str">
        <f t="shared" si="47"/>
        <v/>
      </c>
      <c r="T176" s="30">
        <f t="shared" si="48"/>
        <v>0</v>
      </c>
      <c r="U176" s="30">
        <f t="shared" si="49"/>
        <v>0</v>
      </c>
      <c r="X176" s="67" t="str">
        <f t="shared" si="50"/>
        <v/>
      </c>
      <c r="Y176" s="31"/>
      <c r="Z176" s="30" t="str">
        <f t="shared" si="51"/>
        <v/>
      </c>
    </row>
    <row r="177" spans="2:26" ht="25.5" customHeight="1" x14ac:dyDescent="0.25">
      <c r="B177" s="70" t="str">
        <f t="shared" si="37"/>
        <v/>
      </c>
      <c r="J177" s="56" t="str">
        <f>IF(G177&lt;&gt;"",VLOOKUP(G177,'nhân viên sale'!$A$2:$B$1633,2,0),"")</f>
        <v/>
      </c>
      <c r="L177" s="27" t="str">
        <f t="shared" si="45"/>
        <v/>
      </c>
      <c r="N177" s="46" t="str">
        <f t="shared" si="46"/>
        <v/>
      </c>
      <c r="Q177" s="28" t="str">
        <f t="shared" si="47"/>
        <v/>
      </c>
      <c r="T177" s="30">
        <f t="shared" si="48"/>
        <v>0</v>
      </c>
      <c r="U177" s="30">
        <f t="shared" si="49"/>
        <v>0</v>
      </c>
      <c r="X177" s="67" t="str">
        <f t="shared" si="50"/>
        <v/>
      </c>
      <c r="Y177" s="31"/>
      <c r="Z177" s="30" t="str">
        <f t="shared" si="51"/>
        <v/>
      </c>
    </row>
    <row r="178" spans="2:26" ht="25.5" customHeight="1" x14ac:dyDescent="0.25">
      <c r="B178" s="70" t="str">
        <f t="shared" si="37"/>
        <v/>
      </c>
      <c r="J178" s="56" t="str">
        <f>IF(G178&lt;&gt;"",VLOOKUP(G178,'nhân viên sale'!$A$2:$B$1633,2,0),"")</f>
        <v/>
      </c>
      <c r="L178" s="27" t="str">
        <f t="shared" si="45"/>
        <v/>
      </c>
      <c r="N178" s="46" t="str">
        <f t="shared" si="46"/>
        <v/>
      </c>
      <c r="Q178" s="28" t="str">
        <f t="shared" si="47"/>
        <v/>
      </c>
      <c r="T178" s="30">
        <f t="shared" si="48"/>
        <v>0</v>
      </c>
      <c r="U178" s="30">
        <f t="shared" si="49"/>
        <v>0</v>
      </c>
      <c r="X178" s="67" t="str">
        <f t="shared" si="50"/>
        <v/>
      </c>
      <c r="Y178" s="31"/>
      <c r="Z178" s="30" t="str">
        <f t="shared" si="51"/>
        <v/>
      </c>
    </row>
    <row r="179" spans="2:26" ht="25.5" customHeight="1" x14ac:dyDescent="0.25">
      <c r="B179" s="70" t="str">
        <f t="shared" si="37"/>
        <v/>
      </c>
      <c r="J179" s="56" t="str">
        <f>IF(G179&lt;&gt;"",VLOOKUP(G179,'nhân viên sale'!$A$2:$B$1633,2,0),"")</f>
        <v/>
      </c>
      <c r="L179" s="27" t="str">
        <f t="shared" si="45"/>
        <v/>
      </c>
      <c r="N179" s="46" t="str">
        <f t="shared" si="46"/>
        <v/>
      </c>
      <c r="Q179" s="28" t="str">
        <f t="shared" si="47"/>
        <v/>
      </c>
      <c r="T179" s="30">
        <f t="shared" si="48"/>
        <v>0</v>
      </c>
      <c r="U179" s="30">
        <f t="shared" si="49"/>
        <v>0</v>
      </c>
      <c r="X179" s="67" t="str">
        <f t="shared" si="50"/>
        <v/>
      </c>
      <c r="Y179" s="31"/>
      <c r="Z179" s="30" t="str">
        <f t="shared" si="51"/>
        <v/>
      </c>
    </row>
    <row r="180" spans="2:26" ht="25.5" customHeight="1" x14ac:dyDescent="0.25">
      <c r="B180" s="70" t="str">
        <f t="shared" si="37"/>
        <v/>
      </c>
      <c r="J180" s="56" t="str">
        <f>IF(G180&lt;&gt;"",VLOOKUP(G180,'nhân viên sale'!$A$2:$B$1633,2,0),"")</f>
        <v/>
      </c>
      <c r="L180" s="27" t="str">
        <f t="shared" si="45"/>
        <v/>
      </c>
      <c r="N180" s="46" t="str">
        <f t="shared" si="46"/>
        <v/>
      </c>
      <c r="Q180" s="28" t="str">
        <f t="shared" si="47"/>
        <v/>
      </c>
      <c r="T180" s="30">
        <f t="shared" si="48"/>
        <v>0</v>
      </c>
      <c r="U180" s="30">
        <f t="shared" si="49"/>
        <v>0</v>
      </c>
      <c r="X180" s="67" t="str">
        <f t="shared" si="50"/>
        <v/>
      </c>
      <c r="Y180" s="31"/>
      <c r="Z180" s="30" t="str">
        <f t="shared" si="51"/>
        <v/>
      </c>
    </row>
    <row r="181" spans="2:26" ht="25.5" customHeight="1" x14ac:dyDescent="0.25">
      <c r="B181" s="70" t="str">
        <f t="shared" si="37"/>
        <v/>
      </c>
      <c r="J181" s="56" t="str">
        <f>IF(G181&lt;&gt;"",VLOOKUP(G181,'nhân viên sale'!$A$2:$B$1633,2,0),"")</f>
        <v/>
      </c>
      <c r="L181" s="27" t="str">
        <f t="shared" si="45"/>
        <v/>
      </c>
      <c r="N181" s="46" t="str">
        <f t="shared" si="46"/>
        <v/>
      </c>
      <c r="Q181" s="28" t="str">
        <f t="shared" si="47"/>
        <v/>
      </c>
      <c r="T181" s="30">
        <f t="shared" si="48"/>
        <v>0</v>
      </c>
      <c r="U181" s="30">
        <f t="shared" si="49"/>
        <v>0</v>
      </c>
      <c r="X181" s="67" t="str">
        <f t="shared" si="50"/>
        <v/>
      </c>
      <c r="Y181" s="31"/>
      <c r="Z181" s="30" t="str">
        <f t="shared" si="51"/>
        <v/>
      </c>
    </row>
    <row r="182" spans="2:26" ht="25.5" customHeight="1" x14ac:dyDescent="0.25">
      <c r="B182" s="70" t="str">
        <f t="shared" si="37"/>
        <v/>
      </c>
      <c r="J182" s="56" t="str">
        <f>IF(G182&lt;&gt;"",VLOOKUP(G182,'nhân viên sale'!$A$2:$B$1633,2,0),"")</f>
        <v/>
      </c>
      <c r="L182" s="27" t="str">
        <f t="shared" si="45"/>
        <v/>
      </c>
      <c r="N182" s="46" t="str">
        <f t="shared" si="46"/>
        <v/>
      </c>
      <c r="Q182" s="28" t="str">
        <f t="shared" si="47"/>
        <v/>
      </c>
      <c r="T182" s="30">
        <f t="shared" si="48"/>
        <v>0</v>
      </c>
      <c r="U182" s="30">
        <f t="shared" si="49"/>
        <v>0</v>
      </c>
      <c r="X182" s="67" t="str">
        <f t="shared" si="50"/>
        <v/>
      </c>
      <c r="Y182" s="31"/>
      <c r="Z182" s="30" t="str">
        <f t="shared" si="51"/>
        <v/>
      </c>
    </row>
    <row r="183" spans="2:26" ht="25.5" customHeight="1" x14ac:dyDescent="0.25">
      <c r="B183" s="70" t="str">
        <f t="shared" si="37"/>
        <v/>
      </c>
      <c r="J183" s="56" t="str">
        <f>IF(G183&lt;&gt;"",VLOOKUP(G183,'nhân viên sale'!$A$2:$B$1633,2,0),"")</f>
        <v/>
      </c>
      <c r="L183" s="27" t="str">
        <f t="shared" si="45"/>
        <v/>
      </c>
      <c r="N183" s="46" t="str">
        <f t="shared" si="46"/>
        <v/>
      </c>
      <c r="Q183" s="28" t="str">
        <f t="shared" si="47"/>
        <v/>
      </c>
      <c r="T183" s="30">
        <f t="shared" si="48"/>
        <v>0</v>
      </c>
      <c r="U183" s="30">
        <f t="shared" si="49"/>
        <v>0</v>
      </c>
      <c r="X183" s="67" t="str">
        <f t="shared" si="50"/>
        <v/>
      </c>
      <c r="Y183" s="31"/>
      <c r="Z183" s="30" t="str">
        <f t="shared" si="51"/>
        <v/>
      </c>
    </row>
    <row r="184" spans="2:26" ht="25.5" customHeight="1" x14ac:dyDescent="0.25">
      <c r="B184" s="70" t="str">
        <f t="shared" si="37"/>
        <v/>
      </c>
      <c r="J184" s="56" t="str">
        <f>IF(G184&lt;&gt;"",VLOOKUP(G184,'nhân viên sale'!$A$2:$B$1633,2,0),"")</f>
        <v/>
      </c>
      <c r="L184" s="27" t="str">
        <f t="shared" si="45"/>
        <v/>
      </c>
      <c r="N184" s="46" t="str">
        <f t="shared" si="46"/>
        <v/>
      </c>
      <c r="Q184" s="28" t="str">
        <f t="shared" si="47"/>
        <v/>
      </c>
      <c r="T184" s="30">
        <f t="shared" si="48"/>
        <v>0</v>
      </c>
      <c r="U184" s="30">
        <f t="shared" si="49"/>
        <v>0</v>
      </c>
      <c r="X184" s="67" t="str">
        <f t="shared" si="50"/>
        <v/>
      </c>
      <c r="Y184" s="31"/>
      <c r="Z184" s="30" t="str">
        <f t="shared" si="51"/>
        <v/>
      </c>
    </row>
    <row r="185" spans="2:26" ht="25.5" customHeight="1" x14ac:dyDescent="0.25">
      <c r="B185" s="70" t="str">
        <f t="shared" si="37"/>
        <v/>
      </c>
      <c r="J185" s="56" t="str">
        <f>IF(G185&lt;&gt;"",VLOOKUP(G185,'nhân viên sale'!$A$2:$B$1633,2,0),"")</f>
        <v/>
      </c>
      <c r="L185" s="27" t="str">
        <f t="shared" si="45"/>
        <v/>
      </c>
      <c r="N185" s="46" t="str">
        <f t="shared" si="46"/>
        <v/>
      </c>
      <c r="Q185" s="28" t="str">
        <f t="shared" si="47"/>
        <v/>
      </c>
      <c r="T185" s="30">
        <f t="shared" si="48"/>
        <v>0</v>
      </c>
      <c r="U185" s="30">
        <f t="shared" si="49"/>
        <v>0</v>
      </c>
      <c r="X185" s="67" t="str">
        <f t="shared" si="50"/>
        <v/>
      </c>
      <c r="Y185" s="31"/>
      <c r="Z185" s="30" t="str">
        <f t="shared" si="51"/>
        <v/>
      </c>
    </row>
    <row r="186" spans="2:26" ht="25.5" customHeight="1" x14ac:dyDescent="0.25">
      <c r="B186" s="70" t="str">
        <f t="shared" si="37"/>
        <v/>
      </c>
      <c r="J186" s="56" t="str">
        <f>IF(G186&lt;&gt;"",VLOOKUP(G186,'nhân viên sale'!$A$2:$B$1633,2,0),"")</f>
        <v/>
      </c>
      <c r="L186" s="27" t="str">
        <f t="shared" si="45"/>
        <v/>
      </c>
      <c r="N186" s="46" t="str">
        <f t="shared" si="46"/>
        <v/>
      </c>
      <c r="Q186" s="28" t="str">
        <f t="shared" si="47"/>
        <v/>
      </c>
      <c r="T186" s="30">
        <f t="shared" si="48"/>
        <v>0</v>
      </c>
      <c r="U186" s="30">
        <f t="shared" si="49"/>
        <v>0</v>
      </c>
      <c r="X186" s="67" t="str">
        <f t="shared" si="50"/>
        <v/>
      </c>
      <c r="Y186" s="31"/>
      <c r="Z186" s="30" t="str">
        <f t="shared" si="51"/>
        <v/>
      </c>
    </row>
    <row r="187" spans="2:26" ht="25.5" customHeight="1" x14ac:dyDescent="0.25">
      <c r="B187" s="70" t="str">
        <f t="shared" si="37"/>
        <v/>
      </c>
      <c r="J187" s="56" t="str">
        <f>IF(G187&lt;&gt;"",VLOOKUP(G187,'nhân viên sale'!$A$2:$B$1633,2,0),"")</f>
        <v/>
      </c>
      <c r="L187" s="27" t="str">
        <f t="shared" si="45"/>
        <v/>
      </c>
      <c r="N187" s="46" t="str">
        <f t="shared" si="46"/>
        <v/>
      </c>
      <c r="Q187" s="28" t="str">
        <f t="shared" si="47"/>
        <v/>
      </c>
      <c r="T187" s="30">
        <f t="shared" si="48"/>
        <v>0</v>
      </c>
      <c r="U187" s="30">
        <f t="shared" si="49"/>
        <v>0</v>
      </c>
      <c r="X187" s="67" t="str">
        <f t="shared" si="50"/>
        <v/>
      </c>
      <c r="Y187" s="31"/>
      <c r="Z187" s="30" t="str">
        <f t="shared" si="51"/>
        <v/>
      </c>
    </row>
    <row r="188" spans="2:26" ht="25.5" customHeight="1" x14ac:dyDescent="0.25">
      <c r="B188" s="70" t="str">
        <f t="shared" si="37"/>
        <v/>
      </c>
      <c r="J188" s="56" t="str">
        <f>IF(G188&lt;&gt;"",VLOOKUP(G188,'nhân viên sale'!$A$2:$B$1633,2,0),"")</f>
        <v/>
      </c>
      <c r="L188" s="27" t="str">
        <f t="shared" si="45"/>
        <v/>
      </c>
      <c r="N188" s="46" t="str">
        <f t="shared" si="46"/>
        <v/>
      </c>
      <c r="Q188" s="28" t="str">
        <f t="shared" si="47"/>
        <v/>
      </c>
      <c r="T188" s="30">
        <f t="shared" si="48"/>
        <v>0</v>
      </c>
      <c r="U188" s="30">
        <f t="shared" si="49"/>
        <v>0</v>
      </c>
      <c r="X188" s="67" t="str">
        <f t="shared" si="50"/>
        <v/>
      </c>
      <c r="Y188" s="31"/>
      <c r="Z188" s="30" t="str">
        <f t="shared" si="51"/>
        <v/>
      </c>
    </row>
    <row r="189" spans="2:26" ht="25.5" customHeight="1" x14ac:dyDescent="0.25">
      <c r="B189" s="70" t="str">
        <f t="shared" si="37"/>
        <v/>
      </c>
      <c r="J189" s="56" t="str">
        <f>IF(G189&lt;&gt;"",VLOOKUP(G189,'nhân viên sale'!$A$2:$B$1633,2,0),"")</f>
        <v/>
      </c>
      <c r="L189" s="27" t="str">
        <f t="shared" si="45"/>
        <v/>
      </c>
      <c r="N189" s="46" t="str">
        <f t="shared" si="46"/>
        <v/>
      </c>
      <c r="Q189" s="28" t="str">
        <f t="shared" si="47"/>
        <v/>
      </c>
      <c r="T189" s="30">
        <f t="shared" si="48"/>
        <v>0</v>
      </c>
      <c r="U189" s="30">
        <f t="shared" si="49"/>
        <v>0</v>
      </c>
      <c r="X189" s="67" t="str">
        <f t="shared" si="50"/>
        <v/>
      </c>
      <c r="Y189" s="31"/>
      <c r="Z189" s="30" t="str">
        <f t="shared" si="51"/>
        <v/>
      </c>
    </row>
    <row r="190" spans="2:26" ht="25.5" customHeight="1" x14ac:dyDescent="0.25">
      <c r="B190" s="70" t="str">
        <f t="shared" si="37"/>
        <v/>
      </c>
      <c r="J190" s="56" t="str">
        <f>IF(G190&lt;&gt;"",VLOOKUP(G190,'nhân viên sale'!$A$2:$B$1633,2,0),"")</f>
        <v/>
      </c>
      <c r="L190" s="27" t="str">
        <f t="shared" si="45"/>
        <v/>
      </c>
      <c r="N190" s="46" t="str">
        <f t="shared" si="46"/>
        <v/>
      </c>
      <c r="Q190" s="28" t="str">
        <f t="shared" si="47"/>
        <v/>
      </c>
      <c r="T190" s="30">
        <f t="shared" si="48"/>
        <v>0</v>
      </c>
      <c r="U190" s="30">
        <f t="shared" si="49"/>
        <v>0</v>
      </c>
      <c r="X190" s="67" t="str">
        <f t="shared" si="50"/>
        <v/>
      </c>
      <c r="Y190" s="31"/>
      <c r="Z190" s="30" t="str">
        <f t="shared" si="51"/>
        <v/>
      </c>
    </row>
    <row r="191" spans="2:26" ht="25.5" customHeight="1" x14ac:dyDescent="0.25">
      <c r="B191" s="70" t="str">
        <f t="shared" si="37"/>
        <v/>
      </c>
      <c r="J191" s="56" t="str">
        <f>IF(G191&lt;&gt;"",VLOOKUP(G191,'nhân viên sale'!$A$2:$B$1633,2,0),"")</f>
        <v/>
      </c>
      <c r="L191" s="27" t="str">
        <f t="shared" si="45"/>
        <v/>
      </c>
      <c r="N191" s="46" t="str">
        <f t="shared" si="46"/>
        <v/>
      </c>
      <c r="Q191" s="28" t="str">
        <f t="shared" si="47"/>
        <v/>
      </c>
      <c r="T191" s="30">
        <f t="shared" si="48"/>
        <v>0</v>
      </c>
      <c r="U191" s="30">
        <f t="shared" si="49"/>
        <v>0</v>
      </c>
      <c r="X191" s="67" t="str">
        <f t="shared" si="50"/>
        <v/>
      </c>
      <c r="Y191" s="31"/>
      <c r="Z191" s="30" t="str">
        <f t="shared" si="51"/>
        <v/>
      </c>
    </row>
    <row r="192" spans="2:26" ht="25.5" customHeight="1" x14ac:dyDescent="0.25">
      <c r="B192" s="70" t="str">
        <f t="shared" si="37"/>
        <v/>
      </c>
      <c r="J192" s="56" t="str">
        <f>IF(G192&lt;&gt;"",VLOOKUP(G192,'nhân viên sale'!$A$2:$B$1633,2,0),"")</f>
        <v/>
      </c>
      <c r="L192" s="27" t="str">
        <f t="shared" si="45"/>
        <v/>
      </c>
      <c r="N192" s="46" t="str">
        <f t="shared" si="46"/>
        <v/>
      </c>
      <c r="Q192" s="28" t="str">
        <f t="shared" si="47"/>
        <v/>
      </c>
      <c r="T192" s="30">
        <f t="shared" si="48"/>
        <v>0</v>
      </c>
      <c r="U192" s="30">
        <f t="shared" si="49"/>
        <v>0</v>
      </c>
      <c r="X192" s="67" t="str">
        <f t="shared" si="50"/>
        <v/>
      </c>
      <c r="Y192" s="31"/>
      <c r="Z192" s="30" t="str">
        <f t="shared" si="51"/>
        <v/>
      </c>
    </row>
    <row r="193" spans="2:26" ht="25.5" customHeight="1" x14ac:dyDescent="0.25">
      <c r="B193" s="70" t="str">
        <f t="shared" si="37"/>
        <v/>
      </c>
      <c r="J193" s="56" t="str">
        <f>IF(G193&lt;&gt;"",VLOOKUP(G193,'nhân viên sale'!$A$2:$B$1633,2,0),"")</f>
        <v/>
      </c>
      <c r="L193" s="27" t="str">
        <f t="shared" si="45"/>
        <v/>
      </c>
      <c r="N193" s="46" t="str">
        <f t="shared" si="46"/>
        <v/>
      </c>
      <c r="Q193" s="28" t="str">
        <f t="shared" si="47"/>
        <v/>
      </c>
      <c r="T193" s="30">
        <f t="shared" si="48"/>
        <v>0</v>
      </c>
      <c r="U193" s="30">
        <f t="shared" si="49"/>
        <v>0</v>
      </c>
      <c r="X193" s="67" t="str">
        <f t="shared" si="50"/>
        <v/>
      </c>
      <c r="Y193" s="31"/>
      <c r="Z193" s="30" t="str">
        <f t="shared" si="51"/>
        <v/>
      </c>
    </row>
    <row r="194" spans="2:26" ht="25.5" customHeight="1" x14ac:dyDescent="0.25">
      <c r="B194" s="70" t="str">
        <f t="shared" si="37"/>
        <v/>
      </c>
      <c r="J194" s="56" t="str">
        <f>IF(G194&lt;&gt;"",VLOOKUP(G194,'nhân viên sale'!$A$2:$B$1633,2,0),"")</f>
        <v/>
      </c>
      <c r="L194" s="27" t="str">
        <f t="shared" ref="L194:L257" si="52">IF(K194&lt;&gt;"",VLOOKUP(K194,tenhang,2,0),"")</f>
        <v/>
      </c>
      <c r="N194" s="46" t="str">
        <f t="shared" si="46"/>
        <v/>
      </c>
      <c r="Q194" s="28" t="str">
        <f t="shared" ref="Q194:Q257" si="53">IF(K194&lt;&gt;"",VLOOKUP(K194,tenhang,3,0),"")</f>
        <v/>
      </c>
      <c r="T194" s="30">
        <f t="shared" si="48"/>
        <v>0</v>
      </c>
      <c r="U194" s="30">
        <f t="shared" si="49"/>
        <v>0</v>
      </c>
      <c r="X194" s="67" t="str">
        <f t="shared" si="50"/>
        <v/>
      </c>
      <c r="Y194" s="31"/>
      <c r="Z194" s="30" t="str">
        <f t="shared" si="51"/>
        <v/>
      </c>
    </row>
    <row r="195" spans="2:26" ht="25.5" customHeight="1" x14ac:dyDescent="0.25">
      <c r="B195" s="70" t="str">
        <f t="shared" ref="B195:B258" si="54">IF(I195&lt;&gt;"",IF(LEN(I195)&gt;9,LEFT(I195,10),"sai PO"),"")</f>
        <v/>
      </c>
      <c r="J195" s="56" t="str">
        <f>IF(G195&lt;&gt;"",VLOOKUP(G195,'nhân viên sale'!$A$2:$B$1633,2,0),"")</f>
        <v/>
      </c>
      <c r="L195" s="27" t="str">
        <f t="shared" si="52"/>
        <v/>
      </c>
      <c r="N195" s="46" t="str">
        <f t="shared" ref="N195:N258" si="55">IF(K195&lt;&gt;"","K-C6","")</f>
        <v/>
      </c>
      <c r="Q195" s="28" t="str">
        <f t="shared" si="53"/>
        <v/>
      </c>
      <c r="T195" s="30">
        <f t="shared" si="48"/>
        <v>0</v>
      </c>
      <c r="U195" s="30">
        <f t="shared" si="49"/>
        <v>0</v>
      </c>
      <c r="X195" s="67" t="str">
        <f t="shared" ref="X195:X258" si="56">IF(K195&lt;&gt;"",8,"")</f>
        <v/>
      </c>
      <c r="Y195" s="31"/>
      <c r="Z195" s="30" t="str">
        <f t="shared" ref="Z195:Z258" si="57">IF(K195&lt;&gt;"",ROUND(U195*X195*1%,0),"")</f>
        <v/>
      </c>
    </row>
    <row r="196" spans="2:26" ht="25.5" customHeight="1" x14ac:dyDescent="0.25">
      <c r="B196" s="70" t="str">
        <f t="shared" si="54"/>
        <v/>
      </c>
      <c r="J196" s="56" t="str">
        <f>IF(G196&lt;&gt;"",VLOOKUP(G196,'nhân viên sale'!$A$2:$B$1633,2,0),"")</f>
        <v/>
      </c>
      <c r="L196" s="27" t="str">
        <f t="shared" si="52"/>
        <v/>
      </c>
      <c r="N196" s="46" t="str">
        <f t="shared" si="55"/>
        <v/>
      </c>
      <c r="Q196" s="28" t="str">
        <f t="shared" si="53"/>
        <v/>
      </c>
      <c r="T196" s="30">
        <f t="shared" ref="T196:T259" si="58">IF(K196&lt;&gt;"",VLOOKUP(K196,tenhang,4,0),0)</f>
        <v>0</v>
      </c>
      <c r="U196" s="30">
        <f t="shared" ref="U196:U259" si="59">R196*T196</f>
        <v>0</v>
      </c>
      <c r="X196" s="67" t="str">
        <f t="shared" si="56"/>
        <v/>
      </c>
      <c r="Y196" s="31"/>
      <c r="Z196" s="30" t="str">
        <f t="shared" si="57"/>
        <v/>
      </c>
    </row>
    <row r="197" spans="2:26" ht="25.5" customHeight="1" x14ac:dyDescent="0.25">
      <c r="B197" s="70" t="str">
        <f t="shared" si="54"/>
        <v/>
      </c>
      <c r="J197" s="56" t="str">
        <f>IF(G197&lt;&gt;"",VLOOKUP(G197,'nhân viên sale'!$A$2:$B$1633,2,0),"")</f>
        <v/>
      </c>
      <c r="L197" s="27" t="str">
        <f t="shared" si="52"/>
        <v/>
      </c>
      <c r="N197" s="46" t="str">
        <f t="shared" si="55"/>
        <v/>
      </c>
      <c r="Q197" s="28" t="str">
        <f t="shared" si="53"/>
        <v/>
      </c>
      <c r="T197" s="30">
        <f t="shared" si="58"/>
        <v>0</v>
      </c>
      <c r="U197" s="30">
        <f t="shared" si="59"/>
        <v>0</v>
      </c>
      <c r="X197" s="67" t="str">
        <f t="shared" si="56"/>
        <v/>
      </c>
      <c r="Y197" s="31"/>
      <c r="Z197" s="30" t="str">
        <f t="shared" si="57"/>
        <v/>
      </c>
    </row>
    <row r="198" spans="2:26" ht="25.5" customHeight="1" x14ac:dyDescent="0.25">
      <c r="B198" s="70" t="str">
        <f t="shared" si="54"/>
        <v/>
      </c>
      <c r="J198" s="56" t="str">
        <f>IF(G198&lt;&gt;"",VLOOKUP(G198,'nhân viên sale'!$A$2:$B$1633,2,0),"")</f>
        <v/>
      </c>
      <c r="L198" s="27" t="str">
        <f t="shared" si="52"/>
        <v/>
      </c>
      <c r="N198" s="46" t="str">
        <f t="shared" si="55"/>
        <v/>
      </c>
      <c r="Q198" s="28" t="str">
        <f t="shared" si="53"/>
        <v/>
      </c>
      <c r="T198" s="30">
        <f t="shared" si="58"/>
        <v>0</v>
      </c>
      <c r="U198" s="30">
        <f t="shared" si="59"/>
        <v>0</v>
      </c>
      <c r="X198" s="67" t="str">
        <f t="shared" si="56"/>
        <v/>
      </c>
      <c r="Y198" s="31"/>
      <c r="Z198" s="30" t="str">
        <f t="shared" si="57"/>
        <v/>
      </c>
    </row>
    <row r="199" spans="2:26" ht="25.5" customHeight="1" x14ac:dyDescent="0.25">
      <c r="B199" s="70" t="str">
        <f t="shared" si="54"/>
        <v/>
      </c>
      <c r="J199" s="56" t="str">
        <f>IF(G199&lt;&gt;"",VLOOKUP(G199,'nhân viên sale'!$A$2:$B$1633,2,0),"")</f>
        <v/>
      </c>
      <c r="L199" s="27" t="str">
        <f t="shared" si="52"/>
        <v/>
      </c>
      <c r="N199" s="46" t="str">
        <f t="shared" si="55"/>
        <v/>
      </c>
      <c r="Q199" s="28" t="str">
        <f t="shared" si="53"/>
        <v/>
      </c>
      <c r="T199" s="30">
        <f t="shared" si="58"/>
        <v>0</v>
      </c>
      <c r="U199" s="30">
        <f t="shared" si="59"/>
        <v>0</v>
      </c>
      <c r="X199" s="67" t="str">
        <f t="shared" si="56"/>
        <v/>
      </c>
      <c r="Y199" s="31"/>
      <c r="Z199" s="30" t="str">
        <f t="shared" si="57"/>
        <v/>
      </c>
    </row>
    <row r="200" spans="2:26" ht="25.5" customHeight="1" x14ac:dyDescent="0.25">
      <c r="B200" s="70" t="str">
        <f t="shared" si="54"/>
        <v/>
      </c>
      <c r="J200" s="56" t="str">
        <f>IF(G200&lt;&gt;"",VLOOKUP(G200,'nhân viên sale'!$A$2:$B$1633,2,0),"")</f>
        <v/>
      </c>
      <c r="L200" s="27" t="str">
        <f t="shared" si="52"/>
        <v/>
      </c>
      <c r="N200" s="46" t="str">
        <f t="shared" si="55"/>
        <v/>
      </c>
      <c r="Q200" s="28" t="str">
        <f t="shared" si="53"/>
        <v/>
      </c>
      <c r="T200" s="30">
        <f t="shared" si="58"/>
        <v>0</v>
      </c>
      <c r="U200" s="30">
        <f t="shared" si="59"/>
        <v>0</v>
      </c>
      <c r="X200" s="67" t="str">
        <f t="shared" si="56"/>
        <v/>
      </c>
      <c r="Y200" s="31"/>
      <c r="Z200" s="30" t="str">
        <f t="shared" si="57"/>
        <v/>
      </c>
    </row>
    <row r="201" spans="2:26" ht="25.5" customHeight="1" x14ac:dyDescent="0.25">
      <c r="B201" s="70" t="str">
        <f t="shared" si="54"/>
        <v/>
      </c>
      <c r="J201" s="56" t="str">
        <f>IF(G201&lt;&gt;"",VLOOKUP(G201,'nhân viên sale'!$A$2:$B$1633,2,0),"")</f>
        <v/>
      </c>
      <c r="L201" s="27" t="str">
        <f t="shared" si="52"/>
        <v/>
      </c>
      <c r="N201" s="46" t="str">
        <f t="shared" si="55"/>
        <v/>
      </c>
      <c r="Q201" s="28" t="str">
        <f t="shared" si="53"/>
        <v/>
      </c>
      <c r="T201" s="30">
        <f t="shared" si="58"/>
        <v>0</v>
      </c>
      <c r="U201" s="30">
        <f t="shared" si="59"/>
        <v>0</v>
      </c>
      <c r="X201" s="67" t="str">
        <f t="shared" si="56"/>
        <v/>
      </c>
      <c r="Y201" s="31"/>
      <c r="Z201" s="30" t="str">
        <f t="shared" si="57"/>
        <v/>
      </c>
    </row>
    <row r="202" spans="2:26" ht="25.5" customHeight="1" x14ac:dyDescent="0.25">
      <c r="B202" s="70" t="str">
        <f t="shared" si="54"/>
        <v/>
      </c>
      <c r="J202" s="56" t="str">
        <f>IF(G202&lt;&gt;"",VLOOKUP(G202,'nhân viên sale'!$A$2:$B$1633,2,0),"")</f>
        <v/>
      </c>
      <c r="L202" s="27" t="str">
        <f t="shared" si="52"/>
        <v/>
      </c>
      <c r="N202" s="46" t="str">
        <f t="shared" si="55"/>
        <v/>
      </c>
      <c r="Q202" s="28" t="str">
        <f t="shared" si="53"/>
        <v/>
      </c>
      <c r="T202" s="30">
        <f t="shared" si="58"/>
        <v>0</v>
      </c>
      <c r="U202" s="30">
        <f t="shared" si="59"/>
        <v>0</v>
      </c>
      <c r="X202" s="67" t="str">
        <f t="shared" si="56"/>
        <v/>
      </c>
      <c r="Y202" s="31"/>
      <c r="Z202" s="30" t="str">
        <f t="shared" si="57"/>
        <v/>
      </c>
    </row>
    <row r="203" spans="2:26" ht="25.5" customHeight="1" x14ac:dyDescent="0.25">
      <c r="B203" s="70" t="str">
        <f t="shared" si="54"/>
        <v/>
      </c>
      <c r="J203" s="56" t="str">
        <f>IF(G203&lt;&gt;"",VLOOKUP(G203,'nhân viên sale'!$A$2:$B$1633,2,0),"")</f>
        <v/>
      </c>
      <c r="L203" s="27" t="str">
        <f t="shared" si="52"/>
        <v/>
      </c>
      <c r="N203" s="46" t="str">
        <f t="shared" si="55"/>
        <v/>
      </c>
      <c r="Q203" s="28" t="str">
        <f t="shared" si="53"/>
        <v/>
      </c>
      <c r="T203" s="30">
        <f t="shared" si="58"/>
        <v>0</v>
      </c>
      <c r="U203" s="30">
        <f t="shared" si="59"/>
        <v>0</v>
      </c>
      <c r="X203" s="67" t="str">
        <f t="shared" si="56"/>
        <v/>
      </c>
      <c r="Y203" s="31"/>
      <c r="Z203" s="30" t="str">
        <f t="shared" si="57"/>
        <v/>
      </c>
    </row>
    <row r="204" spans="2:26" ht="25.5" customHeight="1" x14ac:dyDescent="0.25">
      <c r="B204" s="70" t="str">
        <f t="shared" si="54"/>
        <v/>
      </c>
      <c r="J204" s="56" t="str">
        <f>IF(G204&lt;&gt;"",VLOOKUP(G204,'nhân viên sale'!$A$2:$B$1633,2,0),"")</f>
        <v/>
      </c>
      <c r="L204" s="27" t="str">
        <f t="shared" si="52"/>
        <v/>
      </c>
      <c r="N204" s="46" t="str">
        <f t="shared" si="55"/>
        <v/>
      </c>
      <c r="Q204" s="28" t="str">
        <f t="shared" si="53"/>
        <v/>
      </c>
      <c r="T204" s="30">
        <f t="shared" si="58"/>
        <v>0</v>
      </c>
      <c r="U204" s="30">
        <f t="shared" si="59"/>
        <v>0</v>
      </c>
      <c r="X204" s="67" t="str">
        <f t="shared" si="56"/>
        <v/>
      </c>
      <c r="Y204" s="31"/>
      <c r="Z204" s="30" t="str">
        <f t="shared" si="57"/>
        <v/>
      </c>
    </row>
    <row r="205" spans="2:26" ht="25.5" customHeight="1" x14ac:dyDescent="0.25">
      <c r="B205" s="70" t="str">
        <f t="shared" si="54"/>
        <v/>
      </c>
      <c r="J205" s="56" t="str">
        <f>IF(G205&lt;&gt;"",VLOOKUP(G205,'nhân viên sale'!$A$2:$B$1633,2,0),"")</f>
        <v/>
      </c>
      <c r="L205" s="27" t="str">
        <f t="shared" si="52"/>
        <v/>
      </c>
      <c r="N205" s="46" t="str">
        <f t="shared" si="55"/>
        <v/>
      </c>
      <c r="Q205" s="28" t="str">
        <f t="shared" si="53"/>
        <v/>
      </c>
      <c r="T205" s="30">
        <f t="shared" si="58"/>
        <v>0</v>
      </c>
      <c r="U205" s="30">
        <f t="shared" si="59"/>
        <v>0</v>
      </c>
      <c r="X205" s="67" t="str">
        <f t="shared" si="56"/>
        <v/>
      </c>
      <c r="Y205" s="31"/>
      <c r="Z205" s="30" t="str">
        <f t="shared" si="57"/>
        <v/>
      </c>
    </row>
    <row r="206" spans="2:26" ht="25.5" customHeight="1" x14ac:dyDescent="0.25">
      <c r="B206" s="70" t="str">
        <f t="shared" si="54"/>
        <v/>
      </c>
      <c r="J206" s="56" t="str">
        <f>IF(G206&lt;&gt;"",VLOOKUP(G206,'nhân viên sale'!$A$2:$B$1633,2,0),"")</f>
        <v/>
      </c>
      <c r="L206" s="27" t="str">
        <f t="shared" si="52"/>
        <v/>
      </c>
      <c r="N206" s="46" t="str">
        <f t="shared" si="55"/>
        <v/>
      </c>
      <c r="Q206" s="28" t="str">
        <f t="shared" si="53"/>
        <v/>
      </c>
      <c r="T206" s="30">
        <f t="shared" si="58"/>
        <v>0</v>
      </c>
      <c r="U206" s="30">
        <f t="shared" si="59"/>
        <v>0</v>
      </c>
      <c r="X206" s="67" t="str">
        <f t="shared" si="56"/>
        <v/>
      </c>
      <c r="Y206" s="31"/>
      <c r="Z206" s="30" t="str">
        <f t="shared" si="57"/>
        <v/>
      </c>
    </row>
    <row r="207" spans="2:26" ht="25.5" customHeight="1" x14ac:dyDescent="0.25">
      <c r="B207" s="70" t="str">
        <f t="shared" si="54"/>
        <v/>
      </c>
      <c r="J207" s="56" t="str">
        <f>IF(G207&lt;&gt;"",VLOOKUP(G207,'nhân viên sale'!$A$2:$B$1633,2,0),"")</f>
        <v/>
      </c>
      <c r="L207" s="27" t="str">
        <f t="shared" si="52"/>
        <v/>
      </c>
      <c r="N207" s="46" t="str">
        <f t="shared" si="55"/>
        <v/>
      </c>
      <c r="Q207" s="28" t="str">
        <f t="shared" si="53"/>
        <v/>
      </c>
      <c r="T207" s="30">
        <f t="shared" si="58"/>
        <v>0</v>
      </c>
      <c r="U207" s="30">
        <f t="shared" si="59"/>
        <v>0</v>
      </c>
      <c r="X207" s="67" t="str">
        <f t="shared" si="56"/>
        <v/>
      </c>
      <c r="Y207" s="31"/>
      <c r="Z207" s="30" t="str">
        <f t="shared" si="57"/>
        <v/>
      </c>
    </row>
    <row r="208" spans="2:26" ht="25.5" customHeight="1" x14ac:dyDescent="0.25">
      <c r="B208" s="70" t="str">
        <f t="shared" si="54"/>
        <v/>
      </c>
      <c r="J208" s="56" t="str">
        <f>IF(G208&lt;&gt;"",VLOOKUP(G208,'nhân viên sale'!$A$2:$B$1633,2,0),"")</f>
        <v/>
      </c>
      <c r="L208" s="27" t="str">
        <f t="shared" si="52"/>
        <v/>
      </c>
      <c r="N208" s="46" t="str">
        <f t="shared" si="55"/>
        <v/>
      </c>
      <c r="Q208" s="28" t="str">
        <f t="shared" si="53"/>
        <v/>
      </c>
      <c r="T208" s="30">
        <f t="shared" si="58"/>
        <v>0</v>
      </c>
      <c r="U208" s="30">
        <f t="shared" si="59"/>
        <v>0</v>
      </c>
      <c r="X208" s="67" t="str">
        <f t="shared" si="56"/>
        <v/>
      </c>
      <c r="Y208" s="31"/>
      <c r="Z208" s="30" t="str">
        <f t="shared" si="57"/>
        <v/>
      </c>
    </row>
    <row r="209" spans="2:26" ht="25.5" customHeight="1" x14ac:dyDescent="0.25">
      <c r="B209" s="70" t="str">
        <f t="shared" si="54"/>
        <v/>
      </c>
      <c r="J209" s="56" t="str">
        <f>IF(G209&lt;&gt;"",VLOOKUP(G209,'nhân viên sale'!$A$2:$B$1633,2,0),"")</f>
        <v/>
      </c>
      <c r="L209" s="27" t="str">
        <f t="shared" si="52"/>
        <v/>
      </c>
      <c r="N209" s="46" t="str">
        <f t="shared" si="55"/>
        <v/>
      </c>
      <c r="Q209" s="28" t="str">
        <f t="shared" si="53"/>
        <v/>
      </c>
      <c r="T209" s="30">
        <f t="shared" si="58"/>
        <v>0</v>
      </c>
      <c r="U209" s="30">
        <f t="shared" si="59"/>
        <v>0</v>
      </c>
      <c r="X209" s="67" t="str">
        <f t="shared" si="56"/>
        <v/>
      </c>
      <c r="Y209" s="31"/>
      <c r="Z209" s="30" t="str">
        <f t="shared" si="57"/>
        <v/>
      </c>
    </row>
    <row r="210" spans="2:26" ht="25.5" customHeight="1" x14ac:dyDescent="0.25">
      <c r="B210" s="70" t="str">
        <f t="shared" si="54"/>
        <v/>
      </c>
      <c r="J210" s="56" t="str">
        <f>IF(G210&lt;&gt;"",VLOOKUP(G210,'nhân viên sale'!$A$2:$B$1633,2,0),"")</f>
        <v/>
      </c>
      <c r="L210" s="27" t="str">
        <f t="shared" si="52"/>
        <v/>
      </c>
      <c r="N210" s="46" t="str">
        <f t="shared" si="55"/>
        <v/>
      </c>
      <c r="Q210" s="28" t="str">
        <f t="shared" si="53"/>
        <v/>
      </c>
      <c r="T210" s="30">
        <f t="shared" si="58"/>
        <v>0</v>
      </c>
      <c r="U210" s="30">
        <f t="shared" si="59"/>
        <v>0</v>
      </c>
      <c r="X210" s="67" t="str">
        <f t="shared" si="56"/>
        <v/>
      </c>
      <c r="Y210" s="31"/>
      <c r="Z210" s="30" t="str">
        <f t="shared" si="57"/>
        <v/>
      </c>
    </row>
    <row r="211" spans="2:26" ht="25.5" customHeight="1" x14ac:dyDescent="0.25">
      <c r="B211" s="70" t="str">
        <f t="shared" si="54"/>
        <v/>
      </c>
      <c r="J211" s="56" t="str">
        <f>IF(G211&lt;&gt;"",VLOOKUP(G211,'nhân viên sale'!$A$2:$B$1633,2,0),"")</f>
        <v/>
      </c>
      <c r="L211" s="27" t="str">
        <f t="shared" si="52"/>
        <v/>
      </c>
      <c r="N211" s="46" t="str">
        <f t="shared" si="55"/>
        <v/>
      </c>
      <c r="Q211" s="28" t="str">
        <f t="shared" si="53"/>
        <v/>
      </c>
      <c r="T211" s="30">
        <f t="shared" si="58"/>
        <v>0</v>
      </c>
      <c r="U211" s="30">
        <f t="shared" si="59"/>
        <v>0</v>
      </c>
      <c r="X211" s="67" t="str">
        <f t="shared" si="56"/>
        <v/>
      </c>
      <c r="Y211" s="31"/>
      <c r="Z211" s="30" t="str">
        <f t="shared" si="57"/>
        <v/>
      </c>
    </row>
    <row r="212" spans="2:26" ht="25.5" customHeight="1" x14ac:dyDescent="0.25">
      <c r="B212" s="70" t="str">
        <f t="shared" si="54"/>
        <v/>
      </c>
      <c r="J212" s="56" t="str">
        <f>IF(G212&lt;&gt;"",VLOOKUP(G212,'nhân viên sale'!$A$2:$B$1633,2,0),"")</f>
        <v/>
      </c>
      <c r="L212" s="27" t="str">
        <f t="shared" si="52"/>
        <v/>
      </c>
      <c r="N212" s="46" t="str">
        <f t="shared" si="55"/>
        <v/>
      </c>
      <c r="Q212" s="28" t="str">
        <f t="shared" si="53"/>
        <v/>
      </c>
      <c r="T212" s="30">
        <f t="shared" si="58"/>
        <v>0</v>
      </c>
      <c r="U212" s="30">
        <f t="shared" si="59"/>
        <v>0</v>
      </c>
      <c r="X212" s="67" t="str">
        <f t="shared" si="56"/>
        <v/>
      </c>
      <c r="Y212" s="31"/>
      <c r="Z212" s="30" t="str">
        <f t="shared" si="57"/>
        <v/>
      </c>
    </row>
    <row r="213" spans="2:26" ht="25.5" customHeight="1" x14ac:dyDescent="0.25">
      <c r="B213" s="70" t="str">
        <f t="shared" si="54"/>
        <v/>
      </c>
      <c r="J213" s="56" t="str">
        <f>IF(G213&lt;&gt;"",VLOOKUP(G213,'nhân viên sale'!$A$2:$B$1633,2,0),"")</f>
        <v/>
      </c>
      <c r="L213" s="27" t="str">
        <f t="shared" si="52"/>
        <v/>
      </c>
      <c r="N213" s="46" t="str">
        <f t="shared" si="55"/>
        <v/>
      </c>
      <c r="Q213" s="28" t="str">
        <f t="shared" si="53"/>
        <v/>
      </c>
      <c r="T213" s="30">
        <f t="shared" si="58"/>
        <v>0</v>
      </c>
      <c r="U213" s="30">
        <f t="shared" si="59"/>
        <v>0</v>
      </c>
      <c r="X213" s="67" t="str">
        <f t="shared" si="56"/>
        <v/>
      </c>
      <c r="Y213" s="31"/>
      <c r="Z213" s="30" t="str">
        <f t="shared" si="57"/>
        <v/>
      </c>
    </row>
    <row r="214" spans="2:26" ht="25.5" customHeight="1" x14ac:dyDescent="0.25">
      <c r="B214" s="70" t="str">
        <f t="shared" si="54"/>
        <v/>
      </c>
      <c r="J214" s="56" t="str">
        <f>IF(G214&lt;&gt;"",VLOOKUP(G214,'nhân viên sale'!$A$2:$B$1633,2,0),"")</f>
        <v/>
      </c>
      <c r="L214" s="27" t="str">
        <f t="shared" si="52"/>
        <v/>
      </c>
      <c r="N214" s="46" t="str">
        <f t="shared" si="55"/>
        <v/>
      </c>
      <c r="Q214" s="28" t="str">
        <f t="shared" si="53"/>
        <v/>
      </c>
      <c r="T214" s="30">
        <f t="shared" si="58"/>
        <v>0</v>
      </c>
      <c r="U214" s="30">
        <f t="shared" si="59"/>
        <v>0</v>
      </c>
      <c r="X214" s="67" t="str">
        <f t="shared" si="56"/>
        <v/>
      </c>
      <c r="Y214" s="31"/>
      <c r="Z214" s="30" t="str">
        <f t="shared" si="57"/>
        <v/>
      </c>
    </row>
    <row r="215" spans="2:26" ht="25.5" customHeight="1" x14ac:dyDescent="0.25">
      <c r="B215" s="70" t="str">
        <f t="shared" si="54"/>
        <v/>
      </c>
      <c r="J215" s="56" t="str">
        <f>IF(G215&lt;&gt;"",VLOOKUP(G215,'nhân viên sale'!$A$2:$B$1633,2,0),"")</f>
        <v/>
      </c>
      <c r="L215" s="27" t="str">
        <f t="shared" si="52"/>
        <v/>
      </c>
      <c r="N215" s="46" t="str">
        <f t="shared" si="55"/>
        <v/>
      </c>
      <c r="Q215" s="28" t="str">
        <f t="shared" si="53"/>
        <v/>
      </c>
      <c r="T215" s="30">
        <f t="shared" si="58"/>
        <v>0</v>
      </c>
      <c r="U215" s="30">
        <f t="shared" si="59"/>
        <v>0</v>
      </c>
      <c r="X215" s="67" t="str">
        <f t="shared" si="56"/>
        <v/>
      </c>
      <c r="Y215" s="31"/>
      <c r="Z215" s="30" t="str">
        <f t="shared" si="57"/>
        <v/>
      </c>
    </row>
    <row r="216" spans="2:26" ht="25.5" customHeight="1" x14ac:dyDescent="0.25">
      <c r="B216" s="70" t="str">
        <f t="shared" si="54"/>
        <v/>
      </c>
      <c r="J216" s="56" t="str">
        <f>IF(G216&lt;&gt;"",VLOOKUP(G216,'nhân viên sale'!$A$2:$B$1633,2,0),"")</f>
        <v/>
      </c>
      <c r="L216" s="27" t="str">
        <f t="shared" si="52"/>
        <v/>
      </c>
      <c r="N216" s="46" t="str">
        <f t="shared" si="55"/>
        <v/>
      </c>
      <c r="Q216" s="28" t="str">
        <f t="shared" si="53"/>
        <v/>
      </c>
      <c r="T216" s="30">
        <f t="shared" si="58"/>
        <v>0</v>
      </c>
      <c r="U216" s="30">
        <f t="shared" si="59"/>
        <v>0</v>
      </c>
      <c r="X216" s="67" t="str">
        <f t="shared" si="56"/>
        <v/>
      </c>
      <c r="Y216" s="31"/>
      <c r="Z216" s="30" t="str">
        <f t="shared" si="57"/>
        <v/>
      </c>
    </row>
    <row r="217" spans="2:26" ht="25.5" customHeight="1" x14ac:dyDescent="0.25">
      <c r="B217" s="70" t="str">
        <f t="shared" si="54"/>
        <v/>
      </c>
      <c r="J217" s="56" t="str">
        <f>IF(G217&lt;&gt;"",VLOOKUP(G217,'nhân viên sale'!$A$2:$B$1633,2,0),"")</f>
        <v/>
      </c>
      <c r="L217" s="27" t="str">
        <f t="shared" si="52"/>
        <v/>
      </c>
      <c r="N217" s="46" t="str">
        <f t="shared" si="55"/>
        <v/>
      </c>
      <c r="Q217" s="28" t="str">
        <f t="shared" si="53"/>
        <v/>
      </c>
      <c r="T217" s="30">
        <f t="shared" si="58"/>
        <v>0</v>
      </c>
      <c r="U217" s="30">
        <f t="shared" si="59"/>
        <v>0</v>
      </c>
      <c r="X217" s="67" t="str">
        <f t="shared" si="56"/>
        <v/>
      </c>
      <c r="Y217" s="31"/>
      <c r="Z217" s="30" t="str">
        <f t="shared" si="57"/>
        <v/>
      </c>
    </row>
    <row r="218" spans="2:26" ht="25.5" customHeight="1" x14ac:dyDescent="0.25">
      <c r="B218" s="70" t="str">
        <f t="shared" si="54"/>
        <v/>
      </c>
      <c r="J218" s="56" t="str">
        <f>IF(G218&lt;&gt;"",VLOOKUP(G218,'nhân viên sale'!$A$2:$B$1633,2,0),"")</f>
        <v/>
      </c>
      <c r="L218" s="27" t="str">
        <f t="shared" si="52"/>
        <v/>
      </c>
      <c r="N218" s="46" t="str">
        <f t="shared" si="55"/>
        <v/>
      </c>
      <c r="Q218" s="28" t="str">
        <f t="shared" si="53"/>
        <v/>
      </c>
      <c r="T218" s="30">
        <f t="shared" si="58"/>
        <v>0</v>
      </c>
      <c r="U218" s="30">
        <f t="shared" si="59"/>
        <v>0</v>
      </c>
      <c r="X218" s="67" t="str">
        <f t="shared" si="56"/>
        <v/>
      </c>
      <c r="Y218" s="31"/>
      <c r="Z218" s="30" t="str">
        <f t="shared" si="57"/>
        <v/>
      </c>
    </row>
    <row r="219" spans="2:26" ht="25.5" customHeight="1" x14ac:dyDescent="0.25">
      <c r="B219" s="70" t="str">
        <f t="shared" si="54"/>
        <v/>
      </c>
      <c r="J219" s="56" t="str">
        <f>IF(G219&lt;&gt;"",VLOOKUP(G219,'nhân viên sale'!$A$2:$B$1633,2,0),"")</f>
        <v/>
      </c>
      <c r="L219" s="27" t="str">
        <f t="shared" si="52"/>
        <v/>
      </c>
      <c r="N219" s="46" t="str">
        <f t="shared" si="55"/>
        <v/>
      </c>
      <c r="Q219" s="28" t="str">
        <f t="shared" si="53"/>
        <v/>
      </c>
      <c r="T219" s="30">
        <f t="shared" si="58"/>
        <v>0</v>
      </c>
      <c r="U219" s="30">
        <f t="shared" si="59"/>
        <v>0</v>
      </c>
      <c r="X219" s="67" t="str">
        <f t="shared" si="56"/>
        <v/>
      </c>
      <c r="Y219" s="31"/>
      <c r="Z219" s="30" t="str">
        <f t="shared" si="57"/>
        <v/>
      </c>
    </row>
    <row r="220" spans="2:26" ht="25.5" customHeight="1" x14ac:dyDescent="0.25">
      <c r="B220" s="70" t="str">
        <f t="shared" si="54"/>
        <v/>
      </c>
      <c r="J220" s="56" t="str">
        <f>IF(G220&lt;&gt;"",VLOOKUP(G220,'nhân viên sale'!$A$2:$B$1633,2,0),"")</f>
        <v/>
      </c>
      <c r="L220" s="27" t="str">
        <f t="shared" si="52"/>
        <v/>
      </c>
      <c r="N220" s="46" t="str">
        <f t="shared" si="55"/>
        <v/>
      </c>
      <c r="Q220" s="28" t="str">
        <f t="shared" si="53"/>
        <v/>
      </c>
      <c r="T220" s="30">
        <f t="shared" si="58"/>
        <v>0</v>
      </c>
      <c r="U220" s="30">
        <f t="shared" si="59"/>
        <v>0</v>
      </c>
      <c r="X220" s="67" t="str">
        <f t="shared" si="56"/>
        <v/>
      </c>
      <c r="Y220" s="31"/>
      <c r="Z220" s="30" t="str">
        <f t="shared" si="57"/>
        <v/>
      </c>
    </row>
    <row r="221" spans="2:26" ht="25.5" customHeight="1" x14ac:dyDescent="0.25">
      <c r="B221" s="70" t="str">
        <f t="shared" si="54"/>
        <v/>
      </c>
      <c r="J221" s="56" t="str">
        <f>IF(G221&lt;&gt;"",VLOOKUP(G221,'nhân viên sale'!$A$2:$B$1633,2,0),"")</f>
        <v/>
      </c>
      <c r="L221" s="27" t="str">
        <f t="shared" si="52"/>
        <v/>
      </c>
      <c r="N221" s="46" t="str">
        <f t="shared" si="55"/>
        <v/>
      </c>
      <c r="Q221" s="28" t="str">
        <f t="shared" si="53"/>
        <v/>
      </c>
      <c r="T221" s="30">
        <f t="shared" si="58"/>
        <v>0</v>
      </c>
      <c r="U221" s="30">
        <f t="shared" si="59"/>
        <v>0</v>
      </c>
      <c r="X221" s="67" t="str">
        <f t="shared" si="56"/>
        <v/>
      </c>
      <c r="Y221" s="31"/>
      <c r="Z221" s="30" t="str">
        <f t="shared" si="57"/>
        <v/>
      </c>
    </row>
    <row r="222" spans="2:26" ht="25.5" customHeight="1" x14ac:dyDescent="0.25">
      <c r="B222" s="70" t="str">
        <f t="shared" si="54"/>
        <v/>
      </c>
      <c r="J222" s="56" t="str">
        <f>IF(G222&lt;&gt;"",VLOOKUP(G222,'nhân viên sale'!$A$2:$B$1633,2,0),"")</f>
        <v/>
      </c>
      <c r="L222" s="27" t="str">
        <f t="shared" si="52"/>
        <v/>
      </c>
      <c r="N222" s="46" t="str">
        <f t="shared" si="55"/>
        <v/>
      </c>
      <c r="Q222" s="28" t="str">
        <f t="shared" si="53"/>
        <v/>
      </c>
      <c r="T222" s="30">
        <f t="shared" si="58"/>
        <v>0</v>
      </c>
      <c r="U222" s="30">
        <f t="shared" si="59"/>
        <v>0</v>
      </c>
      <c r="X222" s="67" t="str">
        <f t="shared" si="56"/>
        <v/>
      </c>
      <c r="Y222" s="31"/>
      <c r="Z222" s="30" t="str">
        <f t="shared" si="57"/>
        <v/>
      </c>
    </row>
    <row r="223" spans="2:26" ht="25.5" customHeight="1" x14ac:dyDescent="0.25">
      <c r="B223" s="70" t="str">
        <f t="shared" si="54"/>
        <v/>
      </c>
      <c r="J223" s="56" t="str">
        <f>IF(G223&lt;&gt;"",VLOOKUP(G223,'nhân viên sale'!$A$2:$B$1633,2,0),"")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2:26" ht="25.5" customHeight="1" x14ac:dyDescent="0.25">
      <c r="B224" s="70" t="str">
        <f t="shared" si="54"/>
        <v/>
      </c>
      <c r="J224" s="56" t="str">
        <f>IF(G224&lt;&gt;"",VLOOKUP(G224,'nhân viên sale'!$A$2:$B$1633,2,0),"")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sale'!$A$2:$B$1633,2,0),"")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sale'!$A$2:$B$1633,2,0),"")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sale'!$A$2:$B$1633,2,0),"")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sale'!$A$2:$B$1633,2,0),"")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sale'!$A$2:$B$1633,2,0),"")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sale'!$A$2:$B$1633,2,0),"")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sale'!$A$2:$B$1633,2,0),"")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sale'!$A$2:$B$1633,2,0),"")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sale'!$A$2:$B$1633,2,0),"")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sale'!$A$2:$B$1633,2,0),"")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sale'!$A$2:$B$1633,2,0),"")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sale'!$A$2:$B$1633,2,0),"")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sale'!$A$2:$B$1633,2,0),"")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sale'!$A$2:$B$1633,2,0),"")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sale'!$A$2:$B$1633,2,0),"")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sale'!$A$2:$B$1633,2,0),"")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sale'!$A$2:$B$1633,2,0),"")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sale'!$A$2:$B$1633,2,0),"")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sale'!$A$2:$B$1633,2,0),"")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sale'!$A$2:$B$1633,2,0),"")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sale'!$A$2:$B$1633,2,0),"")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sale'!$A$2:$B$1633,2,0),"")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sale'!$A$2:$B$1633,2,0),"")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sale'!$A$2:$B$1633,2,0),"")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sale'!$A$2:$B$1633,2,0),"")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sale'!$A$2:$B$1633,2,0),"")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sale'!$A$2:$B$1633,2,0),"")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sale'!$A$2:$B$1633,2,0),"")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sale'!$A$2:$B$1633,2,0),"")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sale'!$A$2:$B$1633,2,0),"")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sale'!$A$2:$B$1633,2,0),"")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sale'!$A$2:$B$1633,2,0),"")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sale'!$A$2:$B$1633,2,0),"")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sale'!$A$2:$B$1633,2,0),"")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sale'!$A$2:$B$1633,2,0),"")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sale'!$A$2:$B$1633,2,0),"")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sale'!$A$2:$B$1633,2,0),"")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sale'!$A$2:$B$1633,2,0),"")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sale'!$A$2:$B$1633,2,0),"")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sale'!$A$2:$B$1633,2,0),"")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sale'!$A$2:$B$1633,2,0),"")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sale'!$A$2:$B$1633,2,0),"")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sale'!$A$2:$B$1633,2,0),"")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sale'!$A$2:$B$1633,2,0),"")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sale'!$A$2:$B$1633,2,0),"")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sale'!$A$2:$B$1633,2,0),"")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sale'!$A$2:$B$1633,2,0),"")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sale'!$A$2:$B$1633,2,0),"")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sale'!$A$2:$B$1633,2,0),"")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sale'!$A$2:$B$1633,2,0),"")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sale'!$A$2:$B$1633,2,0),"")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sale'!$A$2:$B$1633,2,0),"")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sale'!$A$2:$B$1633,2,0),"")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sale'!$A$2:$B$1633,2,0),"")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sale'!$A$2:$B$1633,2,0),"")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sale'!$A$2:$B$1633,2,0),"")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sale'!$A$2:$B$1633,2,0),"")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sale'!$A$2:$B$1633,2,0),"")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sale'!$A$2:$B$1633,2,0),"")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sale'!$A$2:$B$1633,2,0),"")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sale'!$A$2:$B$1633,2,0),"")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sale'!$A$2:$B$1633,2,0),"")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sale'!$A$2:$B$1633,2,0),"")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sale'!$A$2:$B$1633,2,0),"")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sale'!$A$2:$B$1633,2,0),"")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sale'!$A$2:$B$1633,2,0),"")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sale'!$A$2:$B$1633,2,0),"")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sale'!$A$2:$B$1633,2,0),"")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sale'!$A$2:$B$1633,2,0),"")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sale'!$A$2:$B$1633,2,0),"")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sale'!$A$2:$B$1633,2,0),"")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sale'!$A$2:$B$1633,2,0),"")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sale'!$A$2:$B$1633,2,0),"")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sale'!$A$2:$B$1633,2,0),"")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sale'!$A$2:$B$1633,2,0),"")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sale'!$A$2:$B$1633,2,0),"")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sale'!$A$2:$B$1633,2,0),"")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sale'!$A$2:$B$1633,2,0),"")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sale'!$A$2:$B$1633,2,0),"")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sale'!$A$2:$B$1633,2,0),"")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sale'!$A$2:$B$1633,2,0),"")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sale'!$A$2:$B$1633,2,0),"")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sale'!$A$2:$B$1633,2,0),"")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sale'!$A$2:$B$1633,2,0),"")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sale'!$A$2:$B$1633,2,0),"")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sale'!$A$2:$B$1633,2,0),"")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sale'!$A$2:$B$1633,2,0),"")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sale'!$A$2:$B$1633,2,0),"")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sale'!$A$2:$B$1633,2,0),"")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sale'!$A$2:$B$1633,2,0),"")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sale'!$A$2:$B$1633,2,0),"")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sale'!$A$2:$B$1633,2,0),"")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sale'!$A$2:$B$1633,2,0),"")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sale'!$A$2:$B$1633,2,0),"")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sale'!$A$2:$B$1633,2,0),"")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sale'!$A$2:$B$1633,2,0),"")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sale'!$A$2:$B$1633,2,0),"")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sale'!$A$2:$B$1633,2,0),"")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sale'!$A$2:$B$1633,2,0),"")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sale'!$A$2:$B$1633,2,0),"")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sale'!$A$2:$B$1633,2,0),"")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sale'!$A$2:$B$1633,2,0),"")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sale'!$A$2:$B$1633,2,0),"")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sale'!$A$2:$B$1633,2,0),"")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sale'!$A$2:$B$1633,2,0),"")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sale'!$A$2:$B$1633,2,0),"")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sale'!$A$2:$B$1633,2,0),"")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sale'!$A$2:$B$1633,2,0),"")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sale'!$A$2:$B$1633,2,0),"")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sale'!$A$2:$B$1633,2,0),"")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sale'!$A$2:$B$1633,2,0),"")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sale'!$A$2:$B$1633,2,0),"")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sale'!$A$2:$B$1633,2,0),"")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sale'!$A$2:$B$1633,2,0),"")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sale'!$A$2:$B$1633,2,0),"")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sale'!$A$2:$B$1633,2,0),"")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sale'!$A$2:$B$1633,2,0),"")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sale'!$A$2:$B$1633,2,0),"")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sale'!$A$2:$B$1633,2,0),"")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sale'!$A$2:$B$1633,2,0),"")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sale'!$A$2:$B$1633,2,0),"")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sale'!$A$2:$B$1633,2,0),"")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sale'!$A$2:$B$1633,2,0),"")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sale'!$A$2:$B$1633,2,0),"")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sale'!$A$2:$B$1633,2,0),"")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sale'!$A$2:$B$1633,2,0),"")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sale'!$A$2:$B$1633,2,0),"")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sale'!$A$2:$B$1633,2,0),"")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sale'!$A$2:$B$1633,2,0),"")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sale'!$A$2:$B$1633,2,0),"")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sale'!$A$2:$B$1633,2,0),"")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sale'!$A$2:$B$1633,2,0),"")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sale'!$A$2:$B$1633,2,0),"")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sale'!$A$2:$B$1633,2,0),"")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sale'!$A$2:$B$1633,2,0),"")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sale'!$A$2:$B$1633,2,0),"")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sale'!$A$2:$B$1633,2,0),"")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sale'!$A$2:$B$1633,2,0),"")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sale'!$A$2:$B$1633,2,0),"")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sale'!$A$2:$B$1633,2,0),"")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sale'!$A$2:$B$1633,2,0),"")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sale'!$A$2:$B$1633,2,0),"")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sale'!$A$2:$B$1633,2,0),"")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sale'!$A$2:$B$1633,2,0),"")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sale'!$A$2:$B$1633,2,0),"")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sale'!$A$2:$B$1633,2,0),"")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sale'!$A$2:$B$1633,2,0),"")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sale'!$A$2:$B$1633,2,0),"")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sale'!$A$2:$B$1633,2,0),"")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sale'!$A$2:$B$1633,2,0),"")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sale'!$A$2:$B$1633,2,0),"")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sale'!$A$2:$B$1633,2,0),"")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sale'!$A$2:$B$1633,2,0),"")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sale'!$A$2:$B$1633,2,0),"")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sale'!$A$2:$B$1633,2,0),"")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sale'!$A$2:$B$1633,2,0),"")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sale'!$A$2:$B$1633,2,0),"")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sale'!$A$2:$B$1633,2,0),"")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sale'!$A$2:$B$1633,2,0),"")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sale'!$A$2:$B$1633,2,0),"")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sale'!$A$2:$B$1633,2,0),"")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sale'!$A$2:$B$1633,2,0),"")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sale'!$A$2:$B$1633,2,0),"")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sale'!$A$2:$B$1633,2,0),"")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sale'!$A$2:$B$1633,2,0),"")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sale'!$A$2:$B$1633,2,0),"")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sale'!$A$2:$B$1633,2,0),"")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sale'!$A$2:$B$1633,2,0),"")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sale'!$A$2:$B$1633,2,0),"")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sale'!$A$2:$B$1633,2,0),"")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sale'!$A$2:$B$1633,2,0),"")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sale'!$A$2:$B$1633,2,0),"")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sale'!$A$2:$B$1633,2,0),"")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sale'!$A$2:$B$1633,2,0),"")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sale'!$A$2:$B$1633,2,0),"")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sale'!$A$2:$B$1633,2,0),"")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sale'!$A$2:$B$1633,2,0),"")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sale'!$A$2:$B$1633,2,0),"")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sale'!$A$2:$B$1633,2,0),"")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sale'!$A$2:$B$1633,2,0),"")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sale'!$A$2:$B$1633,2,0),"")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sale'!$A$2:$B$1633,2,0),"")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sale'!$A$2:$B$1633,2,0),"")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sale'!$A$2:$B$1633,2,0),"")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sale'!$A$2:$B$1633,2,0),"")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sale'!$A$2:$B$1633,2,0),"")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sale'!$A$2:$B$1633,2,0),"")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sale'!$A$2:$B$1633,2,0),"")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sale'!$A$2:$B$1633,2,0),"")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sale'!$A$2:$B$1633,2,0),"")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sale'!$A$2:$B$1633,2,0),"")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sale'!$A$2:$B$1633,2,0),"")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sale'!$A$2:$B$1633,2,0),"")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sale'!$A$2:$B$1633,2,0),"")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sale'!$A$2:$B$1633,2,0),"")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sale'!$A$2:$B$1633,2,0),"")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sale'!$A$2:$B$1633,2,0),"")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sale'!$A$2:$B$1633,2,0),"")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sale'!$A$2:$B$1633,2,0),"")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sale'!$A$2:$B$1633,2,0),"")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sale'!$A$2:$B$1633,2,0),"")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sale'!$A$2:$B$1633,2,0),"")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sale'!$A$2:$B$1633,2,0),"")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sale'!$A$2:$B$1633,2,0),"")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sale'!$A$2:$B$1633,2,0),"")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sale'!$A$2:$B$1633,2,0),"")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sale'!$A$2:$B$1633,2,0),"")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sale'!$A$2:$B$1633,2,0),"")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sale'!$A$2:$B$1633,2,0),"")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sale'!$A$2:$B$1633,2,0),"")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sale'!$A$2:$B$1633,2,0),"")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sale'!$A$2:$B$1633,2,0),"")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sale'!$A$2:$B$1633,2,0),"")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sale'!$A$2:$B$1633,2,0),"")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sale'!$A$2:$B$1633,2,0),"")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sale'!$A$2:$B$1633,2,0),"")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sale'!$A$2:$B$1633,2,0),"")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sale'!$A$2:$B$1633,2,0),"")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sale'!$A$2:$B$1633,2,0),"")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sale'!$A$2:$B$1633,2,0),"")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sale'!$A$2:$B$1633,2,0),"")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sale'!$A$2:$B$1633,2,0),"")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sale'!$A$2:$B$1633,2,0),"")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sale'!$A$2:$B$1633,2,0),"")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sale'!$A$2:$B$1633,2,0),"")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sale'!$A$2:$B$1633,2,0),"")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sale'!$A$2:$B$1633,2,0),"")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sale'!$A$2:$B$1633,2,0),"")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sale'!$A$2:$B$1633,2,0),"")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sale'!$A$2:$B$1633,2,0),"")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sale'!$A$2:$B$1633,2,0),"")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sale'!$A$2:$B$1633,2,0),"")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sale'!$A$2:$B$1633,2,0),"")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sale'!$A$2:$B$1633,2,0),"")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sale'!$A$2:$B$1633,2,0),"")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sale'!$A$2:$B$1633,2,0),"")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sale'!$A$2:$B$1633,2,0),"")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sale'!$A$2:$B$1633,2,0),"")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sale'!$A$2:$B$1633,2,0),"")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sale'!$A$2:$B$1633,2,0),"")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sale'!$A$2:$B$1633,2,0),"")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sale'!$A$2:$B$1633,2,0),"")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sale'!$A$2:$B$1633,2,0),"")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sale'!$A$2:$B$1633,2,0),"")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sale'!$A$2:$B$1633,2,0),"")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sale'!$A$2:$B$1633,2,0),"")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sale'!$A$2:$B$1633,2,0),"")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sale'!$A$2:$B$1633,2,0),"")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sale'!$A$2:$B$1633,2,0),"")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sale'!$A$2:$B$1633,2,0),"")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sale'!$A$2:$B$1633,2,0),"")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sale'!$A$2:$B$1633,2,0),"")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sale'!$A$2:$B$1633,2,0),"")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sale'!$A$2:$B$1633,2,0),"")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sale'!$A$2:$B$1633,2,0),"")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sale'!$A$2:$B$1633,2,0),"")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sale'!$A$2:$B$1633,2,0),"")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sale'!$A$2:$B$1633,2,0),"")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sale'!$A$2:$B$1633,2,0),"")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sale'!$A$2:$B$1633,2,0),"")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sale'!$A$2:$B$1633,2,0),"")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sale'!$A$2:$B$1633,2,0),"")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sale'!$A$2:$B$1633,2,0),"")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sale'!$A$2:$B$1633,2,0),"")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sale'!$A$2:$B$1633,2,0),"")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sale'!$A$2:$B$1633,2,0),"")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sale'!$A$2:$B$1633,2,0),"")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sale'!$A$2:$B$1633,2,0),"")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sale'!$A$2:$B$1633,2,0),"")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sale'!$A$2:$B$1633,2,0),"")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sale'!$A$2:$B$1633,2,0),"")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sale'!$A$2:$B$1633,2,0),"")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sale'!$A$2:$B$1633,2,0),"")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sale'!$A$2:$B$1633,2,0),"")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sale'!$A$2:$B$1633,2,0),"")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sale'!$A$2:$B$1633,2,0),"")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sale'!$A$2:$B$1633,2,0),"")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sale'!$A$2:$B$1633,2,0),"")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sale'!$A$2:$B$1633,2,0),"")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sale'!$A$2:$B$1633,2,0),"")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sale'!$A$2:$B$1633,2,0),"")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sale'!$A$2:$B$1633,2,0),"")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sale'!$A$2:$B$1633,2,0),"")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sale'!$A$2:$B$1633,2,0),"")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sale'!$A$2:$B$1633,2,0),"")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sale'!$A$2:$B$1633,2,0),"")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sale'!$A$2:$B$1633,2,0),"")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sale'!$A$2:$B$1633,2,0),"")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sale'!$A$2:$B$1633,2,0),"")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sale'!$A$2:$B$1633,2,0),"")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sale'!$A$2:$B$1633,2,0),"")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sale'!$A$2:$B$1633,2,0),"")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sale'!$A$2:$B$1633,2,0),"")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sale'!$A$2:$B$1633,2,0),"")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sale'!$A$2:$B$1633,2,0),"")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sale'!$A$2:$B$1633,2,0),"")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sale'!$A$2:$B$1633,2,0),"")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sale'!$A$2:$B$1633,2,0),"")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sale'!$A$2:$B$1633,2,0),"")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sale'!$A$2:$B$1633,2,0),"")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sale'!$A$2:$B$1633,2,0),"")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sale'!$A$2:$B$1633,2,0),"")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sale'!$A$2:$B$1633,2,0),"")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sale'!$A$2:$B$1633,2,0),"")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sale'!$A$2:$B$1633,2,0),"")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sale'!$A$2:$B$1633,2,0),"")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sale'!$A$2:$B$1633,2,0),"")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sale'!$A$2:$B$1633,2,0),"")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sale'!$A$2:$B$1633,2,0),"")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sale'!$A$2:$B$1633,2,0),"")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sale'!$A$2:$B$1633,2,0),"")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sale'!$A$2:$B$1633,2,0),"")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sale'!$A$2:$B$1633,2,0),"")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sale'!$A$2:$B$1633,2,0),"")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sale'!$A$2:$B$1633,2,0),"")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sale'!$A$2:$B$1633,2,0),"")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sale'!$A$2:$B$1633,2,0),"")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sale'!$A$2:$B$1633,2,0),"")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sale'!$A$2:$B$1633,2,0),"")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sale'!$A$2:$B$1633,2,0),"")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sale'!$A$2:$B$1633,2,0),"")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sale'!$A$2:$B$1633,2,0),"")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sale'!$A$2:$B$1633,2,0),"")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sale'!$A$2:$B$1633,2,0),"")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sale'!$A$2:$B$1633,2,0),"")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sale'!$A$2:$B$1633,2,0),"")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sale'!$A$2:$B$1633,2,0),"")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sale'!$A$2:$B$1633,2,0),"")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sale'!$A$2:$B$1633,2,0),"")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sale'!$A$2:$B$1633,2,0),"")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sale'!$A$2:$B$1633,2,0),"")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sale'!$A$2:$B$1633,2,0),"")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sale'!$A$2:$B$1633,2,0),"")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sale'!$A$2:$B$1633,2,0),"")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sale'!$A$2:$B$1633,2,0),"")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sale'!$A$2:$B$1633,2,0),"")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sale'!$A$2:$B$1633,2,0),"")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sale'!$A$2:$B$1633,2,0),"")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sale'!$A$2:$B$1633,2,0),"")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sale'!$A$2:$B$1633,2,0),"")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sale'!$A$2:$B$1633,2,0),"")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sale'!$A$2:$B$1633,2,0),"")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sale'!$A$2:$B$1633,2,0),"")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sale'!$A$2:$B$1633,2,0),"")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sale'!$A$2:$B$1633,2,0),"")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sale'!$A$2:$B$1633,2,0),"")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sale'!$A$2:$B$1633,2,0),"")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sale'!$A$2:$B$1633,2,0),"")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sale'!$A$2:$B$1633,2,0),"")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sale'!$A$2:$B$1633,2,0),"")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sale'!$A$2:$B$1633,2,0),"")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sale'!$A$2:$B$1633,2,0),"")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sale'!$A$2:$B$1633,2,0),"")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sale'!$A$2:$B$1633,2,0),"")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sale'!$A$2:$B$1633,2,0),"")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sale'!$A$2:$B$1633,2,0),"")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sale'!$A$2:$B$1633,2,0),"")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sale'!$A$2:$B$1633,2,0),"")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sale'!$A$2:$B$1633,2,0),"")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sale'!$A$2:$B$1633,2,0),"")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sale'!$A$2:$B$1633,2,0),"")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sale'!$A$2:$B$1633,2,0),"")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sale'!$A$2:$B$1633,2,0),"")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sale'!$A$2:$B$1633,2,0),"")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sale'!$A$2:$B$1633,2,0),"")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sale'!$A$2:$B$1633,2,0),"")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sale'!$A$2:$B$1633,2,0),"")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sale'!$A$2:$B$1633,2,0),"")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sale'!$A$2:$B$1633,2,0),"")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sale'!$A$2:$B$1633,2,0),"")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sale'!$A$2:$B$1633,2,0),"")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sale'!$A$2:$B$1633,2,0),"")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sale'!$A$2:$B$1633,2,0),"")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sale'!$A$2:$B$1633,2,0),"")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sale'!$A$2:$B$1633,2,0),"")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sale'!$A$2:$B$1633,2,0),"")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sale'!$A$2:$B$1633,2,0),"")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sale'!$A$2:$B$1633,2,0),"")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sale'!$A$2:$B$1633,2,0),"")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sale'!$A$2:$B$1633,2,0),"")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sale'!$A$2:$B$1633,2,0),"")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sale'!$A$2:$B$1633,2,0),"")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sale'!$A$2:$B$1633,2,0),"")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sale'!$A$2:$B$1633,2,0),"")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sale'!$A$2:$B$1633,2,0),"")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sale'!$A$2:$B$1633,2,0),"")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sale'!$A$2:$B$1633,2,0),"")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sale'!$A$2:$B$1633,2,0),"")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sale'!$A$2:$B$1633,2,0),"")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sale'!$A$2:$B$1633,2,0),"")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sale'!$A$2:$B$1633,2,0),"")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sale'!$A$2:$B$1633,2,0),"")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sale'!$A$2:$B$1633,2,0),"")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sale'!$A$2:$B$1633,2,0),"")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sale'!$A$2:$B$1633,2,0),"")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sale'!$A$2:$B$1633,2,0),"")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sale'!$A$2:$B$1633,2,0),"")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sale'!$A$2:$B$1633,2,0),"")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sale'!$A$2:$B$1633,2,0),"")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sale'!$A$2:$B$1633,2,0),"")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sale'!$A$2:$B$1633,2,0),"")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sale'!$A$2:$B$1633,2,0),"")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sale'!$A$2:$B$1633,2,0),"")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sale'!$A$2:$B$1633,2,0),"")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sale'!$A$2:$B$1633,2,0),"")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sale'!$A$2:$B$1633,2,0),"")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sale'!$A$2:$B$1633,2,0),"")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sale'!$A$2:$B$1633,2,0),"")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sale'!$A$2:$B$1633,2,0),"")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sale'!$A$2:$B$1633,2,0),"")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sale'!$A$2:$B$1633,2,0),"")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sale'!$A$2:$B$1633,2,0),"")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sale'!$A$2:$B$1633,2,0),"")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sale'!$A$2:$B$1633,2,0),"")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sale'!$A$2:$B$1633,2,0),"")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sale'!$A$2:$B$1633,2,0),"")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sale'!$A$2:$B$1633,2,0),"")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sale'!$A$2:$B$1633,2,0),"")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sale'!$A$2:$B$1633,2,0),"")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sale'!$A$2:$B$1633,2,0),"")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sale'!$A$2:$B$1633,2,0),"")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sale'!$A$2:$B$1633,2,0),"")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sale'!$A$2:$B$1633,2,0),"")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sale'!$A$2:$B$1633,2,0),"")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sale'!$A$2:$B$1633,2,0),"")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sale'!$A$2:$B$1633,2,0),"")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sale'!$A$2:$B$1633,2,0),"")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sale'!$A$2:$B$1633,2,0),"")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sale'!$A$2:$B$1633,2,0),"")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sale'!$A$2:$B$1633,2,0),"")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sale'!$A$2:$B$1633,2,0),"")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sale'!$A$2:$B$1633,2,0),"")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sale'!$A$2:$B$1633,2,0),"")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sale'!$A$2:$B$1633,2,0),"")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sale'!$A$2:$B$1633,2,0),"")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sale'!$A$2:$B$1633,2,0),"")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sale'!$A$2:$B$1633,2,0),"")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sale'!$A$2:$B$1633,2,0),"")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sale'!$A$2:$B$1633,2,0),"")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sale'!$A$2:$B$1633,2,0),"")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sale'!$A$2:$B$1633,2,0),"")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sale'!$A$2:$B$1633,2,0),"")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sale'!$A$2:$B$1633,2,0),"")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sale'!$A$2:$B$1633,2,0),"")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sale'!$A$2:$B$1633,2,0),"")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sale'!$A$2:$B$1633,2,0),"")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sale'!$A$2:$B$1633,2,0),"")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sale'!$A$2:$B$1633,2,0),"")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sale'!$A$2:$B$1633,2,0),"")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sale'!$A$2:$B$1633,2,0),"")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sale'!$A$2:$B$1633,2,0),"")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sale'!$A$2:$B$1633,2,0),"")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sale'!$A$2:$B$1633,2,0),"")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sale'!$A$2:$B$1633,2,0),"")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sale'!$A$2:$B$1633,2,0),"")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sale'!$A$2:$B$1633,2,0),"")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sale'!$A$2:$B$1633,2,0),"")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sale'!$A$2:$B$1633,2,0),"")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sale'!$A$2:$B$1633,2,0),"")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sale'!$A$2:$B$1633,2,0),"")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sale'!$A$2:$B$1633,2,0),"")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sale'!$A$2:$B$1633,2,0),"")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sale'!$A$2:$B$1633,2,0),"")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sale'!$A$2:$B$1633,2,0),"")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sale'!$A$2:$B$1633,2,0),"")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sale'!$A$2:$B$1633,2,0),"")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sale'!$A$2:$B$1633,2,0),"")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sale'!$A$2:$B$1633,2,0),"")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sale'!$A$2:$B$1633,2,0),"")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sale'!$A$2:$B$1633,2,0),"")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sale'!$A$2:$B$1633,2,0),"")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sale'!$A$2:$B$1633,2,0),"")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sale'!$A$2:$B$1633,2,0),"")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sale'!$A$2:$B$1633,2,0),"")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sale'!$A$2:$B$1633,2,0),"")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sale'!$A$2:$B$1633,2,0),"")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sale'!$A$2:$B$1633,2,0),"")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sale'!$A$2:$B$1633,2,0),"")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sale'!$A$2:$B$1633,2,0),"")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sale'!$A$2:$B$1633,2,0),"")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sale'!$A$2:$B$1633,2,0),"")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sale'!$A$2:$B$1633,2,0),"")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sale'!$A$2:$B$1633,2,0),"")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sale'!$A$2:$B$1633,2,0),"")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sale'!$A$2:$B$1633,2,0),"")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sale'!$A$2:$B$1633,2,0),"")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sale'!$A$2:$B$1633,2,0),"")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sale'!$A$2:$B$1633,2,0),"")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sale'!$A$2:$B$1633,2,0),"")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sale'!$A$2:$B$1633,2,0),"")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sale'!$A$2:$B$1633,2,0),"")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sale'!$A$2:$B$1633,2,0),"")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sale'!$A$2:$B$1633,2,0),"")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sale'!$A$2:$B$1633,2,0),"")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sale'!$A$2:$B$1633,2,0),"")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sale'!$A$2:$B$1633,2,0),"")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sale'!$A$2:$B$1633,2,0),"")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sale'!$A$2:$B$1633,2,0),"")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sale'!$A$2:$B$1633,2,0),"")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sale'!$A$2:$B$1633,2,0),"")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sale'!$A$2:$B$1633,2,0),"")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sale'!$A$2:$B$1633,2,0),"")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sale'!$A$2:$B$1633,2,0),"")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sale'!$A$2:$B$1633,2,0),"")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sale'!$A$2:$B$1633,2,0),"")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sale'!$A$2:$B$1633,2,0),"")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sale'!$A$2:$B$1633,2,0),"")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sale'!$A$2:$B$1633,2,0),"")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sale'!$A$2:$B$1633,2,0),"")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sale'!$A$2:$B$1633,2,0),"")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sale'!$A$2:$B$1633,2,0),"")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sale'!$A$2:$B$1633,2,0),"")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sale'!$A$2:$B$1633,2,0),"")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sale'!$A$2:$B$1633,2,0),"")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sale'!$A$2:$B$1633,2,0),"")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sale'!$A$2:$B$1633,2,0),"")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sale'!$A$2:$B$1633,2,0),"")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sale'!$A$2:$B$1633,2,0),"")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sale'!$A$2:$B$1633,2,0),"")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sale'!$A$2:$B$1633,2,0),"")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sale'!$A$2:$B$1633,2,0),"")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sale'!$A$2:$B$1633,2,0),"")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sale'!$A$2:$B$1633,2,0),"")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sale'!$A$2:$B$1633,2,0),"")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sale'!$A$2:$B$1633,2,0),"")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sale'!$A$2:$B$1633,2,0),"")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sale'!$A$2:$B$1633,2,0),"")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sale'!$A$2:$B$1633,2,0),"")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sale'!$A$2:$B$1633,2,0),"")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sale'!$A$2:$B$1633,2,0),"")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sale'!$A$2:$B$1633,2,0),"")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sale'!$A$2:$B$1633,2,0),"")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sale'!$A$2:$B$1633,2,0),"")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sale'!$A$2:$B$1633,2,0),"")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sale'!$A$2:$B$1633,2,0),"")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sale'!$A$2:$B$1633,2,0),"")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sale'!$A$2:$B$1633,2,0),"")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sale'!$A$2:$B$1633,2,0),"")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sale'!$A$2:$B$1633,2,0),"")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sale'!$A$2:$B$1633,2,0),"")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sale'!$A$2:$B$1633,2,0),"")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sale'!$A$2:$B$1633,2,0),"")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sale'!$A$2:$B$1633,2,0),"")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sale'!$A$2:$B$1633,2,0),"")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sale'!$A$2:$B$1633,2,0),"")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sale'!$A$2:$B$1633,2,0),"")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sale'!$A$2:$B$1633,2,0),"")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sale'!$A$2:$B$1633,2,0),"")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sale'!$A$2:$B$1633,2,0),"")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sale'!$A$2:$B$1633,2,0),"")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sale'!$A$2:$B$1633,2,0),"")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sale'!$A$2:$B$1633,2,0),"")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sale'!$A$2:$B$1633,2,0),"")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sale'!$A$2:$B$1633,2,0),"")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sale'!$A$2:$B$1633,2,0),"")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sale'!$A$2:$B$1633,2,0),"")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sale'!$A$2:$B$1633,2,0),"")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sale'!$A$2:$B$1633,2,0),"")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sale'!$A$2:$B$1633,2,0),"")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sale'!$A$2:$B$1633,2,0),"")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sale'!$A$2:$B$1633,2,0),"")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sale'!$A$2:$B$1633,2,0),"")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sale'!$A$2:$B$1633,2,0),"")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sale'!$A$2:$B$1633,2,0),"")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sale'!$A$2:$B$1633,2,0),"")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sale'!$A$2:$B$1633,2,0),"")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sale'!$A$2:$B$1633,2,0),"")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sale'!$A$2:$B$1633,2,0),"")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sale'!$A$2:$B$1633,2,0),"")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sale'!$A$2:$B$1633,2,0),"")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sale'!$A$2:$B$1633,2,0),"")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sale'!$A$2:$B$1633,2,0),"")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sale'!$A$2:$B$1633,2,0),"")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sale'!$A$2:$B$1633,2,0),"")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sale'!$A$2:$B$1633,2,0),"")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sale'!$A$2:$B$1633,2,0),"")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sale'!$A$2:$B$1633,2,0),"")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sale'!$A$2:$B$1633,2,0),"")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sale'!$A$2:$B$1633,2,0),"")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sale'!$A$2:$B$1633,2,0),"")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sale'!$A$2:$B$1633,2,0),"")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sale'!$A$2:$B$1633,2,0),"")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sale'!$A$2:$B$1633,2,0),"")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sale'!$A$2:$B$1633,2,0),"")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sale'!$A$2:$B$1633,2,0),"")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sale'!$A$2:$B$1633,2,0),"")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sale'!$A$2:$B$1633,2,0),"")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sale'!$A$2:$B$1633,2,0),"")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sale'!$A$2:$B$1633,2,0),"")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sale'!$A$2:$B$1633,2,0),"")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sale'!$A$2:$B$1633,2,0),"")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sale'!$A$2:$B$1633,2,0),"")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sale'!$A$2:$B$1633,2,0),"")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sale'!$A$2:$B$1633,2,0),"")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sale'!$A$2:$B$1633,2,0),"")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sale'!$A$2:$B$1633,2,0),"")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sale'!$A$2:$B$1633,2,0),"")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sale'!$A$2:$B$1633,2,0),"")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sale'!$A$2:$B$1633,2,0),"")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sale'!$A$2:$B$1633,2,0),"")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sale'!$A$2:$B$1633,2,0),"")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sale'!$A$2:$B$1633,2,0),"")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sale'!$A$2:$B$1633,2,0),"")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sale'!$A$2:$B$1633,2,0),"")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sale'!$A$2:$B$1633,2,0),"")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sale'!$A$2:$B$1633,2,0),"")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sale'!$A$2:$B$1633,2,0),"")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sale'!$A$2:$B$1633,2,0),"")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sale'!$A$2:$B$1633,2,0),"")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sale'!$A$2:$B$1633,2,0),"")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sale'!$A$2:$B$1633,2,0),"")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sale'!$A$2:$B$1633,2,0),"")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sale'!$A$2:$B$1633,2,0),"")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sale'!$A$2:$B$1633,2,0),"")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sale'!$A$2:$B$1633,2,0),"")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sale'!$A$2:$B$1633,2,0),"")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sale'!$A$2:$B$1633,2,0),"")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sale'!$A$2:$B$1633,2,0),"")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sale'!$A$2:$B$1633,2,0),"")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sale'!$A$2:$B$1633,2,0),"")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sale'!$A$2:$B$1633,2,0),"")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sale'!$A$2:$B$1633,2,0),"")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sale'!$A$2:$B$1633,2,0),"")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sale'!$A$2:$B$1633,2,0),"")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sale'!$A$2:$B$1633,2,0),"")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sale'!$A$2:$B$1633,2,0),"")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sale'!$A$2:$B$1633,2,0),"")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sale'!$A$2:$B$1633,2,0),"")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sale'!$A$2:$B$1633,2,0),"")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sale'!$A$2:$B$1633,2,0),"")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sale'!$A$2:$B$1633,2,0),"")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sale'!$A$2:$B$1633,2,0),"")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sale'!$A$2:$B$1633,2,0),"")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sale'!$A$2:$B$1633,2,0),"")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sale'!$A$2:$B$1633,2,0),"")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sale'!$A$2:$B$1633,2,0),"")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sale'!$A$2:$B$1633,2,0),"")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sale'!$A$2:$B$1633,2,0),"")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sale'!$A$2:$B$1633,2,0),"")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sale'!$A$2:$B$1633,2,0),"")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sale'!$A$2:$B$1633,2,0),"")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sale'!$A$2:$B$1633,2,0),"")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sale'!$A$2:$B$1633,2,0),"")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sale'!$A$2:$B$1633,2,0),"")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sale'!$A$2:$B$1633,2,0),"")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sale'!$A$2:$B$1633,2,0),"")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sale'!$A$2:$B$1633,2,0),"")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sale'!$A$2:$B$1633,2,0),"")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sale'!$A$2:$B$1633,2,0),"")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sale'!$A$2:$B$1633,2,0),"")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sale'!$A$2:$B$1633,2,0),"")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sale'!$A$2:$B$1633,2,0),"")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sale'!$A$2:$B$1633,2,0),"")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sale'!$A$2:$B$1633,2,0),"")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sale'!$A$2:$B$1633,2,0),"")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sale'!$A$2:$B$1633,2,0),"")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sale'!$A$2:$B$1633,2,0),"")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sale'!$A$2:$B$1633,2,0),"")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sale'!$A$2:$B$1633,2,0),"")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sale'!$A$2:$B$1633,2,0),"")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sale'!$A$2:$B$1633,2,0),"")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sale'!$A$2:$B$1633,2,0),"")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sale'!$A$2:$B$1633,2,0),"")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sale'!$A$2:$B$1633,2,0),"")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sale'!$A$2:$B$1633,2,0),"")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sale'!$A$2:$B$1633,2,0),"")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sale'!$A$2:$B$1633,2,0),"")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sale'!$A$2:$B$1633,2,0),"")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sale'!$A$2:$B$1633,2,0),"")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sale'!$A$2:$B$1633,2,0),"")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sale'!$A$2:$B$1633,2,0),"")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sale'!$A$2:$B$1633,2,0),"")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sale'!$A$2:$B$1633,2,0),"")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sale'!$A$2:$B$1633,2,0),"")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sale'!$A$2:$B$1633,2,0),"")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sale'!$A$2:$B$1633,2,0),"")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sale'!$A$2:$B$1633,2,0),"")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sale'!$A$2:$B$1633,2,0),"")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sale'!$A$2:$B$1633,2,0),"")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sale'!$A$2:$B$1633,2,0),"")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sale'!$A$2:$B$1633,2,0),"")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sale'!$A$2:$B$1633,2,0),"")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sale'!$A$2:$B$1633,2,0),"")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sale'!$A$2:$B$1633,2,0),"")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sale'!$A$2:$B$1633,2,0),"")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sale'!$A$2:$B$1633,2,0),"")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sale'!$A$2:$B$1633,2,0),"")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sale'!$A$2:$B$1633,2,0),"")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sale'!$A$2:$B$1633,2,0),"")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sale'!$A$2:$B$1633,2,0),"")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sale'!$A$2:$B$1633,2,0),"")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sale'!$A$2:$B$1633,2,0),"")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sale'!$A$2:$B$1633,2,0),"")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sale'!$A$2:$B$1633,2,0),"")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sale'!$A$2:$B$1633,2,0),"")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sale'!$A$2:$B$1633,2,0),"")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sale'!$A$2:$B$1633,2,0),"")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sale'!$A$2:$B$1633,2,0),"")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sale'!$A$2:$B$1633,2,0),"")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sale'!$A$2:$B$1633,2,0),"")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sale'!$A$2:$B$1633,2,0),"")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sale'!$A$2:$B$1633,2,0),"")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sale'!$A$2:$B$1633,2,0),"")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sale'!$A$2:$B$1633,2,0),"")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sale'!$A$2:$B$1633,2,0),"")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sale'!$A$2:$B$1633,2,0),"")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sale'!$A$2:$B$1633,2,0),"")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sale'!$A$2:$B$1633,2,0),"")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sale'!$A$2:$B$1633,2,0),"")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sale'!$A$2:$B$1633,2,0),"")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sale'!$A$2:$B$1633,2,0),"")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sale'!$A$2:$B$1633,2,0),"")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sale'!$A$2:$B$1633,2,0),"")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sale'!$A$2:$B$1633,2,0),"")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sale'!$A$2:$B$1633,2,0),"")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sale'!$A$2:$B$1633,2,0),"")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sale'!$A$2:$B$1633,2,0),"")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sale'!$A$2:$B$1633,2,0),"")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sale'!$A$2:$B$1633,2,0),"")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sale'!$A$2:$B$1633,2,0),"")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sale'!$A$2:$B$1633,2,0),"")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sale'!$A$2:$B$1633,2,0),"")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sale'!$A$2:$B$1633,2,0),"")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sale'!$A$2:$B$1633,2,0),"")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sale'!$A$2:$B$1633,2,0),"")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sale'!$A$2:$B$1633,2,0),"")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sale'!$A$2:$B$1633,2,0),"")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sale'!$A$2:$B$1633,2,0),"")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sale'!$A$2:$B$1633,2,0),"")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sale'!$A$2:$B$1633,2,0),"")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sale'!$A$2:$B$1633,2,0),"")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sale'!$A$2:$B$1633,2,0),"")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sale'!$A$2:$B$1633,2,0),"")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sale'!$A$2:$B$1633,2,0),"")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sale'!$A$2:$B$1633,2,0),"")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sale'!$A$2:$B$1633,2,0),"")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sale'!$A$2:$B$1633,2,0),"")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sale'!$A$2:$B$1633,2,0),"")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sale'!$A$2:$B$1633,2,0),"")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sale'!$A$2:$B$1633,2,0),"")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sale'!$A$2:$B$1633,2,0),"")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sale'!$A$2:$B$1633,2,0),"")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sale'!$A$2:$B$1633,2,0),"")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sale'!$A$2:$B$1633,2,0),"")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sale'!$A$2:$B$1633,2,0),"")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sale'!$A$2:$B$1633,2,0),"")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sale'!$A$2:$B$1633,2,0),"")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sale'!$A$2:$B$1633,2,0),"")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sale'!$A$2:$B$1633,2,0),"")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sale'!$A$2:$B$1633,2,0),"")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sale'!$A$2:$B$1633,2,0),"")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sale'!$A$2:$B$1633,2,0),"")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sale'!$A$2:$B$1633,2,0),"")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sale'!$A$2:$B$1633,2,0),"")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sale'!$A$2:$B$1633,2,0),"")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sale'!$A$2:$B$1633,2,0),"")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sale'!$A$2:$B$1633,2,0),"")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sale'!$A$2:$B$1633,2,0),"")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sale'!$A$2:$B$1633,2,0),"")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sale'!$A$2:$B$1633,2,0),"")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sale'!$A$2:$B$1633,2,0),"")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sale'!$A$2:$B$1633,2,0),"")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sale'!$A$2:$B$1633,2,0),"")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sale'!$A$2:$B$1633,2,0),"")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sale'!$A$2:$B$1633,2,0),"")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sale'!$A$2:$B$1633,2,0),"")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sale'!$A$2:$B$1633,2,0),"")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sale'!$A$2:$B$1633,2,0),"")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sale'!$A$2:$B$1633,2,0),"")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sale'!$A$2:$B$1633,2,0),"")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sale'!$A$2:$B$1633,2,0),"")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sale'!$A$2:$B$1633,2,0),"")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sale'!$A$2:$B$1633,2,0),"")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sale'!$A$2:$B$1633,2,0),"")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sale'!$A$2:$B$1633,2,0),"")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sale'!$A$2:$B$1633,2,0),"")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sale'!$A$2:$B$1633,2,0),"")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sale'!$A$2:$B$1633,2,0),"")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sale'!$A$2:$B$1633,2,0),"")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sale'!$A$2:$B$1633,2,0),"")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sale'!$A$2:$B$1633,2,0),"")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sale'!$A$2:$B$1633,2,0),"")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sale'!$A$2:$B$1633,2,0),"")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sale'!$A$2:$B$1633,2,0),"")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sale'!$A$2:$B$1633,2,0),"")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sale'!$A$2:$B$1633,2,0),"")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sale'!$A$2:$B$1633,2,0),"")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sale'!$A$2:$B$1633,2,0),"")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sale'!$A$2:$B$1633,2,0),"")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sale'!$A$2:$B$1633,2,0),"")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sale'!$A$2:$B$1633,2,0),"")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sale'!$A$2:$B$1633,2,0),"")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sale'!$A$2:$B$1633,2,0),"")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sale'!$A$2:$B$1633,2,0),"")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sale'!$A$2:$B$1633,2,0),"")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sale'!$A$2:$B$1633,2,0),"")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sale'!$A$2:$B$1633,2,0),"")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sale'!$A$2:$B$1633,2,0),"")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sale'!$A$2:$B$1633,2,0),"")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sale'!$A$2:$B$1633,2,0),"")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sale'!$A$2:$B$1633,2,0),"")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sale'!$A$2:$B$1633,2,0),"")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sale'!$A$2:$B$1633,2,0),"")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sale'!$A$2:$B$1633,2,0),"")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sale'!$A$2:$B$1633,2,0),"")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sale'!$A$2:$B$1633,2,0),"")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sale'!$A$2:$B$1633,2,0),"")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sale'!$A$2:$B$1633,2,0),"")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sale'!$A$2:$B$1633,2,0),"")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sale'!$A$2:$B$1633,2,0),"")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sale'!$A$2:$B$1633,2,0),"")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sale'!$A$2:$B$1633,2,0),"")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sale'!$A$2:$B$1633,2,0),"")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sale'!$A$2:$B$1633,2,0),"")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sale'!$A$2:$B$1633,2,0),"")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sale'!$A$2:$B$1633,2,0),"")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sale'!$A$2:$B$1633,2,0),"")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sale'!$A$2:$B$1633,2,0),"")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sale'!$A$2:$B$1633,2,0),"")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sale'!$A$2:$B$1633,2,0),"")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sale'!$A$2:$B$1633,2,0),"")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sale'!$A$2:$B$1633,2,0),"")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sale'!$A$2:$B$1633,2,0),"")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sale'!$A$2:$B$1633,2,0),"")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sale'!$A$2:$B$1633,2,0),"")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sale'!$A$2:$B$1633,2,0),"")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sale'!$A$2:$B$1633,2,0),"")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sale'!$A$2:$B$1633,2,0),"")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sale'!$A$2:$B$1633,2,0),"")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sale'!$A$2:$B$1633,2,0),"")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sale'!$A$2:$B$1633,2,0),"")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sale'!$A$2:$B$1633,2,0),"")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sale'!$A$2:$B$1633,2,0),"")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sale'!$A$2:$B$1633,2,0),"")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sale'!$A$2:$B$1633,2,0),"")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sale'!$A$2:$B$1633,2,0),"")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sale'!$A$2:$B$1633,2,0),"")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sale'!$A$2:$B$1633,2,0),"")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sale'!$A$2:$B$1633,2,0),"")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sale'!$A$2:$B$1633,2,0),"")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sale'!$A$2:$B$1633,2,0),"")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sale'!$A$2:$B$1633,2,0),"")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sale'!$A$2:$B$1633,2,0),"")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sale'!$A$2:$B$1633,2,0),"")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sale'!$A$2:$B$1633,2,0),"")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sale'!$A$2:$B$1633,2,0),"")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sale'!$A$2:$B$1633,2,0),"")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sale'!$A$2:$B$1633,2,0),"")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sale'!$A$2:$B$1633,2,0),"")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sale'!$A$2:$B$1633,2,0),"")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sale'!$A$2:$B$1633,2,0),"")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sale'!$A$2:$B$1633,2,0),"")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sale'!$A$2:$B$1633,2,0),"")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sale'!$A$2:$B$1633,2,0),"")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sale'!$A$2:$B$1633,2,0),"")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sale'!$A$2:$B$1633,2,0),"")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sale'!$A$2:$B$1633,2,0),"")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sale'!$A$2:$B$1633,2,0),"")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sale'!$A$2:$B$1633,2,0),"")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sale'!$A$2:$B$1633,2,0),"")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sale'!$A$2:$B$1633,2,0),"")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sale'!$A$2:$B$1633,2,0),"")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sale'!$A$2:$B$1633,2,0),"")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sale'!$A$2:$B$1633,2,0),"")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sale'!$A$2:$B$1633,2,0),"")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sale'!$A$2:$B$1633,2,0),"")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sale'!$A$2:$B$1633,2,0),"")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sale'!$A$2:$B$1633,2,0),"")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sale'!$A$2:$B$1633,2,0),"")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sale'!$A$2:$B$1633,2,0),"")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sale'!$A$2:$B$1633,2,0),"")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sale'!$A$2:$B$1633,2,0),"")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sale'!$A$2:$B$1633,2,0),"")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sale'!$A$2:$B$1633,2,0),"")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sale'!$A$2:$B$1633,2,0),"")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sale'!$A$2:$B$1633,2,0),"")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sale'!$A$2:$B$1633,2,0),"")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sale'!$A$2:$B$1633,2,0),"")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sale'!$A$2:$B$1633,2,0),"")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sale'!$A$2:$B$1633,2,0),"")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sale'!$A$2:$B$1633,2,0),"")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sale'!$A$2:$B$1633,2,0),"")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sale'!$A$2:$B$1633,2,0),"")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sale'!$A$2:$B$1633,2,0),"")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sale'!$A$2:$B$1633,2,0),"")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sale'!$A$2:$B$1633,2,0),"")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sale'!$A$2:$B$1633,2,0),"")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sale'!$A$2:$B$1633,2,0),"")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sale'!$A$2:$B$1633,2,0),"")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sale'!$A$2:$B$1633,2,0),"")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sale'!$A$2:$B$1633,2,0),"")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sale'!$A$2:$B$1633,2,0),"")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sale'!$A$2:$B$1633,2,0),"")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sale'!$A$2:$B$1633,2,0),"")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sale'!$A$2:$B$1633,2,0),"")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sale'!$A$2:$B$1633,2,0),"")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sale'!$A$2:$B$1633,2,0),"")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sale'!$A$2:$B$1633,2,0),"")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sale'!$A$2:$B$1633,2,0),"")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sale'!$A$2:$B$1633,2,0),"")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sale'!$A$2:$B$1633,2,0),"")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sale'!$A$2:$B$1633,2,0),"")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sale'!$A$2:$B$1633,2,0),"")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sale'!$A$2:$B$1633,2,0),"")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sale'!$A$2:$B$1633,2,0),"")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sale'!$A$2:$B$1633,2,0),"")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sale'!$A$2:$B$1633,2,0),"")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sale'!$A$2:$B$1633,2,0),"")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sale'!$A$2:$B$1633,2,0),"")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sale'!$A$2:$B$1633,2,0),"")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sale'!$A$2:$B$1633,2,0),"")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sale'!$A$2:$B$1633,2,0),"")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sale'!$A$2:$B$1633,2,0),"")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sale'!$A$2:$B$1633,2,0),"")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sale'!$A$2:$B$1633,2,0),"")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sale'!$A$2:$B$1633,2,0),"")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sale'!$A$2:$B$1633,2,0),"")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sale'!$A$2:$B$1633,2,0),"")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sale'!$A$2:$B$1633,2,0),"")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sale'!$A$2:$B$1633,2,0),"")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sale'!$A$2:$B$1633,2,0),"")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sale'!$A$2:$B$1633,2,0),"")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sale'!$A$2:$B$1633,2,0),"")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sale'!$A$2:$B$1633,2,0),"")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sale'!$A$2:$B$1633,2,0),"")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sale'!$A$2:$B$1633,2,0),"")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sale'!$A$2:$B$1633,2,0),"")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sale'!$A$2:$B$1633,2,0),"")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sale'!$A$2:$B$1633,2,0),"")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sale'!$A$2:$B$1633,2,0),"")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sale'!$A$2:$B$1633,2,0),"")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sale'!$A$2:$B$1633,2,0),"")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sale'!$A$2:$B$1633,2,0),"")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sale'!$A$2:$B$1633,2,0),"")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sale'!$A$2:$B$1633,2,0),"")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sale'!$A$2:$B$1633,2,0),"")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sale'!$A$2:$B$1633,2,0),"")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sale'!$A$2:$B$1633,2,0),"")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sale'!$A$2:$B$1633,2,0),"")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sale'!$A$2:$B$1633,2,0),"")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sale'!$A$2:$B$1633,2,0),"")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sale'!$A$2:$B$1633,2,0),"")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sale'!$A$2:$B$1633,2,0),"")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sale'!$A$2:$B$1633,2,0),"")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sale'!$A$2:$B$1633,2,0),"")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sale'!$A$2:$B$1633,2,0),"")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sale'!$A$2:$B$1633,2,0),"")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sale'!$A$2:$B$1633,2,0),"")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sale'!$A$2:$B$1633,2,0),"")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sale'!$A$2:$B$1633,2,0),"")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sale'!$A$2:$B$1633,2,0),"")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sale'!$A$2:$B$1633,2,0),"")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sale'!$A$2:$B$1633,2,0),"")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sale'!$A$2:$B$1633,2,0),"")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sale'!$A$2:$B$1633,2,0),"")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sale'!$A$2:$B$1633,2,0),"")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sale'!$A$2:$B$1633,2,0),"")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sale'!$A$2:$B$1633,2,0),"")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sale'!$A$2:$B$1633,2,0),"")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sale'!$A$2:$B$1633,2,0),"")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sale'!$A$2:$B$1633,2,0),"")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sale'!$A$2:$B$1633,2,0),"")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sale'!$A$2:$B$1633,2,0),"")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sale'!$A$2:$B$1633,2,0),"")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sale'!$A$2:$B$1633,2,0),"")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sale'!$A$2:$B$1633,2,0),"")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sale'!$A$2:$B$1633,2,0),"")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sale'!$A$2:$B$1633,2,0),"")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sale'!$A$2:$B$1633,2,0),"")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sale'!$A$2:$B$1633,2,0),"")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sale'!$A$2:$B$1633,2,0),"")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sale'!$A$2:$B$1633,2,0),"")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sale'!$A$2:$B$1633,2,0),"")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sale'!$A$2:$B$1633,2,0),"")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sale'!$A$2:$B$1633,2,0),"")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sale'!$A$2:$B$1633,2,0),"")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155" activePane="bottomRight" state="frozen"/>
      <selection pane="topRight" activeCell="G1" sqref="G1"/>
      <selection pane="bottomLeft" activeCell="A2" sqref="A2"/>
      <selection pane="bottomRight" activeCell="L166" sqref="L166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44919</v>
      </c>
      <c r="B2" s="70" t="str">
        <f>IF(I2&lt;&gt;"",IF(LEN(I2)&gt;9,LEFT(I2,10),"sai PO"),"")</f>
        <v>4145419117</v>
      </c>
      <c r="C2" s="14"/>
      <c r="D2" s="14"/>
      <c r="E2" s="15"/>
      <c r="F2" s="14"/>
      <c r="G2" s="15" t="s">
        <v>118</v>
      </c>
      <c r="H2" s="15"/>
      <c r="I2" s="15" t="s">
        <v>2212</v>
      </c>
      <c r="J2" s="15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10</v>
      </c>
      <c r="S2" s="29"/>
      <c r="T2" s="30">
        <f t="shared" ref="T2:T65" si="3">IF(K2&lt;&gt;"",VLOOKUP(K2,tenhang,4,0),0)</f>
        <v>73431</v>
      </c>
      <c r="U2" s="30">
        <f t="shared" ref="U2:U65" si="4">R2*T2</f>
        <v>734310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58745</v>
      </c>
      <c r="AA2" s="78"/>
    </row>
    <row r="3" spans="1:27" ht="25.5" customHeight="1" x14ac:dyDescent="0.25">
      <c r="A3" s="13">
        <v>44919</v>
      </c>
      <c r="B3" s="70" t="str">
        <f t="shared" ref="B3:B66" si="7">IF(I3&lt;&gt;"",IF(LEN(I3)&gt;9,LEFT(I3,10),"sai PO"),"")</f>
        <v>4145419117</v>
      </c>
      <c r="C3" s="74"/>
      <c r="D3" s="74"/>
      <c r="E3" s="75"/>
      <c r="F3" s="74"/>
      <c r="G3" s="75" t="s">
        <v>118</v>
      </c>
      <c r="H3" s="75"/>
      <c r="I3" s="75" t="s">
        <v>2212</v>
      </c>
      <c r="J3" s="75"/>
      <c r="K3" s="75" t="s">
        <v>55</v>
      </c>
      <c r="L3" s="27" t="str">
        <f t="shared" si="0"/>
        <v>Gà muối 500g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20</v>
      </c>
      <c r="S3" s="77"/>
      <c r="T3" s="30">
        <f t="shared" si="3"/>
        <v>111058</v>
      </c>
      <c r="U3" s="30">
        <f t="shared" si="4"/>
        <v>2221160</v>
      </c>
      <c r="V3" s="77"/>
      <c r="W3" s="77"/>
      <c r="X3" s="67">
        <f t="shared" si="5"/>
        <v>8</v>
      </c>
      <c r="Y3" s="31"/>
      <c r="Z3" s="30">
        <f t="shared" si="6"/>
        <v>177693</v>
      </c>
      <c r="AA3" s="78"/>
    </row>
    <row r="4" spans="1:27" ht="25.5" customHeight="1" x14ac:dyDescent="0.25">
      <c r="A4" s="13">
        <v>44919</v>
      </c>
      <c r="B4" s="70" t="str">
        <f t="shared" si="7"/>
        <v>4145419117</v>
      </c>
      <c r="C4" s="74"/>
      <c r="D4" s="74"/>
      <c r="E4" s="75"/>
      <c r="F4" s="74"/>
      <c r="G4" s="75" t="s">
        <v>118</v>
      </c>
      <c r="H4" s="75"/>
      <c r="I4" s="75" t="s">
        <v>2212</v>
      </c>
      <c r="J4" s="75"/>
      <c r="K4" s="75" t="s">
        <v>59</v>
      </c>
      <c r="L4" s="27" t="str">
        <f t="shared" si="0"/>
        <v>Giò Tai Lưỡi Xào 250g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10</v>
      </c>
      <c r="S4" s="77"/>
      <c r="T4" s="30">
        <f t="shared" si="3"/>
        <v>50182</v>
      </c>
      <c r="U4" s="30">
        <f t="shared" si="4"/>
        <v>501820</v>
      </c>
      <c r="V4" s="77"/>
      <c r="W4" s="77"/>
      <c r="X4" s="67">
        <f t="shared" si="5"/>
        <v>8</v>
      </c>
      <c r="Y4" s="31"/>
      <c r="Z4" s="30">
        <f t="shared" si="6"/>
        <v>40146</v>
      </c>
      <c r="AA4" s="78"/>
    </row>
    <row r="5" spans="1:27" ht="25.5" customHeight="1" x14ac:dyDescent="0.25">
      <c r="A5" s="13">
        <v>44919</v>
      </c>
      <c r="B5" s="70" t="str">
        <f t="shared" si="7"/>
        <v>4145419117</v>
      </c>
      <c r="C5" s="74"/>
      <c r="D5" s="74"/>
      <c r="E5" s="75"/>
      <c r="F5" s="74"/>
      <c r="G5" s="75" t="s">
        <v>118</v>
      </c>
      <c r="H5" s="75"/>
      <c r="I5" s="75" t="s">
        <v>2212</v>
      </c>
      <c r="J5" s="75"/>
      <c r="K5" s="75" t="s">
        <v>65</v>
      </c>
      <c r="L5" s="27" t="str">
        <f t="shared" si="0"/>
        <v>Mọc Nấm Hương 250g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5</v>
      </c>
      <c r="S5" s="77"/>
      <c r="T5" s="30">
        <f t="shared" si="3"/>
        <v>46000</v>
      </c>
      <c r="U5" s="30">
        <f t="shared" si="4"/>
        <v>230000</v>
      </c>
      <c r="V5" s="77"/>
      <c r="W5" s="77"/>
      <c r="X5" s="67">
        <f t="shared" si="5"/>
        <v>8</v>
      </c>
      <c r="Y5" s="31"/>
      <c r="Z5" s="30">
        <f t="shared" si="6"/>
        <v>18400</v>
      </c>
      <c r="AA5" s="78"/>
    </row>
    <row r="6" spans="1:27" ht="25.5" customHeight="1" x14ac:dyDescent="0.25">
      <c r="A6" s="13">
        <v>44919</v>
      </c>
      <c r="B6" s="70" t="str">
        <f t="shared" si="7"/>
        <v>4145421280</v>
      </c>
      <c r="C6" s="74"/>
      <c r="D6" s="74"/>
      <c r="E6" s="75"/>
      <c r="F6" s="74"/>
      <c r="G6" s="75" t="s">
        <v>118</v>
      </c>
      <c r="H6" s="75"/>
      <c r="I6" s="75" t="s">
        <v>2213</v>
      </c>
      <c r="J6" s="75"/>
      <c r="K6" s="75" t="s">
        <v>30</v>
      </c>
      <c r="L6" s="27" t="str">
        <f t="shared" si="0"/>
        <v>Bắp bò muối 200g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5</v>
      </c>
      <c r="S6" s="77"/>
      <c r="T6" s="30">
        <f t="shared" si="3"/>
        <v>87787</v>
      </c>
      <c r="U6" s="30">
        <f t="shared" si="4"/>
        <v>438935</v>
      </c>
      <c r="V6" s="77"/>
      <c r="W6" s="77"/>
      <c r="X6" s="67">
        <f t="shared" si="5"/>
        <v>8</v>
      </c>
      <c r="Y6" s="31"/>
      <c r="Z6" s="30">
        <f t="shared" si="6"/>
        <v>35115</v>
      </c>
    </row>
    <row r="7" spans="1:27" ht="25.5" customHeight="1" x14ac:dyDescent="0.25">
      <c r="A7" s="13">
        <v>44919</v>
      </c>
      <c r="B7" s="70" t="str">
        <f t="shared" si="7"/>
        <v>4145421280</v>
      </c>
      <c r="C7" s="14"/>
      <c r="D7" s="14"/>
      <c r="E7" s="15"/>
      <c r="F7" s="14"/>
      <c r="G7" s="15" t="s">
        <v>118</v>
      </c>
      <c r="H7" s="15"/>
      <c r="I7" s="15" t="s">
        <v>2213</v>
      </c>
      <c r="J7" s="15"/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73431</v>
      </c>
      <c r="U7" s="30">
        <f t="shared" si="4"/>
        <v>367155</v>
      </c>
      <c r="V7" s="29"/>
      <c r="W7" s="29"/>
      <c r="X7" s="67">
        <f t="shared" si="5"/>
        <v>8</v>
      </c>
      <c r="Y7" s="31"/>
      <c r="Z7" s="30">
        <f t="shared" si="6"/>
        <v>29372</v>
      </c>
    </row>
    <row r="8" spans="1:27" ht="25.5" customHeight="1" x14ac:dyDescent="0.25">
      <c r="A8" s="13">
        <v>44919</v>
      </c>
      <c r="B8" s="70" t="str">
        <f t="shared" si="7"/>
        <v>4145421280</v>
      </c>
      <c r="C8" s="14"/>
      <c r="D8" s="14"/>
      <c r="E8" s="15"/>
      <c r="F8" s="14"/>
      <c r="G8" s="15" t="s">
        <v>118</v>
      </c>
      <c r="H8" s="15"/>
      <c r="I8" s="15" t="s">
        <v>2213</v>
      </c>
      <c r="J8" s="15"/>
      <c r="K8" s="15" t="s">
        <v>55</v>
      </c>
      <c r="L8" s="27" t="str">
        <f t="shared" si="0"/>
        <v>Gà muối 500g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10</v>
      </c>
      <c r="S8" s="29"/>
      <c r="T8" s="30">
        <f t="shared" si="3"/>
        <v>111058</v>
      </c>
      <c r="U8" s="30">
        <f t="shared" si="4"/>
        <v>1110580</v>
      </c>
      <c r="V8" s="29"/>
      <c r="W8" s="29"/>
      <c r="X8" s="67">
        <f t="shared" si="5"/>
        <v>8</v>
      </c>
      <c r="Y8" s="31"/>
      <c r="Z8" s="30">
        <f t="shared" si="6"/>
        <v>88846</v>
      </c>
    </row>
    <row r="9" spans="1:27" ht="25.5" customHeight="1" x14ac:dyDescent="0.25">
      <c r="A9" s="13">
        <v>44919</v>
      </c>
      <c r="B9" s="70" t="str">
        <f t="shared" si="7"/>
        <v>4145421280</v>
      </c>
      <c r="C9" s="14"/>
      <c r="D9" s="14"/>
      <c r="E9" s="15"/>
      <c r="F9" s="14"/>
      <c r="G9" s="15" t="s">
        <v>118</v>
      </c>
      <c r="H9" s="15"/>
      <c r="I9" s="15" t="s">
        <v>2213</v>
      </c>
      <c r="J9" s="15"/>
      <c r="K9" s="15" t="s">
        <v>63</v>
      </c>
      <c r="L9" s="27" t="str">
        <f t="shared" si="0"/>
        <v>Giò tai nấm hương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101989</v>
      </c>
      <c r="U9" s="30">
        <f t="shared" si="4"/>
        <v>509945</v>
      </c>
      <c r="V9" s="29"/>
      <c r="W9" s="29"/>
      <c r="X9" s="67">
        <f t="shared" si="5"/>
        <v>8</v>
      </c>
      <c r="Y9" s="31"/>
      <c r="Z9" s="30">
        <f t="shared" si="6"/>
        <v>40796</v>
      </c>
    </row>
    <row r="10" spans="1:27" ht="25.5" customHeight="1" x14ac:dyDescent="0.25">
      <c r="A10" s="13">
        <v>44919</v>
      </c>
      <c r="B10" s="70" t="str">
        <f t="shared" si="7"/>
        <v>4145421280</v>
      </c>
      <c r="C10" s="74"/>
      <c r="D10" s="74"/>
      <c r="E10" s="75"/>
      <c r="F10" s="74"/>
      <c r="G10" s="75" t="s">
        <v>118</v>
      </c>
      <c r="H10" s="75"/>
      <c r="I10" s="75" t="s">
        <v>2213</v>
      </c>
      <c r="J10" s="75"/>
      <c r="K10" s="75" t="s">
        <v>59</v>
      </c>
      <c r="L10" s="27" t="str">
        <f t="shared" si="0"/>
        <v>Giò Tai Lưỡi Xào 250g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5</v>
      </c>
      <c r="S10" s="77"/>
      <c r="T10" s="30">
        <f t="shared" si="3"/>
        <v>50182</v>
      </c>
      <c r="U10" s="30">
        <f t="shared" si="4"/>
        <v>250910</v>
      </c>
      <c r="V10" s="77"/>
      <c r="W10" s="77"/>
      <c r="X10" s="67">
        <f t="shared" si="5"/>
        <v>8</v>
      </c>
      <c r="Y10" s="31"/>
      <c r="Z10" s="30">
        <f t="shared" si="6"/>
        <v>20073</v>
      </c>
    </row>
    <row r="11" spans="1:27" ht="25.5" customHeight="1" x14ac:dyDescent="0.25">
      <c r="A11" s="13">
        <v>44919</v>
      </c>
      <c r="B11" s="70" t="str">
        <f t="shared" si="7"/>
        <v>4145421280</v>
      </c>
      <c r="C11" s="74"/>
      <c r="D11" s="74"/>
      <c r="E11" s="75"/>
      <c r="F11" s="74"/>
      <c r="G11" s="75" t="s">
        <v>118</v>
      </c>
      <c r="H11" s="75"/>
      <c r="I11" s="75" t="s">
        <v>2213</v>
      </c>
      <c r="J11" s="75"/>
      <c r="K11" s="75" t="s">
        <v>65</v>
      </c>
      <c r="L11" s="27" t="str">
        <f t="shared" si="0"/>
        <v>Mọc Nấm Hương 250g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10</v>
      </c>
      <c r="S11" s="77"/>
      <c r="T11" s="30">
        <f t="shared" si="3"/>
        <v>46000</v>
      </c>
      <c r="U11" s="30">
        <f t="shared" si="4"/>
        <v>460000</v>
      </c>
      <c r="V11" s="77"/>
      <c r="W11" s="77"/>
      <c r="X11" s="67">
        <f t="shared" si="5"/>
        <v>8</v>
      </c>
      <c r="Y11" s="31"/>
      <c r="Z11" s="30">
        <f t="shared" si="6"/>
        <v>36800</v>
      </c>
    </row>
    <row r="12" spans="1:27" ht="25.5" customHeight="1" x14ac:dyDescent="0.25">
      <c r="A12" s="13">
        <v>44919</v>
      </c>
      <c r="B12" s="70" t="str">
        <f t="shared" si="7"/>
        <v>4145422737</v>
      </c>
      <c r="C12" s="14"/>
      <c r="D12" s="14"/>
      <c r="E12" s="15"/>
      <c r="F12" s="14"/>
      <c r="G12" s="15" t="s">
        <v>118</v>
      </c>
      <c r="H12" s="15"/>
      <c r="I12" s="15" t="s">
        <v>2214</v>
      </c>
      <c r="J12" s="15"/>
      <c r="K12" s="15" t="s">
        <v>30</v>
      </c>
      <c r="L12" s="27" t="str">
        <f t="shared" si="0"/>
        <v>Bắp bò muối 200g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55</v>
      </c>
      <c r="S12" s="29"/>
      <c r="T12" s="30">
        <f t="shared" si="3"/>
        <v>87787</v>
      </c>
      <c r="U12" s="30">
        <f t="shared" si="4"/>
        <v>4828285</v>
      </c>
      <c r="V12" s="29"/>
      <c r="W12" s="29"/>
      <c r="X12" s="67">
        <f t="shared" si="5"/>
        <v>8</v>
      </c>
      <c r="Y12" s="31"/>
      <c r="Z12" s="30">
        <f t="shared" si="6"/>
        <v>386263</v>
      </c>
    </row>
    <row r="13" spans="1:27" ht="25.5" customHeight="1" x14ac:dyDescent="0.25">
      <c r="A13" s="13">
        <v>44919</v>
      </c>
      <c r="B13" s="70" t="str">
        <f t="shared" si="7"/>
        <v>4145422737</v>
      </c>
      <c r="C13" s="14"/>
      <c r="D13" s="14"/>
      <c r="E13" s="15"/>
      <c r="F13" s="14"/>
      <c r="G13" s="15" t="s">
        <v>118</v>
      </c>
      <c r="H13" s="15"/>
      <c r="I13" s="15" t="s">
        <v>2214</v>
      </c>
      <c r="J13" s="15"/>
      <c r="K13" s="15" t="s">
        <v>39</v>
      </c>
      <c r="L13" s="27" t="str">
        <f t="shared" si="0"/>
        <v>Chân giò heo muối 300g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56</v>
      </c>
      <c r="S13" s="29"/>
      <c r="T13" s="30">
        <f t="shared" si="3"/>
        <v>73431</v>
      </c>
      <c r="U13" s="30">
        <f t="shared" si="4"/>
        <v>4112136</v>
      </c>
      <c r="V13" s="29"/>
      <c r="W13" s="29"/>
      <c r="X13" s="67">
        <f t="shared" si="5"/>
        <v>8</v>
      </c>
      <c r="Y13" s="31"/>
      <c r="Z13" s="30">
        <f t="shared" si="6"/>
        <v>328971</v>
      </c>
    </row>
    <row r="14" spans="1:27" ht="25.5" customHeight="1" x14ac:dyDescent="0.25">
      <c r="A14" s="13">
        <v>44919</v>
      </c>
      <c r="B14" s="70" t="str">
        <f t="shared" si="7"/>
        <v>4145422737</v>
      </c>
      <c r="C14" s="14"/>
      <c r="D14" s="14"/>
      <c r="E14" s="15"/>
      <c r="F14" s="14"/>
      <c r="G14" s="15" t="s">
        <v>118</v>
      </c>
      <c r="H14" s="15"/>
      <c r="I14" s="15" t="s">
        <v>2214</v>
      </c>
      <c r="J14" s="15"/>
      <c r="K14" s="1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88</v>
      </c>
      <c r="S14" s="29"/>
      <c r="T14" s="30">
        <f t="shared" si="3"/>
        <v>111058</v>
      </c>
      <c r="U14" s="30">
        <f t="shared" si="4"/>
        <v>9773104</v>
      </c>
      <c r="V14" s="29"/>
      <c r="W14" s="29"/>
      <c r="X14" s="67">
        <f t="shared" si="5"/>
        <v>8</v>
      </c>
      <c r="Y14" s="31"/>
      <c r="Z14" s="30">
        <f t="shared" si="6"/>
        <v>781848</v>
      </c>
    </row>
    <row r="15" spans="1:27" ht="25.5" customHeight="1" x14ac:dyDescent="0.25">
      <c r="A15" s="13">
        <v>44919</v>
      </c>
      <c r="B15" s="70" t="str">
        <f t="shared" si="7"/>
        <v>4145422737</v>
      </c>
      <c r="C15" s="74"/>
      <c r="D15" s="74"/>
      <c r="E15" s="75"/>
      <c r="F15" s="74"/>
      <c r="G15" s="75" t="s">
        <v>118</v>
      </c>
      <c r="H15" s="75"/>
      <c r="I15" s="75" t="s">
        <v>2214</v>
      </c>
      <c r="J15" s="75"/>
      <c r="K15" s="75" t="s">
        <v>45</v>
      </c>
      <c r="L15" s="27" t="str">
        <f t="shared" si="0"/>
        <v>Chả nướng 300g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70950</v>
      </c>
      <c r="U15" s="30">
        <f t="shared" si="4"/>
        <v>354750</v>
      </c>
      <c r="V15" s="77"/>
      <c r="W15" s="77"/>
      <c r="X15" s="67">
        <f t="shared" si="5"/>
        <v>8</v>
      </c>
      <c r="Y15" s="31"/>
      <c r="Z15" s="30">
        <f t="shared" si="6"/>
        <v>28380</v>
      </c>
    </row>
    <row r="16" spans="1:27" ht="25.5" customHeight="1" x14ac:dyDescent="0.25">
      <c r="A16" s="13">
        <v>44919</v>
      </c>
      <c r="B16" s="70" t="str">
        <f t="shared" si="7"/>
        <v>4145422737</v>
      </c>
      <c r="C16" s="14"/>
      <c r="D16" s="14"/>
      <c r="E16" s="15"/>
      <c r="F16" s="14"/>
      <c r="G16" s="15" t="s">
        <v>118</v>
      </c>
      <c r="H16" s="15"/>
      <c r="I16" s="15" t="s">
        <v>2214</v>
      </c>
      <c r="J16" s="15"/>
      <c r="K16" s="15" t="s">
        <v>59</v>
      </c>
      <c r="L16" s="27" t="str">
        <f t="shared" si="0"/>
        <v>Giò Tai Lưỡi Xào 250g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35</v>
      </c>
      <c r="S16" s="29"/>
      <c r="T16" s="30">
        <f t="shared" si="3"/>
        <v>50182</v>
      </c>
      <c r="U16" s="30">
        <f t="shared" si="4"/>
        <v>1756370</v>
      </c>
      <c r="V16" s="29"/>
      <c r="W16" s="29"/>
      <c r="X16" s="67">
        <f t="shared" si="5"/>
        <v>8</v>
      </c>
      <c r="Y16" s="31"/>
      <c r="Z16" s="30">
        <f t="shared" si="6"/>
        <v>140510</v>
      </c>
    </row>
    <row r="17" spans="1:26" ht="25.5" customHeight="1" x14ac:dyDescent="0.25">
      <c r="A17" s="13">
        <v>44919</v>
      </c>
      <c r="B17" s="70" t="str">
        <f t="shared" si="7"/>
        <v>4145422737</v>
      </c>
      <c r="C17" s="14"/>
      <c r="D17" s="14"/>
      <c r="E17" s="15"/>
      <c r="F17" s="14"/>
      <c r="G17" s="15" t="s">
        <v>118</v>
      </c>
      <c r="H17" s="15"/>
      <c r="I17" s="15" t="s">
        <v>2214</v>
      </c>
      <c r="J17" s="15"/>
      <c r="K17" s="15" t="s">
        <v>65</v>
      </c>
      <c r="L17" s="27" t="str">
        <f t="shared" si="0"/>
        <v>Mọc Nấm Hương 250g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41</v>
      </c>
      <c r="S17" s="29"/>
      <c r="T17" s="30">
        <f t="shared" si="3"/>
        <v>46000</v>
      </c>
      <c r="U17" s="30">
        <f t="shared" si="4"/>
        <v>1886000</v>
      </c>
      <c r="V17" s="29"/>
      <c r="W17" s="29"/>
      <c r="X17" s="67">
        <f t="shared" si="5"/>
        <v>8</v>
      </c>
      <c r="Y17" s="31"/>
      <c r="Z17" s="30">
        <f t="shared" si="6"/>
        <v>150880</v>
      </c>
    </row>
    <row r="18" spans="1:26" ht="25.5" customHeight="1" x14ac:dyDescent="0.25">
      <c r="A18" s="13">
        <v>44919</v>
      </c>
      <c r="B18" s="70" t="str">
        <f t="shared" si="7"/>
        <v>4145423388</v>
      </c>
      <c r="C18" s="74"/>
      <c r="D18" s="74"/>
      <c r="E18" s="75"/>
      <c r="F18" s="74"/>
      <c r="G18" s="75" t="s">
        <v>118</v>
      </c>
      <c r="H18" s="75"/>
      <c r="I18" s="75" t="s">
        <v>2215</v>
      </c>
      <c r="J18" s="75"/>
      <c r="K18" s="75" t="s">
        <v>30</v>
      </c>
      <c r="L18" s="27" t="str">
        <f t="shared" si="0"/>
        <v>Bắp bò muối 200g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87787</v>
      </c>
      <c r="U18" s="30">
        <f t="shared" si="4"/>
        <v>438935</v>
      </c>
      <c r="V18" s="77"/>
      <c r="W18" s="77"/>
      <c r="X18" s="67">
        <f t="shared" si="5"/>
        <v>8</v>
      </c>
      <c r="Y18" s="31"/>
      <c r="Z18" s="30">
        <f t="shared" si="6"/>
        <v>35115</v>
      </c>
    </row>
    <row r="19" spans="1:26" ht="25.5" customHeight="1" x14ac:dyDescent="0.25">
      <c r="A19" s="13">
        <v>44919</v>
      </c>
      <c r="B19" s="70" t="str">
        <f t="shared" si="7"/>
        <v>4145423388</v>
      </c>
      <c r="C19" s="74"/>
      <c r="D19" s="74"/>
      <c r="E19" s="75"/>
      <c r="F19" s="74"/>
      <c r="G19" s="75" t="s">
        <v>118</v>
      </c>
      <c r="H19" s="75"/>
      <c r="I19" s="75" t="s">
        <v>2215</v>
      </c>
      <c r="J19" s="75"/>
      <c r="K19" s="75" t="s">
        <v>39</v>
      </c>
      <c r="L19" s="27" t="str">
        <f t="shared" si="0"/>
        <v>Chân giò heo muối 300g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73431</v>
      </c>
      <c r="U19" s="30">
        <f t="shared" si="4"/>
        <v>734310</v>
      </c>
      <c r="V19" s="77"/>
      <c r="W19" s="77"/>
      <c r="X19" s="67">
        <f t="shared" si="5"/>
        <v>8</v>
      </c>
      <c r="Y19" s="31"/>
      <c r="Z19" s="30">
        <f t="shared" si="6"/>
        <v>58745</v>
      </c>
    </row>
    <row r="20" spans="1:26" ht="25.5" customHeight="1" x14ac:dyDescent="0.25">
      <c r="A20" s="13">
        <v>44919</v>
      </c>
      <c r="B20" s="70" t="str">
        <f t="shared" si="7"/>
        <v>4145423388</v>
      </c>
      <c r="C20" s="74"/>
      <c r="D20" s="74"/>
      <c r="E20" s="75"/>
      <c r="F20" s="74"/>
      <c r="G20" s="75" t="s">
        <v>118</v>
      </c>
      <c r="H20" s="75"/>
      <c r="I20" s="75" t="s">
        <v>2215</v>
      </c>
      <c r="J20" s="75"/>
      <c r="K20" s="75" t="s">
        <v>55</v>
      </c>
      <c r="L20" s="27" t="str">
        <f t="shared" si="0"/>
        <v>Gà muối 500g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33</v>
      </c>
      <c r="S20" s="77"/>
      <c r="T20" s="30">
        <f t="shared" si="3"/>
        <v>111058</v>
      </c>
      <c r="U20" s="30">
        <f t="shared" si="4"/>
        <v>3664914</v>
      </c>
      <c r="V20" s="77"/>
      <c r="W20" s="77"/>
      <c r="X20" s="67">
        <f t="shared" si="5"/>
        <v>8</v>
      </c>
      <c r="Y20" s="31"/>
      <c r="Z20" s="30">
        <f t="shared" si="6"/>
        <v>293193</v>
      </c>
    </row>
    <row r="21" spans="1:26" ht="25.5" customHeight="1" x14ac:dyDescent="0.25">
      <c r="A21" s="13">
        <v>44919</v>
      </c>
      <c r="B21" s="70" t="str">
        <f t="shared" si="7"/>
        <v>4145423388</v>
      </c>
      <c r="C21" s="74"/>
      <c r="D21" s="74"/>
      <c r="E21" s="75"/>
      <c r="F21" s="74"/>
      <c r="G21" s="75" t="s">
        <v>118</v>
      </c>
      <c r="H21" s="75"/>
      <c r="I21" s="75" t="s">
        <v>2215</v>
      </c>
      <c r="J21" s="75"/>
      <c r="K21" s="75" t="s">
        <v>45</v>
      </c>
      <c r="L21" s="27" t="str">
        <f t="shared" si="0"/>
        <v>Chả nướng 300g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7</v>
      </c>
      <c r="S21" s="77"/>
      <c r="T21" s="30">
        <f t="shared" si="3"/>
        <v>70950</v>
      </c>
      <c r="U21" s="30">
        <f t="shared" si="4"/>
        <v>496650</v>
      </c>
      <c r="V21" s="77"/>
      <c r="W21" s="77"/>
      <c r="X21" s="67">
        <f t="shared" si="5"/>
        <v>8</v>
      </c>
      <c r="Y21" s="31"/>
      <c r="Z21" s="30">
        <f t="shared" si="6"/>
        <v>39732</v>
      </c>
    </row>
    <row r="22" spans="1:26" ht="25.5" customHeight="1" x14ac:dyDescent="0.25">
      <c r="A22" s="13">
        <v>44919</v>
      </c>
      <c r="B22" s="70" t="str">
        <f t="shared" si="7"/>
        <v>4145423388</v>
      </c>
      <c r="C22" s="74"/>
      <c r="D22" s="74"/>
      <c r="E22" s="75"/>
      <c r="F22" s="74"/>
      <c r="G22" s="75" t="s">
        <v>118</v>
      </c>
      <c r="H22" s="75"/>
      <c r="I22" s="75" t="s">
        <v>2215</v>
      </c>
      <c r="J22" s="75"/>
      <c r="K22" s="75" t="s">
        <v>37</v>
      </c>
      <c r="L22" s="27" t="str">
        <f t="shared" si="0"/>
        <v>Chả cốm 300g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8</v>
      </c>
      <c r="S22" s="77"/>
      <c r="T22" s="30">
        <f t="shared" si="3"/>
        <v>74250</v>
      </c>
      <c r="U22" s="30">
        <f t="shared" si="4"/>
        <v>594000</v>
      </c>
      <c r="V22" s="77"/>
      <c r="W22" s="77"/>
      <c r="X22" s="67">
        <f t="shared" si="5"/>
        <v>8</v>
      </c>
      <c r="Y22" s="31"/>
      <c r="Z22" s="30">
        <f t="shared" si="6"/>
        <v>47520</v>
      </c>
    </row>
    <row r="23" spans="1:26" ht="25.5" customHeight="1" x14ac:dyDescent="0.25">
      <c r="A23" s="13">
        <v>44919</v>
      </c>
      <c r="B23" s="70" t="str">
        <f t="shared" si="7"/>
        <v>4145423388</v>
      </c>
      <c r="C23" s="74"/>
      <c r="D23" s="74"/>
      <c r="E23" s="75"/>
      <c r="F23" s="74"/>
      <c r="G23" s="75" t="s">
        <v>118</v>
      </c>
      <c r="H23" s="75"/>
      <c r="I23" s="75" t="s">
        <v>2215</v>
      </c>
      <c r="J23" s="75"/>
      <c r="K23" s="75" t="s">
        <v>47</v>
      </c>
      <c r="L23" s="27" t="str">
        <f t="shared" si="0"/>
        <v>Đùi gà sốt cay 500g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6</v>
      </c>
      <c r="S23" s="77"/>
      <c r="T23" s="30">
        <f t="shared" si="3"/>
        <v>105400</v>
      </c>
      <c r="U23" s="30">
        <f t="shared" si="4"/>
        <v>632400</v>
      </c>
      <c r="V23" s="77"/>
      <c r="W23" s="77"/>
      <c r="X23" s="67">
        <f t="shared" si="5"/>
        <v>8</v>
      </c>
      <c r="Y23" s="31"/>
      <c r="Z23" s="30">
        <f t="shared" si="6"/>
        <v>50592</v>
      </c>
    </row>
    <row r="24" spans="1:26" ht="25.5" customHeight="1" x14ac:dyDescent="0.25">
      <c r="A24" s="13">
        <v>44919</v>
      </c>
      <c r="B24" s="70" t="str">
        <f t="shared" si="7"/>
        <v>4145423388</v>
      </c>
      <c r="C24" s="14"/>
      <c r="D24" s="14"/>
      <c r="E24" s="15"/>
      <c r="F24" s="14"/>
      <c r="G24" s="15" t="s">
        <v>118</v>
      </c>
      <c r="H24" s="15"/>
      <c r="I24" s="15" t="s">
        <v>2215</v>
      </c>
      <c r="J24" s="15"/>
      <c r="K24" s="15" t="s">
        <v>43</v>
      </c>
      <c r="L24" s="27" t="str">
        <f t="shared" si="0"/>
        <v>Chân gà sốt cay 400g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6</v>
      </c>
      <c r="S24" s="29"/>
      <c r="T24" s="30">
        <f t="shared" si="3"/>
        <v>90750</v>
      </c>
      <c r="U24" s="30">
        <f t="shared" si="4"/>
        <v>544500</v>
      </c>
      <c r="V24" s="29"/>
      <c r="W24" s="29"/>
      <c r="X24" s="67">
        <f t="shared" si="5"/>
        <v>8</v>
      </c>
      <c r="Y24" s="31"/>
      <c r="Z24" s="30">
        <f t="shared" si="6"/>
        <v>43560</v>
      </c>
    </row>
    <row r="25" spans="1:26" ht="25.5" customHeight="1" x14ac:dyDescent="0.25">
      <c r="A25" s="13">
        <v>44919</v>
      </c>
      <c r="B25" s="70" t="str">
        <f t="shared" si="7"/>
        <v>4145423388</v>
      </c>
      <c r="C25" s="14"/>
      <c r="D25" s="14"/>
      <c r="E25" s="15"/>
      <c r="F25" s="14"/>
      <c r="G25" s="15" t="s">
        <v>118</v>
      </c>
      <c r="H25" s="15"/>
      <c r="I25" s="15" t="s">
        <v>2215</v>
      </c>
      <c r="J25" s="15"/>
      <c r="K25" s="1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5</v>
      </c>
      <c r="S25" s="29"/>
      <c r="T25" s="30">
        <f t="shared" si="3"/>
        <v>50182</v>
      </c>
      <c r="U25" s="30">
        <f t="shared" si="4"/>
        <v>250910</v>
      </c>
      <c r="V25" s="29"/>
      <c r="W25" s="29"/>
      <c r="X25" s="67">
        <f t="shared" si="5"/>
        <v>8</v>
      </c>
      <c r="Y25" s="31"/>
      <c r="Z25" s="30">
        <f t="shared" si="6"/>
        <v>20073</v>
      </c>
    </row>
    <row r="26" spans="1:26" ht="25.5" customHeight="1" x14ac:dyDescent="0.25">
      <c r="A26" s="13">
        <v>44919</v>
      </c>
      <c r="B26" s="70" t="str">
        <f t="shared" si="7"/>
        <v>4145423388</v>
      </c>
      <c r="C26" s="74"/>
      <c r="D26" s="74"/>
      <c r="E26" s="75"/>
      <c r="F26" s="74"/>
      <c r="G26" s="75" t="s">
        <v>118</v>
      </c>
      <c r="H26" s="75"/>
      <c r="I26" s="75" t="s">
        <v>2215</v>
      </c>
      <c r="J26" s="75"/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11</v>
      </c>
      <c r="S26" s="77"/>
      <c r="T26" s="30">
        <f t="shared" si="3"/>
        <v>46000</v>
      </c>
      <c r="U26" s="30">
        <f t="shared" si="4"/>
        <v>506000</v>
      </c>
      <c r="V26" s="77"/>
      <c r="W26" s="77"/>
      <c r="X26" s="67">
        <f t="shared" si="5"/>
        <v>8</v>
      </c>
      <c r="Y26" s="31"/>
      <c r="Z26" s="30">
        <f t="shared" si="6"/>
        <v>40480</v>
      </c>
    </row>
    <row r="27" spans="1:26" ht="25.5" customHeight="1" x14ac:dyDescent="0.25">
      <c r="A27" s="13">
        <v>44919</v>
      </c>
      <c r="B27" s="70" t="str">
        <f t="shared" si="7"/>
        <v>4145424237</v>
      </c>
      <c r="C27" s="14"/>
      <c r="D27" s="14"/>
      <c r="E27" s="15"/>
      <c r="F27" s="14"/>
      <c r="G27" s="15" t="s">
        <v>118</v>
      </c>
      <c r="H27" s="15"/>
      <c r="I27" s="15" t="s">
        <v>2216</v>
      </c>
      <c r="J27" s="15"/>
      <c r="K27" s="15" t="s">
        <v>39</v>
      </c>
      <c r="L27" s="27" t="str">
        <f t="shared" si="0"/>
        <v>Chân giò heo muối 300g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18</v>
      </c>
      <c r="S27" s="29"/>
      <c r="T27" s="30">
        <f t="shared" si="3"/>
        <v>73431</v>
      </c>
      <c r="U27" s="30">
        <f t="shared" si="4"/>
        <v>1321758</v>
      </c>
      <c r="V27" s="29"/>
      <c r="W27" s="29"/>
      <c r="X27" s="67">
        <f t="shared" si="5"/>
        <v>8</v>
      </c>
      <c r="Y27" s="31"/>
      <c r="Z27" s="30">
        <f t="shared" si="6"/>
        <v>105741</v>
      </c>
    </row>
    <row r="28" spans="1:26" ht="25.5" customHeight="1" x14ac:dyDescent="0.25">
      <c r="A28" s="13">
        <v>44919</v>
      </c>
      <c r="B28" s="70" t="str">
        <f t="shared" si="7"/>
        <v>4145424237</v>
      </c>
      <c r="C28" s="74"/>
      <c r="D28" s="74"/>
      <c r="E28" s="75"/>
      <c r="F28" s="74"/>
      <c r="G28" s="75" t="s">
        <v>118</v>
      </c>
      <c r="H28" s="75"/>
      <c r="I28" s="75" t="s">
        <v>2216</v>
      </c>
      <c r="J28" s="75"/>
      <c r="K28" s="75" t="s">
        <v>55</v>
      </c>
      <c r="L28" s="27" t="str">
        <f t="shared" si="0"/>
        <v>Gà muối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17</v>
      </c>
      <c r="S28" s="77"/>
      <c r="T28" s="30">
        <f t="shared" si="3"/>
        <v>111058</v>
      </c>
      <c r="U28" s="30">
        <f t="shared" si="4"/>
        <v>1887986</v>
      </c>
      <c r="V28" s="77"/>
      <c r="W28" s="77"/>
      <c r="X28" s="67">
        <f t="shared" si="5"/>
        <v>8</v>
      </c>
      <c r="Y28" s="31"/>
      <c r="Z28" s="30">
        <f t="shared" si="6"/>
        <v>151039</v>
      </c>
    </row>
    <row r="29" spans="1:26" ht="25.5" customHeight="1" x14ac:dyDescent="0.25">
      <c r="A29" s="13">
        <v>44919</v>
      </c>
      <c r="B29" s="70" t="str">
        <f t="shared" si="7"/>
        <v>4145424237</v>
      </c>
      <c r="C29" s="74"/>
      <c r="D29" s="74"/>
      <c r="E29" s="75"/>
      <c r="F29" s="74"/>
      <c r="G29" s="75" t="s">
        <v>118</v>
      </c>
      <c r="H29" s="75"/>
      <c r="I29" s="75" t="s">
        <v>2216</v>
      </c>
      <c r="J29" s="75"/>
      <c r="K29" s="75" t="s">
        <v>45</v>
      </c>
      <c r="L29" s="27" t="str">
        <f t="shared" si="0"/>
        <v>Chả nướng 300g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70950</v>
      </c>
      <c r="U29" s="30">
        <f t="shared" si="4"/>
        <v>354750</v>
      </c>
      <c r="V29" s="77"/>
      <c r="W29" s="77"/>
      <c r="X29" s="67">
        <f t="shared" si="5"/>
        <v>8</v>
      </c>
      <c r="Y29" s="31"/>
      <c r="Z29" s="30">
        <f t="shared" si="6"/>
        <v>28380</v>
      </c>
    </row>
    <row r="30" spans="1:26" ht="25.5" customHeight="1" x14ac:dyDescent="0.25">
      <c r="A30" s="13">
        <v>44919</v>
      </c>
      <c r="B30" s="70" t="str">
        <f t="shared" si="7"/>
        <v>4145424237</v>
      </c>
      <c r="C30" s="74"/>
      <c r="D30" s="74"/>
      <c r="E30" s="75"/>
      <c r="F30" s="74"/>
      <c r="G30" s="75" t="s">
        <v>118</v>
      </c>
      <c r="H30" s="75"/>
      <c r="I30" s="75" t="s">
        <v>2216</v>
      </c>
      <c r="J30" s="75"/>
      <c r="K30" s="75" t="s">
        <v>37</v>
      </c>
      <c r="L30" s="27" t="str">
        <f t="shared" si="0"/>
        <v>Chả cốm 300g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74250</v>
      </c>
      <c r="U30" s="30">
        <f t="shared" si="4"/>
        <v>371250</v>
      </c>
      <c r="V30" s="77"/>
      <c r="W30" s="77"/>
      <c r="X30" s="67">
        <f t="shared" si="5"/>
        <v>8</v>
      </c>
      <c r="Y30" s="31"/>
      <c r="Z30" s="30">
        <f t="shared" si="6"/>
        <v>29700</v>
      </c>
    </row>
    <row r="31" spans="1:26" ht="25.5" customHeight="1" x14ac:dyDescent="0.25">
      <c r="A31" s="13">
        <v>44919</v>
      </c>
      <c r="B31" s="70" t="str">
        <f t="shared" si="7"/>
        <v>4145424237</v>
      </c>
      <c r="C31" s="74"/>
      <c r="D31" s="74"/>
      <c r="E31" s="75"/>
      <c r="F31" s="74"/>
      <c r="G31" s="75" t="s">
        <v>118</v>
      </c>
      <c r="H31" s="75"/>
      <c r="I31" s="75" t="s">
        <v>2216</v>
      </c>
      <c r="J31" s="75"/>
      <c r="K31" s="75" t="s">
        <v>47</v>
      </c>
      <c r="L31" s="27" t="str">
        <f t="shared" si="0"/>
        <v>Đùi gà sốt cay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3</v>
      </c>
      <c r="S31" s="77"/>
      <c r="T31" s="30">
        <f t="shared" si="3"/>
        <v>105400</v>
      </c>
      <c r="U31" s="30">
        <f t="shared" si="4"/>
        <v>316200</v>
      </c>
      <c r="V31" s="77"/>
      <c r="W31" s="77"/>
      <c r="X31" s="67">
        <f t="shared" si="5"/>
        <v>8</v>
      </c>
      <c r="Y31" s="31"/>
      <c r="Z31" s="30">
        <f t="shared" si="6"/>
        <v>25296</v>
      </c>
    </row>
    <row r="32" spans="1:26" ht="25.5" customHeight="1" x14ac:dyDescent="0.25">
      <c r="A32" s="13">
        <v>44919</v>
      </c>
      <c r="B32" s="70" t="str">
        <f t="shared" si="7"/>
        <v>4145424237</v>
      </c>
      <c r="C32" s="74"/>
      <c r="D32" s="74"/>
      <c r="E32" s="75"/>
      <c r="F32" s="74"/>
      <c r="G32" s="75" t="s">
        <v>118</v>
      </c>
      <c r="H32" s="75"/>
      <c r="I32" s="75" t="s">
        <v>2216</v>
      </c>
      <c r="J32" s="75"/>
      <c r="K32" s="75" t="s">
        <v>43</v>
      </c>
      <c r="L32" s="27" t="str">
        <f t="shared" si="0"/>
        <v>Chân gà sốt cay 400g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3</v>
      </c>
      <c r="S32" s="77"/>
      <c r="T32" s="30">
        <f t="shared" si="3"/>
        <v>90750</v>
      </c>
      <c r="U32" s="30">
        <f t="shared" si="4"/>
        <v>272250</v>
      </c>
      <c r="V32" s="77"/>
      <c r="W32" s="77"/>
      <c r="X32" s="67">
        <f t="shared" si="5"/>
        <v>8</v>
      </c>
      <c r="Y32" s="31"/>
      <c r="Z32" s="30">
        <f t="shared" si="6"/>
        <v>21780</v>
      </c>
    </row>
    <row r="33" spans="1:26" ht="25.5" customHeight="1" x14ac:dyDescent="0.25">
      <c r="A33" s="13">
        <v>44919</v>
      </c>
      <c r="B33" s="70" t="str">
        <f t="shared" si="7"/>
        <v>4145424237</v>
      </c>
      <c r="C33" s="14"/>
      <c r="D33" s="14"/>
      <c r="E33" s="15"/>
      <c r="F33" s="14"/>
      <c r="G33" s="15" t="s">
        <v>118</v>
      </c>
      <c r="H33" s="15"/>
      <c r="I33" s="15" t="s">
        <v>2216</v>
      </c>
      <c r="J33" s="15"/>
      <c r="K33" s="15" t="s">
        <v>59</v>
      </c>
      <c r="L33" s="27" t="str">
        <f t="shared" si="0"/>
        <v>Giò Tai Lưỡi Xào 250g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10</v>
      </c>
      <c r="S33" s="29"/>
      <c r="T33" s="30">
        <f t="shared" si="3"/>
        <v>50182</v>
      </c>
      <c r="U33" s="30">
        <f t="shared" si="4"/>
        <v>501820</v>
      </c>
      <c r="V33" s="29"/>
      <c r="W33" s="29"/>
      <c r="X33" s="67">
        <f t="shared" si="5"/>
        <v>8</v>
      </c>
      <c r="Y33" s="31"/>
      <c r="Z33" s="30">
        <f t="shared" si="6"/>
        <v>40146</v>
      </c>
    </row>
    <row r="34" spans="1:26" ht="25.5" customHeight="1" x14ac:dyDescent="0.25">
      <c r="A34" s="13">
        <v>44919</v>
      </c>
      <c r="B34" s="70" t="str">
        <f t="shared" si="7"/>
        <v>4145424945</v>
      </c>
      <c r="C34" s="74"/>
      <c r="D34" s="74"/>
      <c r="E34" s="75"/>
      <c r="F34" s="74"/>
      <c r="G34" s="75" t="s">
        <v>118</v>
      </c>
      <c r="H34" s="75"/>
      <c r="I34" s="75" t="s">
        <v>2217</v>
      </c>
      <c r="J34" s="75"/>
      <c r="K34" s="75" t="s">
        <v>30</v>
      </c>
      <c r="L34" s="27" t="str">
        <f t="shared" si="0"/>
        <v>Bắp bò muối 200g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5</v>
      </c>
      <c r="S34" s="77"/>
      <c r="T34" s="30">
        <f t="shared" si="3"/>
        <v>87787</v>
      </c>
      <c r="U34" s="30">
        <f t="shared" si="4"/>
        <v>438935</v>
      </c>
      <c r="V34" s="77"/>
      <c r="W34" s="77"/>
      <c r="X34" s="67">
        <f t="shared" si="5"/>
        <v>8</v>
      </c>
      <c r="Y34" s="31"/>
      <c r="Z34" s="30">
        <f t="shared" si="6"/>
        <v>35115</v>
      </c>
    </row>
    <row r="35" spans="1:26" ht="25.5" customHeight="1" x14ac:dyDescent="0.25">
      <c r="A35" s="13">
        <v>44919</v>
      </c>
      <c r="B35" s="70" t="str">
        <f t="shared" si="7"/>
        <v>4145424945</v>
      </c>
      <c r="C35" s="74"/>
      <c r="D35" s="74"/>
      <c r="E35" s="75"/>
      <c r="F35" s="74"/>
      <c r="G35" s="75" t="s">
        <v>118</v>
      </c>
      <c r="H35" s="75"/>
      <c r="I35" s="75" t="s">
        <v>2217</v>
      </c>
      <c r="J35" s="75"/>
      <c r="K35" s="75" t="s">
        <v>39</v>
      </c>
      <c r="L35" s="27" t="str">
        <f t="shared" si="0"/>
        <v>Chân giò heo muối 300g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17</v>
      </c>
      <c r="S35" s="77"/>
      <c r="T35" s="30">
        <f t="shared" si="3"/>
        <v>73431</v>
      </c>
      <c r="U35" s="30">
        <f t="shared" si="4"/>
        <v>1248327</v>
      </c>
      <c r="V35" s="77"/>
      <c r="W35" s="77"/>
      <c r="X35" s="67">
        <f t="shared" si="5"/>
        <v>8</v>
      </c>
      <c r="Y35" s="31"/>
      <c r="Z35" s="30">
        <f t="shared" si="6"/>
        <v>99866</v>
      </c>
    </row>
    <row r="36" spans="1:26" ht="25.5" customHeight="1" x14ac:dyDescent="0.25">
      <c r="A36" s="13">
        <v>44919</v>
      </c>
      <c r="B36" s="70" t="str">
        <f t="shared" si="7"/>
        <v>4145424945</v>
      </c>
      <c r="C36" s="74"/>
      <c r="D36" s="74"/>
      <c r="E36" s="75"/>
      <c r="F36" s="74"/>
      <c r="G36" s="75" t="s">
        <v>118</v>
      </c>
      <c r="H36" s="75"/>
      <c r="I36" s="75" t="s">
        <v>2217</v>
      </c>
      <c r="J36" s="75"/>
      <c r="K36" s="75" t="s">
        <v>55</v>
      </c>
      <c r="L36" s="27" t="str">
        <f t="shared" si="0"/>
        <v>Gà muối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26</v>
      </c>
      <c r="S36" s="77"/>
      <c r="T36" s="30">
        <f t="shared" si="3"/>
        <v>111058</v>
      </c>
      <c r="U36" s="30">
        <f t="shared" si="4"/>
        <v>2887508</v>
      </c>
      <c r="V36" s="77"/>
      <c r="W36" s="77"/>
      <c r="X36" s="67">
        <f t="shared" si="5"/>
        <v>8</v>
      </c>
      <c r="Y36" s="31"/>
      <c r="Z36" s="30">
        <f t="shared" si="6"/>
        <v>231001</v>
      </c>
    </row>
    <row r="37" spans="1:26" ht="25.5" customHeight="1" x14ac:dyDescent="0.25">
      <c r="A37" s="13">
        <v>44919</v>
      </c>
      <c r="B37" s="70" t="str">
        <f t="shared" si="7"/>
        <v>4145424945</v>
      </c>
      <c r="C37" s="74"/>
      <c r="D37" s="74"/>
      <c r="E37" s="75"/>
      <c r="F37" s="74"/>
      <c r="G37" s="75" t="s">
        <v>118</v>
      </c>
      <c r="H37" s="75"/>
      <c r="I37" s="75" t="s">
        <v>2217</v>
      </c>
      <c r="J37" s="75"/>
      <c r="K37" s="75" t="s">
        <v>59</v>
      </c>
      <c r="L37" s="27" t="str">
        <f t="shared" si="0"/>
        <v>Giò Tai Lưỡi Xào 250g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5</v>
      </c>
      <c r="S37" s="77"/>
      <c r="T37" s="30">
        <f t="shared" si="3"/>
        <v>50182</v>
      </c>
      <c r="U37" s="30">
        <f t="shared" si="4"/>
        <v>250910</v>
      </c>
      <c r="V37" s="77"/>
      <c r="W37" s="77"/>
      <c r="X37" s="67">
        <f t="shared" si="5"/>
        <v>8</v>
      </c>
      <c r="Y37" s="31"/>
      <c r="Z37" s="30">
        <f t="shared" si="6"/>
        <v>20073</v>
      </c>
    </row>
    <row r="38" spans="1:26" ht="25.5" customHeight="1" x14ac:dyDescent="0.25">
      <c r="A38" s="13">
        <v>44919</v>
      </c>
      <c r="B38" s="70" t="str">
        <f t="shared" si="7"/>
        <v>4145424945</v>
      </c>
      <c r="C38" s="74"/>
      <c r="D38" s="74"/>
      <c r="E38" s="75"/>
      <c r="F38" s="74"/>
      <c r="G38" s="75" t="s">
        <v>118</v>
      </c>
      <c r="H38" s="75"/>
      <c r="I38" s="75" t="s">
        <v>2217</v>
      </c>
      <c r="J38" s="75"/>
      <c r="K38" s="75" t="s">
        <v>65</v>
      </c>
      <c r="L38" s="27" t="str">
        <f t="shared" si="0"/>
        <v>Mọc Nấm Hương 250g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6</v>
      </c>
      <c r="S38" s="77"/>
      <c r="T38" s="30">
        <f t="shared" si="3"/>
        <v>46000</v>
      </c>
      <c r="U38" s="30">
        <f t="shared" si="4"/>
        <v>276000</v>
      </c>
      <c r="V38" s="77"/>
      <c r="W38" s="77"/>
      <c r="X38" s="67">
        <f t="shared" si="5"/>
        <v>8</v>
      </c>
      <c r="Y38" s="31"/>
      <c r="Z38" s="30">
        <f t="shared" si="6"/>
        <v>22080</v>
      </c>
    </row>
    <row r="39" spans="1:26" ht="25.5" customHeight="1" x14ac:dyDescent="0.25">
      <c r="A39" s="13">
        <v>44919</v>
      </c>
      <c r="B39" s="70" t="str">
        <f t="shared" si="7"/>
        <v>4145425489</v>
      </c>
      <c r="C39" s="74"/>
      <c r="D39" s="74"/>
      <c r="E39" s="75"/>
      <c r="F39" s="74"/>
      <c r="G39" s="75" t="s">
        <v>118</v>
      </c>
      <c r="H39" s="75"/>
      <c r="I39" s="75" t="s">
        <v>2218</v>
      </c>
      <c r="J39" s="75"/>
      <c r="K39" s="75" t="s">
        <v>30</v>
      </c>
      <c r="L39" s="27" t="str">
        <f t="shared" si="0"/>
        <v>Bắp bò muối 200g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3</v>
      </c>
      <c r="S39" s="77"/>
      <c r="T39" s="30">
        <f t="shared" si="3"/>
        <v>87787</v>
      </c>
      <c r="U39" s="30">
        <f t="shared" si="4"/>
        <v>263361</v>
      </c>
      <c r="V39" s="77"/>
      <c r="W39" s="77"/>
      <c r="X39" s="67">
        <f t="shared" si="5"/>
        <v>8</v>
      </c>
      <c r="Y39" s="31"/>
      <c r="Z39" s="30">
        <f t="shared" si="6"/>
        <v>21069</v>
      </c>
    </row>
    <row r="40" spans="1:26" ht="25.5" customHeight="1" x14ac:dyDescent="0.25">
      <c r="A40" s="13">
        <v>44919</v>
      </c>
      <c r="B40" s="70" t="str">
        <f t="shared" si="7"/>
        <v>4145425489</v>
      </c>
      <c r="C40" s="74"/>
      <c r="D40" s="74"/>
      <c r="E40" s="75"/>
      <c r="F40" s="74"/>
      <c r="G40" s="75" t="s">
        <v>118</v>
      </c>
      <c r="H40" s="75"/>
      <c r="I40" s="75" t="s">
        <v>2218</v>
      </c>
      <c r="J40" s="75"/>
      <c r="K40" s="75" t="s">
        <v>39</v>
      </c>
      <c r="L40" s="27" t="str">
        <f t="shared" si="0"/>
        <v>Chân giò heo muối 300g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24</v>
      </c>
      <c r="S40" s="77"/>
      <c r="T40" s="30">
        <f t="shared" si="3"/>
        <v>73431</v>
      </c>
      <c r="U40" s="30">
        <f t="shared" si="4"/>
        <v>1762344</v>
      </c>
      <c r="V40" s="77"/>
      <c r="W40" s="77"/>
      <c r="X40" s="67">
        <f t="shared" si="5"/>
        <v>8</v>
      </c>
      <c r="Y40" s="31"/>
      <c r="Z40" s="30">
        <f t="shared" si="6"/>
        <v>140988</v>
      </c>
    </row>
    <row r="41" spans="1:26" ht="25.5" customHeight="1" x14ac:dyDescent="0.25">
      <c r="A41" s="13">
        <v>44919</v>
      </c>
      <c r="B41" s="70" t="str">
        <f t="shared" si="7"/>
        <v>4145425489</v>
      </c>
      <c r="C41" s="14"/>
      <c r="D41" s="14"/>
      <c r="E41" s="15"/>
      <c r="F41" s="14"/>
      <c r="G41" s="15" t="s">
        <v>118</v>
      </c>
      <c r="H41" s="15"/>
      <c r="I41" s="15" t="s">
        <v>2218</v>
      </c>
      <c r="J41" s="15"/>
      <c r="K41" s="15" t="s">
        <v>55</v>
      </c>
      <c r="L41" s="27" t="str">
        <f t="shared" si="0"/>
        <v>Gà muối 500g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34</v>
      </c>
      <c r="S41" s="29"/>
      <c r="T41" s="30">
        <f t="shared" si="3"/>
        <v>111058</v>
      </c>
      <c r="U41" s="30">
        <f t="shared" si="4"/>
        <v>3775972</v>
      </c>
      <c r="V41" s="29"/>
      <c r="W41" s="29"/>
      <c r="X41" s="67">
        <f t="shared" si="5"/>
        <v>8</v>
      </c>
      <c r="Y41" s="31"/>
      <c r="Z41" s="30">
        <f t="shared" si="6"/>
        <v>302078</v>
      </c>
    </row>
    <row r="42" spans="1:26" ht="25.5" customHeight="1" x14ac:dyDescent="0.25">
      <c r="A42" s="13">
        <v>44919</v>
      </c>
      <c r="B42" s="70" t="str">
        <f t="shared" si="7"/>
        <v>4145425489</v>
      </c>
      <c r="C42" s="74"/>
      <c r="D42" s="74"/>
      <c r="E42" s="75"/>
      <c r="F42" s="74"/>
      <c r="G42" s="75" t="s">
        <v>118</v>
      </c>
      <c r="H42" s="75"/>
      <c r="I42" s="75" t="s">
        <v>2218</v>
      </c>
      <c r="J42" s="75"/>
      <c r="K42" s="75" t="s">
        <v>45</v>
      </c>
      <c r="L42" s="27" t="str">
        <f t="shared" si="0"/>
        <v>Chả nướng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4</v>
      </c>
      <c r="S42" s="77"/>
      <c r="T42" s="30">
        <f t="shared" si="3"/>
        <v>70950</v>
      </c>
      <c r="U42" s="30">
        <f t="shared" si="4"/>
        <v>283800</v>
      </c>
      <c r="V42" s="77"/>
      <c r="W42" s="77"/>
      <c r="X42" s="67">
        <f t="shared" si="5"/>
        <v>8</v>
      </c>
      <c r="Y42" s="31"/>
      <c r="Z42" s="30">
        <f t="shared" si="6"/>
        <v>22704</v>
      </c>
    </row>
    <row r="43" spans="1:26" ht="25.5" customHeight="1" x14ac:dyDescent="0.25">
      <c r="A43" s="13">
        <v>44919</v>
      </c>
      <c r="B43" s="70" t="str">
        <f t="shared" si="7"/>
        <v>4145425489</v>
      </c>
      <c r="C43" s="74"/>
      <c r="D43" s="74"/>
      <c r="E43" s="75"/>
      <c r="F43" s="74"/>
      <c r="G43" s="75" t="s">
        <v>118</v>
      </c>
      <c r="H43" s="75"/>
      <c r="I43" s="75" t="s">
        <v>2218</v>
      </c>
      <c r="J43" s="75"/>
      <c r="K43" s="75" t="s">
        <v>37</v>
      </c>
      <c r="L43" s="27" t="str">
        <f t="shared" si="0"/>
        <v>Chả cốm 300g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9</v>
      </c>
      <c r="S43" s="77"/>
      <c r="T43" s="30">
        <f t="shared" si="3"/>
        <v>74250</v>
      </c>
      <c r="U43" s="30">
        <f t="shared" si="4"/>
        <v>668250</v>
      </c>
      <c r="V43" s="77"/>
      <c r="W43" s="77"/>
      <c r="X43" s="67">
        <f t="shared" si="5"/>
        <v>8</v>
      </c>
      <c r="Y43" s="31"/>
      <c r="Z43" s="30">
        <f t="shared" si="6"/>
        <v>53460</v>
      </c>
    </row>
    <row r="44" spans="1:26" ht="25.5" customHeight="1" x14ac:dyDescent="0.25">
      <c r="A44" s="13">
        <v>44919</v>
      </c>
      <c r="B44" s="70" t="str">
        <f t="shared" si="7"/>
        <v>4145425489</v>
      </c>
      <c r="C44" s="74"/>
      <c r="D44" s="74"/>
      <c r="E44" s="75"/>
      <c r="F44" s="74"/>
      <c r="G44" s="75" t="s">
        <v>118</v>
      </c>
      <c r="H44" s="75"/>
      <c r="I44" s="75" t="s">
        <v>2218</v>
      </c>
      <c r="J44" s="75"/>
      <c r="K44" s="75" t="s">
        <v>47</v>
      </c>
      <c r="L44" s="27" t="str">
        <f t="shared" si="0"/>
        <v>Đùi gà sốt cay 500g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9</v>
      </c>
      <c r="S44" s="77"/>
      <c r="T44" s="30">
        <f t="shared" si="3"/>
        <v>105400</v>
      </c>
      <c r="U44" s="30">
        <f t="shared" si="4"/>
        <v>948600</v>
      </c>
      <c r="V44" s="77"/>
      <c r="W44" s="77"/>
      <c r="X44" s="67">
        <f t="shared" si="5"/>
        <v>8</v>
      </c>
      <c r="Y44" s="31"/>
      <c r="Z44" s="30">
        <f t="shared" si="6"/>
        <v>75888</v>
      </c>
    </row>
    <row r="45" spans="1:26" ht="25.5" customHeight="1" x14ac:dyDescent="0.25">
      <c r="A45" s="13">
        <v>44919</v>
      </c>
      <c r="B45" s="70" t="str">
        <f t="shared" si="7"/>
        <v>4145425489</v>
      </c>
      <c r="C45" s="74"/>
      <c r="D45" s="74"/>
      <c r="E45" s="75"/>
      <c r="F45" s="74"/>
      <c r="G45" s="75" t="s">
        <v>118</v>
      </c>
      <c r="H45" s="75"/>
      <c r="I45" s="75" t="s">
        <v>2218</v>
      </c>
      <c r="J45" s="75"/>
      <c r="K45" s="75" t="s">
        <v>43</v>
      </c>
      <c r="L45" s="27" t="str">
        <f t="shared" si="0"/>
        <v>Chân gà sốt cay 400g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9</v>
      </c>
      <c r="S45" s="77"/>
      <c r="T45" s="30">
        <f t="shared" si="3"/>
        <v>90750</v>
      </c>
      <c r="U45" s="30">
        <f t="shared" si="4"/>
        <v>816750</v>
      </c>
      <c r="V45" s="77"/>
      <c r="W45" s="77"/>
      <c r="X45" s="67">
        <f t="shared" si="5"/>
        <v>8</v>
      </c>
      <c r="Y45" s="31"/>
      <c r="Z45" s="30">
        <f t="shared" si="6"/>
        <v>65340</v>
      </c>
    </row>
    <row r="46" spans="1:26" ht="25.5" customHeight="1" x14ac:dyDescent="0.25">
      <c r="A46" s="13">
        <v>44919</v>
      </c>
      <c r="B46" s="70" t="str">
        <f t="shared" si="7"/>
        <v>4145425489</v>
      </c>
      <c r="C46" s="14"/>
      <c r="D46" s="14"/>
      <c r="E46" s="15"/>
      <c r="F46" s="14"/>
      <c r="G46" s="15" t="s">
        <v>118</v>
      </c>
      <c r="H46" s="15"/>
      <c r="I46" s="15" t="s">
        <v>2218</v>
      </c>
      <c r="J46" s="15"/>
      <c r="K46" s="15" t="s">
        <v>59</v>
      </c>
      <c r="L46" s="27" t="str">
        <f t="shared" si="0"/>
        <v>Giò Tai Lưỡi Xào 250g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5</v>
      </c>
      <c r="S46" s="29"/>
      <c r="T46" s="30">
        <f t="shared" si="3"/>
        <v>50182</v>
      </c>
      <c r="U46" s="30">
        <f t="shared" si="4"/>
        <v>250910</v>
      </c>
      <c r="V46" s="29"/>
      <c r="W46" s="29"/>
      <c r="X46" s="67">
        <f t="shared" si="5"/>
        <v>8</v>
      </c>
      <c r="Y46" s="31"/>
      <c r="Z46" s="30">
        <f t="shared" si="6"/>
        <v>20073</v>
      </c>
    </row>
    <row r="47" spans="1:26" ht="25.5" customHeight="1" x14ac:dyDescent="0.25">
      <c r="A47" s="13">
        <v>44919</v>
      </c>
      <c r="B47" s="70" t="str">
        <f t="shared" si="7"/>
        <v>4145425489</v>
      </c>
      <c r="C47" s="14"/>
      <c r="D47" s="14"/>
      <c r="E47" s="15"/>
      <c r="F47" s="14"/>
      <c r="G47" s="15" t="s">
        <v>118</v>
      </c>
      <c r="H47" s="15"/>
      <c r="I47" s="15" t="s">
        <v>2218</v>
      </c>
      <c r="J47" s="15"/>
      <c r="K47" s="15" t="s">
        <v>65</v>
      </c>
      <c r="L47" s="27" t="str">
        <f t="shared" si="0"/>
        <v>Mọc Nấm Hương 250g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15</v>
      </c>
      <c r="S47" s="29"/>
      <c r="T47" s="30">
        <f t="shared" si="3"/>
        <v>46000</v>
      </c>
      <c r="U47" s="30">
        <f t="shared" si="4"/>
        <v>690000</v>
      </c>
      <c r="V47" s="29"/>
      <c r="W47" s="29"/>
      <c r="X47" s="67">
        <f t="shared" si="5"/>
        <v>8</v>
      </c>
      <c r="Y47" s="31"/>
      <c r="Z47" s="30">
        <f t="shared" si="6"/>
        <v>55200</v>
      </c>
    </row>
    <row r="48" spans="1:26" ht="25.5" customHeight="1" x14ac:dyDescent="0.25">
      <c r="A48" s="13">
        <v>44919</v>
      </c>
      <c r="B48" s="70" t="str">
        <f t="shared" si="7"/>
        <v>4145425686</v>
      </c>
      <c r="C48" s="14"/>
      <c r="D48" s="14"/>
      <c r="E48" s="15"/>
      <c r="F48" s="14"/>
      <c r="G48" s="15" t="s">
        <v>118</v>
      </c>
      <c r="H48" s="15"/>
      <c r="I48" s="15" t="s">
        <v>2219</v>
      </c>
      <c r="J48" s="15"/>
      <c r="K48" s="15" t="s">
        <v>30</v>
      </c>
      <c r="L48" s="27" t="str">
        <f t="shared" si="0"/>
        <v>Bắp bò muối 200g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87787</v>
      </c>
      <c r="U48" s="30">
        <f t="shared" si="4"/>
        <v>438935</v>
      </c>
      <c r="V48" s="29"/>
      <c r="W48" s="29"/>
      <c r="X48" s="67">
        <f t="shared" si="5"/>
        <v>8</v>
      </c>
      <c r="Y48" s="31"/>
      <c r="Z48" s="30">
        <f t="shared" si="6"/>
        <v>35115</v>
      </c>
    </row>
    <row r="49" spans="1:26" ht="25.5" customHeight="1" x14ac:dyDescent="0.25">
      <c r="A49" s="13">
        <v>44919</v>
      </c>
      <c r="B49" s="70" t="str">
        <f t="shared" si="7"/>
        <v>4145425686</v>
      </c>
      <c r="C49" s="74"/>
      <c r="D49" s="74"/>
      <c r="E49" s="75"/>
      <c r="F49" s="74"/>
      <c r="G49" s="75" t="s">
        <v>118</v>
      </c>
      <c r="H49" s="75"/>
      <c r="I49" s="75" t="s">
        <v>2219</v>
      </c>
      <c r="J49" s="75"/>
      <c r="K49" s="75" t="s">
        <v>39</v>
      </c>
      <c r="L49" s="27" t="str">
        <f t="shared" si="0"/>
        <v>Chân giò heo muối 300g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24</v>
      </c>
      <c r="S49" s="77"/>
      <c r="T49" s="30">
        <f t="shared" si="3"/>
        <v>73431</v>
      </c>
      <c r="U49" s="30">
        <f t="shared" si="4"/>
        <v>1762344</v>
      </c>
      <c r="V49" s="77"/>
      <c r="W49" s="77"/>
      <c r="X49" s="67">
        <f t="shared" si="5"/>
        <v>8</v>
      </c>
      <c r="Y49" s="31"/>
      <c r="Z49" s="30">
        <f t="shared" si="6"/>
        <v>140988</v>
      </c>
    </row>
    <row r="50" spans="1:26" ht="25.5" customHeight="1" x14ac:dyDescent="0.25">
      <c r="A50" s="13">
        <v>44919</v>
      </c>
      <c r="B50" s="70" t="str">
        <f t="shared" si="7"/>
        <v>4145425686</v>
      </c>
      <c r="C50" s="74"/>
      <c r="D50" s="74"/>
      <c r="E50" s="75"/>
      <c r="F50" s="74"/>
      <c r="G50" s="75" t="s">
        <v>118</v>
      </c>
      <c r="H50" s="75"/>
      <c r="I50" s="75" t="s">
        <v>2219</v>
      </c>
      <c r="J50" s="75"/>
      <c r="K50" s="75" t="s">
        <v>55</v>
      </c>
      <c r="L50" s="27" t="str">
        <f t="shared" si="0"/>
        <v>Gà muối 500g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18</v>
      </c>
      <c r="S50" s="77"/>
      <c r="T50" s="30">
        <f t="shared" si="3"/>
        <v>111058</v>
      </c>
      <c r="U50" s="30">
        <f t="shared" si="4"/>
        <v>1999044</v>
      </c>
      <c r="V50" s="77"/>
      <c r="W50" s="77"/>
      <c r="X50" s="67">
        <f t="shared" si="5"/>
        <v>8</v>
      </c>
      <c r="Y50" s="31"/>
      <c r="Z50" s="30">
        <f t="shared" si="6"/>
        <v>159924</v>
      </c>
    </row>
    <row r="51" spans="1:26" ht="25.5" customHeight="1" x14ac:dyDescent="0.25">
      <c r="A51" s="13">
        <v>44919</v>
      </c>
      <c r="B51" s="70" t="str">
        <f t="shared" si="7"/>
        <v>4145425686</v>
      </c>
      <c r="C51" s="74"/>
      <c r="D51" s="74"/>
      <c r="E51" s="75"/>
      <c r="F51" s="74"/>
      <c r="G51" s="75" t="s">
        <v>118</v>
      </c>
      <c r="H51" s="75"/>
      <c r="I51" s="75" t="s">
        <v>2219</v>
      </c>
      <c r="J51" s="75"/>
      <c r="K51" s="75" t="s">
        <v>37</v>
      </c>
      <c r="L51" s="27" t="str">
        <f t="shared" si="0"/>
        <v>Chả cốm 300g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8</v>
      </c>
      <c r="S51" s="77"/>
      <c r="T51" s="30">
        <f t="shared" si="3"/>
        <v>74250</v>
      </c>
      <c r="U51" s="30">
        <f t="shared" si="4"/>
        <v>594000</v>
      </c>
      <c r="V51" s="77"/>
      <c r="W51" s="77"/>
      <c r="X51" s="67">
        <f t="shared" si="5"/>
        <v>8</v>
      </c>
      <c r="Y51" s="31"/>
      <c r="Z51" s="30">
        <f t="shared" si="6"/>
        <v>47520</v>
      </c>
    </row>
    <row r="52" spans="1:26" ht="25.5" customHeight="1" x14ac:dyDescent="0.25">
      <c r="A52" s="13">
        <v>44919</v>
      </c>
      <c r="B52" s="70" t="str">
        <f t="shared" si="7"/>
        <v>4145425686</v>
      </c>
      <c r="C52" s="14"/>
      <c r="D52" s="14"/>
      <c r="E52" s="15"/>
      <c r="F52" s="14"/>
      <c r="G52" s="15" t="s">
        <v>118</v>
      </c>
      <c r="H52" s="15"/>
      <c r="I52" s="15" t="s">
        <v>2219</v>
      </c>
      <c r="J52" s="15"/>
      <c r="K52" s="15" t="s">
        <v>59</v>
      </c>
      <c r="L52" s="27" t="str">
        <f t="shared" si="0"/>
        <v>Giò Tai Lưỡi Xào 250g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15</v>
      </c>
      <c r="S52" s="29"/>
      <c r="T52" s="30">
        <f t="shared" si="3"/>
        <v>50182</v>
      </c>
      <c r="U52" s="30">
        <f t="shared" si="4"/>
        <v>752730</v>
      </c>
      <c r="V52" s="29"/>
      <c r="W52" s="29"/>
      <c r="X52" s="67">
        <f t="shared" si="5"/>
        <v>8</v>
      </c>
      <c r="Y52" s="31"/>
      <c r="Z52" s="30">
        <f t="shared" si="6"/>
        <v>60218</v>
      </c>
    </row>
    <row r="53" spans="1:26" ht="25.5" customHeight="1" x14ac:dyDescent="0.25">
      <c r="A53" s="13">
        <v>44919</v>
      </c>
      <c r="B53" s="70" t="str">
        <f t="shared" si="7"/>
        <v>4145425686</v>
      </c>
      <c r="C53" s="74"/>
      <c r="D53" s="74"/>
      <c r="E53" s="75"/>
      <c r="F53" s="74"/>
      <c r="G53" s="75" t="s">
        <v>118</v>
      </c>
      <c r="H53" s="75"/>
      <c r="I53" s="75" t="s">
        <v>2219</v>
      </c>
      <c r="J53" s="75"/>
      <c r="K53" s="75" t="s">
        <v>65</v>
      </c>
      <c r="L53" s="27" t="str">
        <f t="shared" si="0"/>
        <v>Mọc Nấm Hương 250g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16</v>
      </c>
      <c r="S53" s="77"/>
      <c r="T53" s="30">
        <f t="shared" si="3"/>
        <v>46000</v>
      </c>
      <c r="U53" s="30">
        <f t="shared" si="4"/>
        <v>736000</v>
      </c>
      <c r="V53" s="77"/>
      <c r="W53" s="77"/>
      <c r="X53" s="67">
        <f t="shared" si="5"/>
        <v>8</v>
      </c>
      <c r="Y53" s="31"/>
      <c r="Z53" s="30">
        <f t="shared" si="6"/>
        <v>58880</v>
      </c>
    </row>
    <row r="54" spans="1:26" ht="25.5" customHeight="1" x14ac:dyDescent="0.25">
      <c r="A54" s="13">
        <v>44919</v>
      </c>
      <c r="B54" s="70" t="str">
        <f t="shared" si="7"/>
        <v>4145426353</v>
      </c>
      <c r="C54" s="74"/>
      <c r="D54" s="74"/>
      <c r="E54" s="75"/>
      <c r="F54" s="74"/>
      <c r="G54" s="75" t="s">
        <v>118</v>
      </c>
      <c r="H54" s="75"/>
      <c r="I54" s="75" t="s">
        <v>2220</v>
      </c>
      <c r="J54" s="75"/>
      <c r="K54" s="75" t="s">
        <v>30</v>
      </c>
      <c r="L54" s="27" t="str">
        <f t="shared" si="0"/>
        <v>Bắp bò muối 200g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40</v>
      </c>
      <c r="S54" s="77"/>
      <c r="T54" s="30">
        <f t="shared" si="3"/>
        <v>87787</v>
      </c>
      <c r="U54" s="30">
        <f t="shared" si="4"/>
        <v>3511480</v>
      </c>
      <c r="V54" s="77"/>
      <c r="W54" s="77"/>
      <c r="X54" s="67">
        <f t="shared" si="5"/>
        <v>8</v>
      </c>
      <c r="Y54" s="31"/>
      <c r="Z54" s="30">
        <f t="shared" si="6"/>
        <v>280918</v>
      </c>
    </row>
    <row r="55" spans="1:26" ht="25.5" customHeight="1" x14ac:dyDescent="0.25">
      <c r="A55" s="13">
        <v>44919</v>
      </c>
      <c r="B55" s="70" t="str">
        <f t="shared" si="7"/>
        <v>4145426353</v>
      </c>
      <c r="C55" s="74"/>
      <c r="D55" s="74"/>
      <c r="E55" s="75"/>
      <c r="F55" s="74"/>
      <c r="G55" s="75" t="s">
        <v>118</v>
      </c>
      <c r="H55" s="75"/>
      <c r="I55" s="75" t="s">
        <v>2220</v>
      </c>
      <c r="J55" s="75"/>
      <c r="K55" s="75" t="s">
        <v>39</v>
      </c>
      <c r="L55" s="27" t="str">
        <f t="shared" si="0"/>
        <v>Chân giò heo muối 300g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6</v>
      </c>
      <c r="S55" s="77"/>
      <c r="T55" s="30">
        <f t="shared" si="3"/>
        <v>73431</v>
      </c>
      <c r="U55" s="30">
        <f t="shared" si="4"/>
        <v>440586</v>
      </c>
      <c r="V55" s="77"/>
      <c r="W55" s="77"/>
      <c r="X55" s="67">
        <f t="shared" si="5"/>
        <v>8</v>
      </c>
      <c r="Y55" s="31"/>
      <c r="Z55" s="30">
        <f t="shared" si="6"/>
        <v>35247</v>
      </c>
    </row>
    <row r="56" spans="1:26" ht="25.5" customHeight="1" x14ac:dyDescent="0.25">
      <c r="A56" s="13">
        <v>44919</v>
      </c>
      <c r="B56" s="70" t="str">
        <f t="shared" si="7"/>
        <v>4145426353</v>
      </c>
      <c r="C56" s="74"/>
      <c r="D56" s="74"/>
      <c r="E56" s="75"/>
      <c r="F56" s="74"/>
      <c r="G56" s="75" t="s">
        <v>118</v>
      </c>
      <c r="H56" s="75"/>
      <c r="I56" s="75" t="s">
        <v>2220</v>
      </c>
      <c r="J56" s="75"/>
      <c r="K56" s="75" t="s">
        <v>55</v>
      </c>
      <c r="L56" s="27" t="str">
        <f t="shared" si="0"/>
        <v>Gà muối 500g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17</v>
      </c>
      <c r="S56" s="77"/>
      <c r="T56" s="30">
        <f t="shared" si="3"/>
        <v>111058</v>
      </c>
      <c r="U56" s="30">
        <f t="shared" si="4"/>
        <v>1887986</v>
      </c>
      <c r="V56" s="77"/>
      <c r="W56" s="77"/>
      <c r="X56" s="67">
        <f t="shared" si="5"/>
        <v>8</v>
      </c>
      <c r="Y56" s="31"/>
      <c r="Z56" s="30">
        <f t="shared" si="6"/>
        <v>151039</v>
      </c>
    </row>
    <row r="57" spans="1:26" ht="25.5" customHeight="1" x14ac:dyDescent="0.25">
      <c r="A57" s="13">
        <v>44919</v>
      </c>
      <c r="B57" s="70" t="str">
        <f t="shared" si="7"/>
        <v>4145426353</v>
      </c>
      <c r="C57" s="74"/>
      <c r="D57" s="74"/>
      <c r="E57" s="75"/>
      <c r="F57" s="74"/>
      <c r="G57" s="75" t="s">
        <v>118</v>
      </c>
      <c r="H57" s="75"/>
      <c r="I57" s="75" t="s">
        <v>2220</v>
      </c>
      <c r="J57" s="75"/>
      <c r="K57" s="75" t="s">
        <v>59</v>
      </c>
      <c r="L57" s="27" t="str">
        <f t="shared" si="0"/>
        <v>Giò Tai Lưỡi Xào 250g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15</v>
      </c>
      <c r="S57" s="77"/>
      <c r="T57" s="30">
        <f t="shared" si="3"/>
        <v>50182</v>
      </c>
      <c r="U57" s="30">
        <f t="shared" si="4"/>
        <v>752730</v>
      </c>
      <c r="V57" s="77"/>
      <c r="W57" s="77"/>
      <c r="X57" s="67">
        <f t="shared" si="5"/>
        <v>8</v>
      </c>
      <c r="Y57" s="31"/>
      <c r="Z57" s="30">
        <f t="shared" si="6"/>
        <v>60218</v>
      </c>
    </row>
    <row r="58" spans="1:26" ht="25.5" customHeight="1" x14ac:dyDescent="0.25">
      <c r="A58" s="13">
        <v>44919</v>
      </c>
      <c r="B58" s="70" t="str">
        <f t="shared" si="7"/>
        <v>4145426353</v>
      </c>
      <c r="C58" s="74"/>
      <c r="D58" s="74"/>
      <c r="E58" s="75"/>
      <c r="F58" s="74"/>
      <c r="G58" s="75" t="s">
        <v>118</v>
      </c>
      <c r="H58" s="75"/>
      <c r="I58" s="75" t="s">
        <v>2220</v>
      </c>
      <c r="J58" s="75"/>
      <c r="K58" s="75" t="s">
        <v>65</v>
      </c>
      <c r="L58" s="27" t="str">
        <f t="shared" si="0"/>
        <v>Mọc Nấm Hương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41</v>
      </c>
      <c r="S58" s="77"/>
      <c r="T58" s="30">
        <f t="shared" si="3"/>
        <v>46000</v>
      </c>
      <c r="U58" s="30">
        <f t="shared" si="4"/>
        <v>1886000</v>
      </c>
      <c r="V58" s="77"/>
      <c r="W58" s="77"/>
      <c r="X58" s="67">
        <f t="shared" si="5"/>
        <v>8</v>
      </c>
      <c r="Y58" s="31"/>
      <c r="Z58" s="30">
        <f t="shared" si="6"/>
        <v>150880</v>
      </c>
    </row>
    <row r="59" spans="1:26" ht="25.5" customHeight="1" x14ac:dyDescent="0.25">
      <c r="A59" s="13">
        <v>44919</v>
      </c>
      <c r="B59" s="70" t="str">
        <f t="shared" si="7"/>
        <v>4145432700</v>
      </c>
      <c r="C59" s="74"/>
      <c r="D59" s="74"/>
      <c r="E59" s="75"/>
      <c r="F59" s="74"/>
      <c r="G59" s="75" t="s">
        <v>118</v>
      </c>
      <c r="H59" s="75"/>
      <c r="I59" s="75" t="s">
        <v>2221</v>
      </c>
      <c r="J59" s="75"/>
      <c r="K59" s="75" t="s">
        <v>55</v>
      </c>
      <c r="L59" s="27" t="str">
        <f t="shared" si="0"/>
        <v>Gà muối 500g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20</v>
      </c>
      <c r="S59" s="77"/>
      <c r="T59" s="30">
        <f t="shared" si="3"/>
        <v>111058</v>
      </c>
      <c r="U59" s="30">
        <f t="shared" si="4"/>
        <v>2221160</v>
      </c>
      <c r="V59" s="77"/>
      <c r="W59" s="77"/>
      <c r="X59" s="67">
        <f t="shared" si="5"/>
        <v>8</v>
      </c>
      <c r="Y59" s="31"/>
      <c r="Z59" s="30">
        <f t="shared" si="6"/>
        <v>177693</v>
      </c>
    </row>
    <row r="60" spans="1:26" ht="25.5" customHeight="1" x14ac:dyDescent="0.25">
      <c r="A60" s="13">
        <v>44919</v>
      </c>
      <c r="B60" s="70" t="str">
        <f t="shared" si="7"/>
        <v>4145432700</v>
      </c>
      <c r="C60" s="74"/>
      <c r="D60" s="74"/>
      <c r="E60" s="75"/>
      <c r="F60" s="74"/>
      <c r="G60" s="75" t="s">
        <v>118</v>
      </c>
      <c r="H60" s="75"/>
      <c r="I60" s="75" t="s">
        <v>2221</v>
      </c>
      <c r="J60" s="75"/>
      <c r="K60" s="75" t="s">
        <v>65</v>
      </c>
      <c r="L60" s="27" t="str">
        <f t="shared" si="0"/>
        <v>Mọc Nấm Hương 250g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5</v>
      </c>
      <c r="S60" s="77"/>
      <c r="T60" s="30">
        <f t="shared" si="3"/>
        <v>46000</v>
      </c>
      <c r="U60" s="30">
        <f t="shared" si="4"/>
        <v>230000</v>
      </c>
      <c r="V60" s="77"/>
      <c r="W60" s="77"/>
      <c r="X60" s="67">
        <f t="shared" si="5"/>
        <v>8</v>
      </c>
      <c r="Y60" s="31"/>
      <c r="Z60" s="30">
        <f t="shared" si="6"/>
        <v>18400</v>
      </c>
    </row>
    <row r="61" spans="1:26" ht="25.5" customHeight="1" x14ac:dyDescent="0.25">
      <c r="A61" s="13">
        <v>44919</v>
      </c>
      <c r="B61" s="70" t="str">
        <f t="shared" si="7"/>
        <v>4145434435</v>
      </c>
      <c r="C61" s="74"/>
      <c r="D61" s="74"/>
      <c r="E61" s="75"/>
      <c r="F61" s="74"/>
      <c r="G61" s="75" t="s">
        <v>118</v>
      </c>
      <c r="H61" s="75"/>
      <c r="I61" s="75" t="s">
        <v>2222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30</v>
      </c>
      <c r="S61" s="77"/>
      <c r="T61" s="30">
        <f t="shared" si="3"/>
        <v>111058</v>
      </c>
      <c r="U61" s="30">
        <f t="shared" si="4"/>
        <v>3331740</v>
      </c>
      <c r="V61" s="77"/>
      <c r="W61" s="77"/>
      <c r="X61" s="67">
        <f t="shared" si="5"/>
        <v>8</v>
      </c>
      <c r="Y61" s="31"/>
      <c r="Z61" s="30">
        <f t="shared" si="6"/>
        <v>266539</v>
      </c>
    </row>
    <row r="62" spans="1:26" ht="25.5" customHeight="1" x14ac:dyDescent="0.25">
      <c r="A62" s="13">
        <v>44919</v>
      </c>
      <c r="B62" s="70" t="str">
        <f t="shared" si="7"/>
        <v>4145434435</v>
      </c>
      <c r="C62" s="74"/>
      <c r="D62" s="74"/>
      <c r="E62" s="75"/>
      <c r="F62" s="74"/>
      <c r="G62" s="75" t="s">
        <v>118</v>
      </c>
      <c r="H62" s="75"/>
      <c r="I62" s="75" t="s">
        <v>2222</v>
      </c>
      <c r="J62" s="75"/>
      <c r="K62" s="75" t="s">
        <v>45</v>
      </c>
      <c r="L62" s="27" t="str">
        <f t="shared" si="0"/>
        <v>Chả nướng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70950</v>
      </c>
      <c r="U62" s="30">
        <f t="shared" si="4"/>
        <v>354750</v>
      </c>
      <c r="V62" s="77"/>
      <c r="W62" s="77"/>
      <c r="X62" s="67">
        <f t="shared" si="5"/>
        <v>8</v>
      </c>
      <c r="Y62" s="31"/>
      <c r="Z62" s="30">
        <f t="shared" si="6"/>
        <v>28380</v>
      </c>
    </row>
    <row r="63" spans="1:26" ht="25.5" customHeight="1" x14ac:dyDescent="0.25">
      <c r="A63" s="13">
        <v>44919</v>
      </c>
      <c r="B63" s="70" t="str">
        <f t="shared" si="7"/>
        <v>4145434435</v>
      </c>
      <c r="C63" s="74"/>
      <c r="D63" s="74"/>
      <c r="E63" s="75"/>
      <c r="F63" s="74"/>
      <c r="G63" s="75" t="s">
        <v>118</v>
      </c>
      <c r="H63" s="75"/>
      <c r="I63" s="75" t="s">
        <v>2222</v>
      </c>
      <c r="J63" s="75"/>
      <c r="K63" s="75" t="s">
        <v>37</v>
      </c>
      <c r="L63" s="27" t="str">
        <f t="shared" si="0"/>
        <v>Chả cốm 300g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5</v>
      </c>
      <c r="S63" s="77"/>
      <c r="T63" s="30">
        <f t="shared" si="3"/>
        <v>74250</v>
      </c>
      <c r="U63" s="30">
        <f t="shared" si="4"/>
        <v>371250</v>
      </c>
      <c r="V63" s="77"/>
      <c r="W63" s="77"/>
      <c r="X63" s="67">
        <f t="shared" si="5"/>
        <v>8</v>
      </c>
      <c r="Y63" s="31"/>
      <c r="Z63" s="30">
        <f t="shared" si="6"/>
        <v>29700</v>
      </c>
    </row>
    <row r="64" spans="1:26" ht="25.5" customHeight="1" x14ac:dyDescent="0.25">
      <c r="A64" s="13">
        <v>44919</v>
      </c>
      <c r="B64" s="70" t="str">
        <f t="shared" si="7"/>
        <v>4145434435</v>
      </c>
      <c r="C64" s="74"/>
      <c r="D64" s="74"/>
      <c r="E64" s="75"/>
      <c r="F64" s="74"/>
      <c r="G64" s="75" t="s">
        <v>118</v>
      </c>
      <c r="H64" s="75"/>
      <c r="I64" s="75" t="s">
        <v>2222</v>
      </c>
      <c r="J64" s="75"/>
      <c r="K64" s="75" t="s">
        <v>37</v>
      </c>
      <c r="L64" s="27" t="str">
        <f t="shared" si="0"/>
        <v>Chả cốm 300g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5</v>
      </c>
      <c r="S64" s="77"/>
      <c r="T64" s="30">
        <f t="shared" si="3"/>
        <v>74250</v>
      </c>
      <c r="U64" s="30">
        <f t="shared" si="4"/>
        <v>371250</v>
      </c>
      <c r="V64" s="77"/>
      <c r="W64" s="77"/>
      <c r="X64" s="67">
        <f t="shared" si="5"/>
        <v>8</v>
      </c>
      <c r="Y64" s="31"/>
      <c r="Z64" s="30">
        <f t="shared" si="6"/>
        <v>29700</v>
      </c>
    </row>
    <row r="65" spans="1:26" ht="25.5" customHeight="1" x14ac:dyDescent="0.25">
      <c r="A65" s="13">
        <v>44919</v>
      </c>
      <c r="B65" s="70" t="str">
        <f t="shared" si="7"/>
        <v>4145434435</v>
      </c>
      <c r="C65" s="74"/>
      <c r="D65" s="74"/>
      <c r="E65" s="75"/>
      <c r="F65" s="74"/>
      <c r="G65" s="75" t="s">
        <v>118</v>
      </c>
      <c r="H65" s="75"/>
      <c r="I65" s="75" t="s">
        <v>2222</v>
      </c>
      <c r="J65" s="75"/>
      <c r="K65" s="75" t="s">
        <v>47</v>
      </c>
      <c r="L65" s="27" t="str">
        <f t="shared" si="0"/>
        <v>Đùi gà sốt cay 500g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5</v>
      </c>
      <c r="S65" s="77"/>
      <c r="T65" s="30">
        <f t="shared" si="3"/>
        <v>105400</v>
      </c>
      <c r="U65" s="30">
        <f t="shared" si="4"/>
        <v>527000</v>
      </c>
      <c r="V65" s="77"/>
      <c r="W65" s="77"/>
      <c r="X65" s="67">
        <f t="shared" si="5"/>
        <v>8</v>
      </c>
      <c r="Y65" s="31"/>
      <c r="Z65" s="30">
        <f t="shared" si="6"/>
        <v>42160</v>
      </c>
    </row>
    <row r="66" spans="1:26" ht="25.5" customHeight="1" x14ac:dyDescent="0.25">
      <c r="A66" s="13">
        <v>44919</v>
      </c>
      <c r="B66" s="70" t="str">
        <f t="shared" si="7"/>
        <v>4145434435</v>
      </c>
      <c r="C66" s="74"/>
      <c r="D66" s="74"/>
      <c r="E66" s="75"/>
      <c r="F66" s="74"/>
      <c r="G66" s="75" t="s">
        <v>118</v>
      </c>
      <c r="H66" s="75"/>
      <c r="I66" s="75" t="s">
        <v>2222</v>
      </c>
      <c r="J66" s="75"/>
      <c r="K66" s="75" t="s">
        <v>43</v>
      </c>
      <c r="L66" s="27" t="str">
        <f t="shared" ref="L66:L129" si="8">IF(K66&lt;&gt;"",VLOOKUP(K66,tenhang,2,0),"")</f>
        <v>Chân gà sốt cay 400g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5</v>
      </c>
      <c r="S66" s="77"/>
      <c r="T66" s="30">
        <f t="shared" ref="T66:T129" si="11">IF(K66&lt;&gt;"",VLOOKUP(K66,tenhang,4,0),0)</f>
        <v>90750</v>
      </c>
      <c r="U66" s="30">
        <f t="shared" ref="U66:U129" si="12">R66*T66</f>
        <v>453750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36300</v>
      </c>
    </row>
    <row r="67" spans="1:26" ht="25.5" customHeight="1" x14ac:dyDescent="0.25">
      <c r="A67" s="13">
        <v>44919</v>
      </c>
      <c r="B67" s="70" t="str">
        <f t="shared" ref="B67:B130" si="15">IF(I67&lt;&gt;"",IF(LEN(I67)&gt;9,LEFT(I67,10),"sai PO"),"")</f>
        <v>4145434435</v>
      </c>
      <c r="C67" s="74"/>
      <c r="D67" s="74"/>
      <c r="E67" s="75"/>
      <c r="F67" s="74"/>
      <c r="G67" s="75" t="s">
        <v>118</v>
      </c>
      <c r="H67" s="75"/>
      <c r="I67" s="75" t="s">
        <v>2222</v>
      </c>
      <c r="J67" s="75"/>
      <c r="K67" s="75" t="s">
        <v>59</v>
      </c>
      <c r="L67" s="27" t="str">
        <f t="shared" si="8"/>
        <v>Giò Tai Lưỡi Xào 250g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5</v>
      </c>
      <c r="S67" s="77"/>
      <c r="T67" s="30">
        <f t="shared" si="11"/>
        <v>50182</v>
      </c>
      <c r="U67" s="30">
        <f t="shared" si="12"/>
        <v>250910</v>
      </c>
      <c r="V67" s="77"/>
      <c r="W67" s="77"/>
      <c r="X67" s="67">
        <f t="shared" si="13"/>
        <v>8</v>
      </c>
      <c r="Y67" s="31"/>
      <c r="Z67" s="30">
        <f t="shared" si="14"/>
        <v>20073</v>
      </c>
    </row>
    <row r="68" spans="1:26" ht="25.5" customHeight="1" x14ac:dyDescent="0.25">
      <c r="A68" s="13">
        <v>44919</v>
      </c>
      <c r="B68" s="70" t="str">
        <f t="shared" si="15"/>
        <v>4145435585</v>
      </c>
      <c r="C68" s="74"/>
      <c r="D68" s="74"/>
      <c r="E68" s="75"/>
      <c r="F68" s="74"/>
      <c r="G68" s="75" t="s">
        <v>118</v>
      </c>
      <c r="H68" s="75"/>
      <c r="I68" s="75" t="s">
        <v>2223</v>
      </c>
      <c r="J68" s="75"/>
      <c r="K68" s="75" t="s">
        <v>30</v>
      </c>
      <c r="L68" s="27" t="str">
        <f t="shared" si="8"/>
        <v>Bắp bò muối 200g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5</v>
      </c>
      <c r="S68" s="77"/>
      <c r="T68" s="30">
        <f t="shared" si="11"/>
        <v>87787</v>
      </c>
      <c r="U68" s="30">
        <f t="shared" si="12"/>
        <v>438935</v>
      </c>
      <c r="V68" s="77"/>
      <c r="W68" s="77"/>
      <c r="X68" s="67">
        <f t="shared" si="13"/>
        <v>8</v>
      </c>
      <c r="Y68" s="31"/>
      <c r="Z68" s="30">
        <f t="shared" si="14"/>
        <v>35115</v>
      </c>
    </row>
    <row r="69" spans="1:26" ht="25.5" customHeight="1" x14ac:dyDescent="0.25">
      <c r="A69" s="13">
        <v>44919</v>
      </c>
      <c r="B69" s="70" t="str">
        <f t="shared" si="15"/>
        <v>4145435585</v>
      </c>
      <c r="C69" s="74"/>
      <c r="D69" s="74"/>
      <c r="E69" s="75"/>
      <c r="F69" s="74"/>
      <c r="G69" s="75" t="s">
        <v>118</v>
      </c>
      <c r="H69" s="75"/>
      <c r="I69" s="75" t="s">
        <v>2223</v>
      </c>
      <c r="J69" s="75"/>
      <c r="K69" s="75" t="s">
        <v>39</v>
      </c>
      <c r="L69" s="27" t="str">
        <f t="shared" si="8"/>
        <v>Chân giò heo muối 300g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10</v>
      </c>
      <c r="S69" s="77"/>
      <c r="T69" s="30">
        <f t="shared" si="11"/>
        <v>73431</v>
      </c>
      <c r="U69" s="30">
        <f t="shared" si="12"/>
        <v>734310</v>
      </c>
      <c r="V69" s="77"/>
      <c r="W69" s="77"/>
      <c r="X69" s="67">
        <f t="shared" si="13"/>
        <v>8</v>
      </c>
      <c r="Y69" s="31"/>
      <c r="Z69" s="30">
        <f t="shared" si="14"/>
        <v>58745</v>
      </c>
    </row>
    <row r="70" spans="1:26" ht="25.5" customHeight="1" x14ac:dyDescent="0.25">
      <c r="A70" s="13">
        <v>44919</v>
      </c>
      <c r="B70" s="70" t="str">
        <f t="shared" si="15"/>
        <v>4145435585</v>
      </c>
      <c r="C70" s="74"/>
      <c r="D70" s="74"/>
      <c r="E70" s="75"/>
      <c r="F70" s="74"/>
      <c r="G70" s="75" t="s">
        <v>118</v>
      </c>
      <c r="H70" s="75"/>
      <c r="I70" s="75" t="s">
        <v>2223</v>
      </c>
      <c r="J70" s="75"/>
      <c r="K70" s="75" t="s">
        <v>55</v>
      </c>
      <c r="L70" s="27" t="str">
        <f t="shared" si="8"/>
        <v>Gà muối 500g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20</v>
      </c>
      <c r="S70" s="77"/>
      <c r="T70" s="30">
        <f t="shared" si="11"/>
        <v>111058</v>
      </c>
      <c r="U70" s="30">
        <f t="shared" si="12"/>
        <v>2221160</v>
      </c>
      <c r="V70" s="77"/>
      <c r="W70" s="77"/>
      <c r="X70" s="67">
        <f t="shared" si="13"/>
        <v>8</v>
      </c>
      <c r="Y70" s="31"/>
      <c r="Z70" s="30">
        <f t="shared" si="14"/>
        <v>177693</v>
      </c>
    </row>
    <row r="71" spans="1:26" ht="25.5" customHeight="1" x14ac:dyDescent="0.25">
      <c r="A71" s="13">
        <v>44919</v>
      </c>
      <c r="B71" s="70" t="str">
        <f t="shared" si="15"/>
        <v>4145435585</v>
      </c>
      <c r="C71" s="74"/>
      <c r="D71" s="74"/>
      <c r="E71" s="75"/>
      <c r="F71" s="74"/>
      <c r="G71" s="75" t="s">
        <v>118</v>
      </c>
      <c r="H71" s="75"/>
      <c r="I71" s="75" t="s">
        <v>2223</v>
      </c>
      <c r="J71" s="75"/>
      <c r="K71" s="75" t="s">
        <v>37</v>
      </c>
      <c r="L71" s="27" t="str">
        <f t="shared" si="8"/>
        <v>Chả cốm 300g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5</v>
      </c>
      <c r="S71" s="77"/>
      <c r="T71" s="30">
        <f t="shared" si="11"/>
        <v>74250</v>
      </c>
      <c r="U71" s="30">
        <f t="shared" si="12"/>
        <v>371250</v>
      </c>
      <c r="V71" s="77"/>
      <c r="W71" s="77"/>
      <c r="X71" s="67">
        <f t="shared" si="13"/>
        <v>8</v>
      </c>
      <c r="Y71" s="31"/>
      <c r="Z71" s="30">
        <f t="shared" si="14"/>
        <v>29700</v>
      </c>
    </row>
    <row r="72" spans="1:26" ht="25.5" customHeight="1" x14ac:dyDescent="0.25">
      <c r="A72" s="13">
        <v>44919</v>
      </c>
      <c r="B72" s="70" t="str">
        <f t="shared" si="15"/>
        <v>4145436130</v>
      </c>
      <c r="C72" s="74"/>
      <c r="D72" s="74"/>
      <c r="E72" s="75"/>
      <c r="F72" s="74"/>
      <c r="G72" s="75" t="s">
        <v>96</v>
      </c>
      <c r="H72" s="75"/>
      <c r="I72" s="75" t="s">
        <v>2224</v>
      </c>
      <c r="J72" s="75"/>
      <c r="K72" s="75" t="s">
        <v>39</v>
      </c>
      <c r="L72" s="27" t="str">
        <f t="shared" si="8"/>
        <v>Chân giò heo muối 300g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5</v>
      </c>
      <c r="S72" s="77"/>
      <c r="T72" s="30">
        <f t="shared" si="11"/>
        <v>73431</v>
      </c>
      <c r="U72" s="30">
        <f t="shared" si="12"/>
        <v>367155</v>
      </c>
      <c r="V72" s="77"/>
      <c r="W72" s="77"/>
      <c r="X72" s="67">
        <f t="shared" si="13"/>
        <v>8</v>
      </c>
      <c r="Y72" s="31"/>
      <c r="Z72" s="30">
        <f t="shared" si="14"/>
        <v>29372</v>
      </c>
    </row>
    <row r="73" spans="1:26" ht="25.5" customHeight="1" x14ac:dyDescent="0.25">
      <c r="A73" s="13">
        <v>44919</v>
      </c>
      <c r="B73" s="70" t="str">
        <f t="shared" si="15"/>
        <v>4145436130</v>
      </c>
      <c r="C73" s="74"/>
      <c r="D73" s="74"/>
      <c r="E73" s="75"/>
      <c r="F73" s="74"/>
      <c r="G73" s="75" t="s">
        <v>96</v>
      </c>
      <c r="H73" s="75"/>
      <c r="I73" s="75" t="s">
        <v>2224</v>
      </c>
      <c r="J73" s="75"/>
      <c r="K73" s="75" t="s">
        <v>55</v>
      </c>
      <c r="L73" s="27" t="str">
        <f t="shared" si="8"/>
        <v>Gà muối 500g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10</v>
      </c>
      <c r="S73" s="77"/>
      <c r="T73" s="30">
        <f t="shared" si="11"/>
        <v>111058</v>
      </c>
      <c r="U73" s="30">
        <f t="shared" si="12"/>
        <v>1110580</v>
      </c>
      <c r="V73" s="77"/>
      <c r="W73" s="77"/>
      <c r="X73" s="67">
        <f t="shared" si="13"/>
        <v>8</v>
      </c>
      <c r="Y73" s="31"/>
      <c r="Z73" s="30">
        <f t="shared" si="14"/>
        <v>88846</v>
      </c>
    </row>
    <row r="74" spans="1:26" ht="25.5" customHeight="1" x14ac:dyDescent="0.25">
      <c r="A74" s="13">
        <v>44919</v>
      </c>
      <c r="B74" s="70" t="str">
        <f t="shared" si="15"/>
        <v>4145436130</v>
      </c>
      <c r="C74" s="74"/>
      <c r="D74" s="74"/>
      <c r="E74" s="75"/>
      <c r="F74" s="74"/>
      <c r="G74" s="75" t="s">
        <v>96</v>
      </c>
      <c r="H74" s="75"/>
      <c r="I74" s="75" t="s">
        <v>2224</v>
      </c>
      <c r="J74" s="75"/>
      <c r="K74" s="75" t="s">
        <v>37</v>
      </c>
      <c r="L74" s="27" t="str">
        <f t="shared" si="8"/>
        <v>Chả cốm 300g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5</v>
      </c>
      <c r="S74" s="77"/>
      <c r="T74" s="30">
        <f t="shared" si="11"/>
        <v>74250</v>
      </c>
      <c r="U74" s="30">
        <f t="shared" si="12"/>
        <v>371250</v>
      </c>
      <c r="V74" s="77"/>
      <c r="W74" s="77"/>
      <c r="X74" s="67">
        <f t="shared" si="13"/>
        <v>8</v>
      </c>
      <c r="Y74" s="31"/>
      <c r="Z74" s="30">
        <f t="shared" si="14"/>
        <v>29700</v>
      </c>
    </row>
    <row r="75" spans="1:26" ht="25.5" customHeight="1" x14ac:dyDescent="0.25">
      <c r="A75" s="13">
        <v>44919</v>
      </c>
      <c r="B75" s="70" t="str">
        <f t="shared" si="15"/>
        <v>4145436130</v>
      </c>
      <c r="C75" s="74"/>
      <c r="D75" s="74"/>
      <c r="E75" s="75"/>
      <c r="F75" s="74"/>
      <c r="G75" s="75" t="s">
        <v>96</v>
      </c>
      <c r="H75" s="75"/>
      <c r="I75" s="75" t="s">
        <v>2224</v>
      </c>
      <c r="J75" s="75"/>
      <c r="K75" s="75" t="s">
        <v>63</v>
      </c>
      <c r="L75" s="27" t="str">
        <f t="shared" si="8"/>
        <v>Giò tai nấm hương 500g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5</v>
      </c>
      <c r="S75" s="77"/>
      <c r="T75" s="30">
        <f t="shared" si="11"/>
        <v>101989</v>
      </c>
      <c r="U75" s="30">
        <f t="shared" si="12"/>
        <v>509945</v>
      </c>
      <c r="V75" s="77"/>
      <c r="W75" s="77"/>
      <c r="X75" s="67">
        <f t="shared" si="13"/>
        <v>8</v>
      </c>
      <c r="Y75" s="31"/>
      <c r="Z75" s="30">
        <f t="shared" si="14"/>
        <v>40796</v>
      </c>
    </row>
    <row r="76" spans="1:26" ht="25.5" customHeight="1" x14ac:dyDescent="0.25">
      <c r="A76" s="13">
        <v>44919</v>
      </c>
      <c r="B76" s="70" t="str">
        <f t="shared" si="15"/>
        <v>4145436130</v>
      </c>
      <c r="C76" s="14"/>
      <c r="D76" s="14"/>
      <c r="E76" s="15"/>
      <c r="F76" s="14"/>
      <c r="G76" s="15" t="s">
        <v>96</v>
      </c>
      <c r="H76" s="15"/>
      <c r="I76" s="15" t="s">
        <v>2224</v>
      </c>
      <c r="J76" s="15"/>
      <c r="K76" s="15" t="s">
        <v>65</v>
      </c>
      <c r="L76" s="27" t="str">
        <f t="shared" si="8"/>
        <v>Mọc Nấm Hương 250g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5</v>
      </c>
      <c r="S76" s="29"/>
      <c r="T76" s="30">
        <f t="shared" si="11"/>
        <v>46000</v>
      </c>
      <c r="U76" s="30">
        <f t="shared" si="12"/>
        <v>230000</v>
      </c>
      <c r="V76" s="29"/>
      <c r="W76" s="29"/>
      <c r="X76" s="67">
        <f t="shared" si="13"/>
        <v>8</v>
      </c>
      <c r="Y76" s="31"/>
      <c r="Z76" s="30">
        <f t="shared" si="14"/>
        <v>18400</v>
      </c>
    </row>
    <row r="77" spans="1:26" ht="25.5" customHeight="1" x14ac:dyDescent="0.25">
      <c r="A77" s="13">
        <v>44919</v>
      </c>
      <c r="B77" s="70" t="str">
        <f t="shared" si="15"/>
        <v>4145436966</v>
      </c>
      <c r="C77" s="74"/>
      <c r="D77" s="74"/>
      <c r="E77" s="75"/>
      <c r="F77" s="74"/>
      <c r="G77" s="75" t="s">
        <v>116</v>
      </c>
      <c r="H77" s="75"/>
      <c r="I77" s="75" t="s">
        <v>2225</v>
      </c>
      <c r="J77" s="75"/>
      <c r="K77" s="75" t="s">
        <v>45</v>
      </c>
      <c r="L77" s="27" t="str">
        <f t="shared" si="8"/>
        <v>Chả nướng 300g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5</v>
      </c>
      <c r="S77" s="77"/>
      <c r="T77" s="30">
        <f t="shared" si="11"/>
        <v>70950</v>
      </c>
      <c r="U77" s="30">
        <f t="shared" si="12"/>
        <v>354750</v>
      </c>
      <c r="V77" s="77"/>
      <c r="W77" s="77"/>
      <c r="X77" s="67">
        <f t="shared" si="13"/>
        <v>8</v>
      </c>
      <c r="Y77" s="31"/>
      <c r="Z77" s="30">
        <f t="shared" si="14"/>
        <v>28380</v>
      </c>
    </row>
    <row r="78" spans="1:26" ht="25.5" customHeight="1" x14ac:dyDescent="0.25">
      <c r="A78" s="13">
        <v>44919</v>
      </c>
      <c r="B78" s="70" t="str">
        <f t="shared" si="15"/>
        <v>4145436966</v>
      </c>
      <c r="C78" s="14"/>
      <c r="D78" s="14"/>
      <c r="E78" s="15"/>
      <c r="F78" s="14"/>
      <c r="G78" s="15" t="s">
        <v>116</v>
      </c>
      <c r="H78" s="15"/>
      <c r="I78" s="15" t="s">
        <v>2225</v>
      </c>
      <c r="J78" s="15"/>
      <c r="K78" s="15" t="s">
        <v>37</v>
      </c>
      <c r="L78" s="27" t="str">
        <f t="shared" si="8"/>
        <v>Chả cốm 300g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5</v>
      </c>
      <c r="S78" s="29"/>
      <c r="T78" s="30">
        <f t="shared" si="11"/>
        <v>74250</v>
      </c>
      <c r="U78" s="30">
        <f t="shared" si="12"/>
        <v>371250</v>
      </c>
      <c r="V78" s="29"/>
      <c r="W78" s="29"/>
      <c r="X78" s="67">
        <f t="shared" si="13"/>
        <v>8</v>
      </c>
      <c r="Y78" s="31"/>
      <c r="Z78" s="30">
        <f t="shared" si="14"/>
        <v>29700</v>
      </c>
    </row>
    <row r="79" spans="1:26" ht="25.5" customHeight="1" x14ac:dyDescent="0.25">
      <c r="A79" s="13">
        <v>44919</v>
      </c>
      <c r="B79" s="70" t="str">
        <f t="shared" si="15"/>
        <v>4145436966</v>
      </c>
      <c r="C79" s="74"/>
      <c r="D79" s="74"/>
      <c r="E79" s="75"/>
      <c r="F79" s="74"/>
      <c r="G79" s="75" t="s">
        <v>116</v>
      </c>
      <c r="H79" s="75"/>
      <c r="I79" s="75" t="s">
        <v>2225</v>
      </c>
      <c r="J79" s="75"/>
      <c r="K79" s="75" t="s">
        <v>59</v>
      </c>
      <c r="L79" s="27" t="str">
        <f t="shared" si="8"/>
        <v>Giò Tai Lưỡi Xào 250g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15</v>
      </c>
      <c r="S79" s="77"/>
      <c r="T79" s="30">
        <f t="shared" si="11"/>
        <v>50182</v>
      </c>
      <c r="U79" s="30">
        <f t="shared" si="12"/>
        <v>752730</v>
      </c>
      <c r="V79" s="77"/>
      <c r="W79" s="77"/>
      <c r="X79" s="67">
        <f t="shared" si="13"/>
        <v>8</v>
      </c>
      <c r="Y79" s="31"/>
      <c r="Z79" s="30">
        <f t="shared" si="14"/>
        <v>60218</v>
      </c>
    </row>
    <row r="80" spans="1:26" ht="25.5" customHeight="1" x14ac:dyDescent="0.25">
      <c r="A80" s="13">
        <v>44919</v>
      </c>
      <c r="B80" s="70" t="str">
        <f t="shared" si="15"/>
        <v>4145436966</v>
      </c>
      <c r="C80" s="74"/>
      <c r="D80" s="74"/>
      <c r="E80" s="75"/>
      <c r="F80" s="74"/>
      <c r="G80" s="75" t="s">
        <v>116</v>
      </c>
      <c r="H80" s="75"/>
      <c r="I80" s="75" t="s">
        <v>2225</v>
      </c>
      <c r="J80" s="75"/>
      <c r="K80" s="75" t="s">
        <v>65</v>
      </c>
      <c r="L80" s="27" t="str">
        <f t="shared" si="8"/>
        <v>Mọc Nấm Hương 250g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15</v>
      </c>
      <c r="S80" s="77"/>
      <c r="T80" s="30">
        <f t="shared" si="11"/>
        <v>46000</v>
      </c>
      <c r="U80" s="30">
        <f t="shared" si="12"/>
        <v>690000</v>
      </c>
      <c r="V80" s="77"/>
      <c r="W80" s="77"/>
      <c r="X80" s="67">
        <f t="shared" si="13"/>
        <v>8</v>
      </c>
      <c r="Y80" s="31"/>
      <c r="Z80" s="30">
        <f t="shared" si="14"/>
        <v>55200</v>
      </c>
    </row>
    <row r="81" spans="1:26" ht="25.5" customHeight="1" x14ac:dyDescent="0.25">
      <c r="A81" s="13">
        <v>44919</v>
      </c>
      <c r="B81" s="70" t="str">
        <f t="shared" si="15"/>
        <v>4145437207</v>
      </c>
      <c r="C81" s="74"/>
      <c r="D81" s="74"/>
      <c r="E81" s="75"/>
      <c r="F81" s="74"/>
      <c r="G81" s="75" t="s">
        <v>116</v>
      </c>
      <c r="H81" s="75"/>
      <c r="I81" s="75" t="s">
        <v>2226</v>
      </c>
      <c r="J81" s="75"/>
      <c r="K81" s="75" t="s">
        <v>30</v>
      </c>
      <c r="L81" s="27" t="str">
        <f t="shared" si="8"/>
        <v>Bắp bò muối 200g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5</v>
      </c>
      <c r="S81" s="77"/>
      <c r="T81" s="30">
        <f t="shared" si="11"/>
        <v>87787</v>
      </c>
      <c r="U81" s="30">
        <f t="shared" si="12"/>
        <v>438935</v>
      </c>
      <c r="V81" s="77"/>
      <c r="W81" s="77"/>
      <c r="X81" s="67">
        <f t="shared" si="13"/>
        <v>8</v>
      </c>
      <c r="Y81" s="31"/>
      <c r="Z81" s="30">
        <f t="shared" si="14"/>
        <v>35115</v>
      </c>
    </row>
    <row r="82" spans="1:26" ht="25.5" customHeight="1" x14ac:dyDescent="0.25">
      <c r="A82" s="13">
        <v>44919</v>
      </c>
      <c r="B82" s="70" t="str">
        <f t="shared" si="15"/>
        <v>4145437207</v>
      </c>
      <c r="C82" s="74"/>
      <c r="D82" s="74"/>
      <c r="E82" s="75"/>
      <c r="F82" s="74"/>
      <c r="G82" s="75" t="s">
        <v>116</v>
      </c>
      <c r="H82" s="75"/>
      <c r="I82" s="75" t="s">
        <v>2226</v>
      </c>
      <c r="J82" s="75"/>
      <c r="K82" s="75" t="s">
        <v>39</v>
      </c>
      <c r="L82" s="27" t="str">
        <f t="shared" si="8"/>
        <v>Chân giò heo muối 300g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5</v>
      </c>
      <c r="S82" s="77"/>
      <c r="T82" s="30">
        <f t="shared" si="11"/>
        <v>73431</v>
      </c>
      <c r="U82" s="30">
        <f t="shared" si="12"/>
        <v>367155</v>
      </c>
      <c r="V82" s="77"/>
      <c r="W82" s="77"/>
      <c r="X82" s="67">
        <f t="shared" si="13"/>
        <v>8</v>
      </c>
      <c r="Y82" s="31"/>
      <c r="Z82" s="30">
        <f t="shared" si="14"/>
        <v>29372</v>
      </c>
    </row>
    <row r="83" spans="1:26" ht="25.5" customHeight="1" x14ac:dyDescent="0.25">
      <c r="A83" s="13">
        <v>44919</v>
      </c>
      <c r="B83" s="70" t="str">
        <f t="shared" si="15"/>
        <v>4145437207</v>
      </c>
      <c r="C83" s="74"/>
      <c r="D83" s="74"/>
      <c r="E83" s="75"/>
      <c r="F83" s="74"/>
      <c r="G83" s="75" t="s">
        <v>116</v>
      </c>
      <c r="H83" s="75"/>
      <c r="I83" s="75" t="s">
        <v>2226</v>
      </c>
      <c r="J83" s="75"/>
      <c r="K83" s="75" t="s">
        <v>55</v>
      </c>
      <c r="L83" s="27" t="str">
        <f t="shared" si="8"/>
        <v>Gà muối 500g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111058</v>
      </c>
      <c r="U83" s="30">
        <f t="shared" si="12"/>
        <v>555290</v>
      </c>
      <c r="V83" s="77"/>
      <c r="W83" s="77"/>
      <c r="X83" s="67">
        <f t="shared" si="13"/>
        <v>8</v>
      </c>
      <c r="Y83" s="31"/>
      <c r="Z83" s="30">
        <f t="shared" si="14"/>
        <v>44423</v>
      </c>
    </row>
    <row r="84" spans="1:26" ht="25.5" customHeight="1" x14ac:dyDescent="0.25">
      <c r="A84" s="13">
        <v>44919</v>
      </c>
      <c r="B84" s="70" t="str">
        <f t="shared" si="15"/>
        <v>4145437207</v>
      </c>
      <c r="C84" s="74"/>
      <c r="D84" s="74"/>
      <c r="E84" s="75"/>
      <c r="F84" s="74"/>
      <c r="G84" s="75" t="s">
        <v>116</v>
      </c>
      <c r="H84" s="75"/>
      <c r="I84" s="75" t="s">
        <v>2226</v>
      </c>
      <c r="J84" s="75"/>
      <c r="K84" s="75" t="s">
        <v>37</v>
      </c>
      <c r="L84" s="27" t="str">
        <f t="shared" si="8"/>
        <v>Chả cốm 300g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5</v>
      </c>
      <c r="S84" s="77"/>
      <c r="T84" s="30">
        <f t="shared" si="11"/>
        <v>74250</v>
      </c>
      <c r="U84" s="30">
        <f t="shared" si="12"/>
        <v>371250</v>
      </c>
      <c r="V84" s="77"/>
      <c r="W84" s="77"/>
      <c r="X84" s="67">
        <f t="shared" si="13"/>
        <v>8</v>
      </c>
      <c r="Y84" s="31"/>
      <c r="Z84" s="30">
        <f t="shared" si="14"/>
        <v>29700</v>
      </c>
    </row>
    <row r="85" spans="1:26" ht="25.5" customHeight="1" x14ac:dyDescent="0.25">
      <c r="A85" s="13">
        <v>44919</v>
      </c>
      <c r="B85" s="70" t="str">
        <f t="shared" si="15"/>
        <v>4145437207</v>
      </c>
      <c r="C85" s="74"/>
      <c r="D85" s="74"/>
      <c r="E85" s="75"/>
      <c r="F85" s="74"/>
      <c r="G85" s="75" t="s">
        <v>116</v>
      </c>
      <c r="H85" s="75"/>
      <c r="I85" s="75" t="s">
        <v>2226</v>
      </c>
      <c r="J85" s="75"/>
      <c r="K85" s="75" t="s">
        <v>47</v>
      </c>
      <c r="L85" s="27" t="str">
        <f t="shared" si="8"/>
        <v>Đùi gà sốt cay 500g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3</v>
      </c>
      <c r="S85" s="77"/>
      <c r="T85" s="30">
        <f t="shared" si="11"/>
        <v>105400</v>
      </c>
      <c r="U85" s="30">
        <f t="shared" si="12"/>
        <v>316200</v>
      </c>
      <c r="V85" s="77"/>
      <c r="W85" s="77"/>
      <c r="X85" s="67">
        <f t="shared" si="13"/>
        <v>8</v>
      </c>
      <c r="Y85" s="31"/>
      <c r="Z85" s="30">
        <f t="shared" si="14"/>
        <v>25296</v>
      </c>
    </row>
    <row r="86" spans="1:26" ht="25.5" customHeight="1" x14ac:dyDescent="0.25">
      <c r="A86" s="13">
        <v>44919</v>
      </c>
      <c r="B86" s="70" t="str">
        <f t="shared" si="15"/>
        <v>4145437207</v>
      </c>
      <c r="G86" s="20" t="s">
        <v>116</v>
      </c>
      <c r="I86" s="20" t="s">
        <v>2226</v>
      </c>
      <c r="K86" s="20" t="s">
        <v>43</v>
      </c>
      <c r="L86" s="27" t="str">
        <f t="shared" si="8"/>
        <v>Chân gà sốt cay 400g</v>
      </c>
      <c r="M86" s="80"/>
      <c r="N86" s="46" t="str">
        <f t="shared" si="9"/>
        <v>K-C6</v>
      </c>
      <c r="Q86" s="28" t="str">
        <f t="shared" si="10"/>
        <v>Túi</v>
      </c>
      <c r="R86" s="32">
        <v>3</v>
      </c>
      <c r="T86" s="30">
        <f t="shared" si="11"/>
        <v>90750</v>
      </c>
      <c r="U86" s="30">
        <f t="shared" si="12"/>
        <v>272250</v>
      </c>
      <c r="X86" s="67">
        <f t="shared" si="13"/>
        <v>8</v>
      </c>
      <c r="Y86" s="31"/>
      <c r="Z86" s="30">
        <f t="shared" si="14"/>
        <v>21780</v>
      </c>
    </row>
    <row r="87" spans="1:26" ht="25.5" customHeight="1" x14ac:dyDescent="0.25">
      <c r="A87" s="13">
        <v>44919</v>
      </c>
      <c r="B87" s="70" t="str">
        <f t="shared" si="15"/>
        <v>4145437207</v>
      </c>
      <c r="G87" s="20" t="s">
        <v>116</v>
      </c>
      <c r="I87" s="20" t="s">
        <v>2226</v>
      </c>
      <c r="K87" s="20" t="s">
        <v>59</v>
      </c>
      <c r="L87" s="27" t="str">
        <f t="shared" si="8"/>
        <v>Giò Tai Lưỡi Xào 250g</v>
      </c>
      <c r="M87" s="80"/>
      <c r="N87" s="46" t="str">
        <f t="shared" si="9"/>
        <v>K-C6</v>
      </c>
      <c r="Q87" s="28" t="str">
        <f t="shared" si="10"/>
        <v>Túi</v>
      </c>
      <c r="R87" s="32">
        <v>5</v>
      </c>
      <c r="T87" s="30">
        <f t="shared" si="11"/>
        <v>50182</v>
      </c>
      <c r="U87" s="30">
        <f t="shared" si="12"/>
        <v>250910</v>
      </c>
      <c r="X87" s="67">
        <f t="shared" si="13"/>
        <v>8</v>
      </c>
      <c r="Y87" s="31"/>
      <c r="Z87" s="30">
        <f t="shared" si="14"/>
        <v>20073</v>
      </c>
    </row>
    <row r="88" spans="1:26" ht="25.5" customHeight="1" x14ac:dyDescent="0.25">
      <c r="A88" s="13">
        <v>44919</v>
      </c>
      <c r="B88" s="70" t="str">
        <f t="shared" si="15"/>
        <v>4145437438</v>
      </c>
      <c r="G88" s="20" t="s">
        <v>134</v>
      </c>
      <c r="I88" s="20" t="s">
        <v>2227</v>
      </c>
      <c r="K88" s="20" t="s">
        <v>30</v>
      </c>
      <c r="L88" s="27" t="str">
        <f t="shared" si="8"/>
        <v>Bắp bò muối 200g</v>
      </c>
      <c r="M88" s="16"/>
      <c r="N88" s="46" t="str">
        <f t="shared" si="9"/>
        <v>K-C6</v>
      </c>
      <c r="Q88" s="28" t="str">
        <f t="shared" si="10"/>
        <v>Túi</v>
      </c>
      <c r="R88" s="32">
        <v>5</v>
      </c>
      <c r="T88" s="30">
        <f t="shared" si="11"/>
        <v>87787</v>
      </c>
      <c r="U88" s="30">
        <f t="shared" si="12"/>
        <v>438935</v>
      </c>
      <c r="X88" s="67">
        <f t="shared" si="13"/>
        <v>8</v>
      </c>
      <c r="Y88" s="31"/>
      <c r="Z88" s="30">
        <f t="shared" si="14"/>
        <v>35115</v>
      </c>
    </row>
    <row r="89" spans="1:26" ht="25.5" customHeight="1" x14ac:dyDescent="0.25">
      <c r="A89" s="13">
        <v>44919</v>
      </c>
      <c r="B89" s="70" t="str">
        <f t="shared" si="15"/>
        <v>4145437438</v>
      </c>
      <c r="G89" s="20" t="s">
        <v>134</v>
      </c>
      <c r="I89" s="20" t="s">
        <v>2227</v>
      </c>
      <c r="K89" s="20" t="s">
        <v>39</v>
      </c>
      <c r="L89" s="27" t="str">
        <f t="shared" si="8"/>
        <v>Chân giò heo muối 300g</v>
      </c>
      <c r="M89" s="16"/>
      <c r="N89" s="46" t="str">
        <f t="shared" si="9"/>
        <v>K-C6</v>
      </c>
      <c r="Q89" s="28" t="str">
        <f t="shared" si="10"/>
        <v>Túi</v>
      </c>
      <c r="R89" s="32">
        <v>10</v>
      </c>
      <c r="T89" s="30">
        <f t="shared" si="11"/>
        <v>73431</v>
      </c>
      <c r="U89" s="30">
        <f t="shared" si="12"/>
        <v>734310</v>
      </c>
      <c r="X89" s="67">
        <f t="shared" si="13"/>
        <v>8</v>
      </c>
      <c r="Y89" s="31"/>
      <c r="Z89" s="30">
        <f t="shared" si="14"/>
        <v>58745</v>
      </c>
    </row>
    <row r="90" spans="1:26" ht="25.5" customHeight="1" x14ac:dyDescent="0.25">
      <c r="A90" s="13">
        <v>44919</v>
      </c>
      <c r="B90" s="70" t="str">
        <f t="shared" si="15"/>
        <v>4145437438</v>
      </c>
      <c r="G90" s="20" t="s">
        <v>134</v>
      </c>
      <c r="I90" s="20" t="s">
        <v>2227</v>
      </c>
      <c r="K90" s="20" t="s">
        <v>55</v>
      </c>
      <c r="L90" s="27" t="str">
        <f t="shared" si="8"/>
        <v>Gà muối 500g</v>
      </c>
      <c r="M90" s="16"/>
      <c r="N90" s="46" t="str">
        <f t="shared" si="9"/>
        <v>K-C6</v>
      </c>
      <c r="Q90" s="28" t="str">
        <f t="shared" si="10"/>
        <v>Túi</v>
      </c>
      <c r="R90" s="32">
        <v>20</v>
      </c>
      <c r="T90" s="30">
        <f t="shared" si="11"/>
        <v>111058</v>
      </c>
      <c r="U90" s="30">
        <f t="shared" si="12"/>
        <v>2221160</v>
      </c>
      <c r="X90" s="67">
        <f t="shared" si="13"/>
        <v>8</v>
      </c>
      <c r="Y90" s="31"/>
      <c r="Z90" s="30">
        <f t="shared" si="14"/>
        <v>177693</v>
      </c>
    </row>
    <row r="91" spans="1:26" ht="25.5" customHeight="1" x14ac:dyDescent="0.25">
      <c r="A91" s="13">
        <v>44919</v>
      </c>
      <c r="B91" s="70" t="str">
        <f t="shared" si="15"/>
        <v>4145437438</v>
      </c>
      <c r="G91" s="20" t="s">
        <v>134</v>
      </c>
      <c r="I91" s="20" t="s">
        <v>2227</v>
      </c>
      <c r="K91" s="20" t="s">
        <v>45</v>
      </c>
      <c r="L91" s="27" t="str">
        <f t="shared" si="8"/>
        <v>Chả nướng 300g</v>
      </c>
      <c r="M91" s="16"/>
      <c r="N91" s="46" t="str">
        <f t="shared" si="9"/>
        <v>K-C6</v>
      </c>
      <c r="Q91" s="28" t="str">
        <f t="shared" si="10"/>
        <v>Túi</v>
      </c>
      <c r="R91" s="32">
        <v>5</v>
      </c>
      <c r="T91" s="30">
        <f t="shared" si="11"/>
        <v>70950</v>
      </c>
      <c r="U91" s="30">
        <f t="shared" si="12"/>
        <v>354750</v>
      </c>
      <c r="X91" s="67">
        <f t="shared" si="13"/>
        <v>8</v>
      </c>
      <c r="Y91" s="31"/>
      <c r="Z91" s="30">
        <f t="shared" si="14"/>
        <v>28380</v>
      </c>
    </row>
    <row r="92" spans="1:26" ht="25.5" customHeight="1" x14ac:dyDescent="0.25">
      <c r="A92" s="13">
        <v>44919</v>
      </c>
      <c r="B92" s="70" t="str">
        <f t="shared" si="15"/>
        <v>4145437438</v>
      </c>
      <c r="G92" s="20" t="s">
        <v>134</v>
      </c>
      <c r="I92" s="20" t="s">
        <v>2227</v>
      </c>
      <c r="K92" s="20" t="s">
        <v>37</v>
      </c>
      <c r="L92" s="27" t="str">
        <f t="shared" si="8"/>
        <v>Chả cốm 300g</v>
      </c>
      <c r="M92" s="16"/>
      <c r="N92" s="46" t="str">
        <f t="shared" si="9"/>
        <v>K-C6</v>
      </c>
      <c r="Q92" s="28" t="str">
        <f t="shared" si="10"/>
        <v>Túi</v>
      </c>
      <c r="R92" s="32">
        <v>5</v>
      </c>
      <c r="T92" s="30">
        <f t="shared" si="11"/>
        <v>74250</v>
      </c>
      <c r="U92" s="30">
        <f t="shared" si="12"/>
        <v>371250</v>
      </c>
      <c r="X92" s="67">
        <f t="shared" si="13"/>
        <v>8</v>
      </c>
      <c r="Y92" s="31"/>
      <c r="Z92" s="30">
        <f t="shared" si="14"/>
        <v>29700</v>
      </c>
    </row>
    <row r="93" spans="1:26" ht="25.5" customHeight="1" x14ac:dyDescent="0.25">
      <c r="A93" s="13">
        <v>44919</v>
      </c>
      <c r="B93" s="70" t="str">
        <f t="shared" si="15"/>
        <v>4145437438</v>
      </c>
      <c r="G93" s="20" t="s">
        <v>134</v>
      </c>
      <c r="I93" s="20" t="s">
        <v>2227</v>
      </c>
      <c r="K93" s="20" t="s">
        <v>63</v>
      </c>
      <c r="L93" s="27" t="str">
        <f t="shared" si="8"/>
        <v>Giò tai nấm hương 500g</v>
      </c>
      <c r="M93" s="16"/>
      <c r="N93" s="46" t="str">
        <f t="shared" si="9"/>
        <v>K-C6</v>
      </c>
      <c r="Q93" s="28" t="str">
        <f t="shared" si="10"/>
        <v>Túi</v>
      </c>
      <c r="R93" s="32">
        <v>5</v>
      </c>
      <c r="T93" s="30">
        <f t="shared" si="11"/>
        <v>101989</v>
      </c>
      <c r="U93" s="30">
        <f t="shared" si="12"/>
        <v>509945</v>
      </c>
      <c r="X93" s="67">
        <f t="shared" si="13"/>
        <v>8</v>
      </c>
      <c r="Y93" s="31"/>
      <c r="Z93" s="30">
        <f t="shared" si="14"/>
        <v>40796</v>
      </c>
    </row>
    <row r="94" spans="1:26" ht="25.5" customHeight="1" x14ac:dyDescent="0.25">
      <c r="A94" s="13">
        <v>44919</v>
      </c>
      <c r="B94" s="70" t="str">
        <f t="shared" si="15"/>
        <v>4145437438</v>
      </c>
      <c r="G94" s="20" t="s">
        <v>134</v>
      </c>
      <c r="I94" s="20" t="s">
        <v>2227</v>
      </c>
      <c r="K94" s="20" t="s">
        <v>59</v>
      </c>
      <c r="L94" s="27" t="str">
        <f t="shared" si="8"/>
        <v>Giò Tai Lưỡi Xào 250g</v>
      </c>
      <c r="M94" s="16"/>
      <c r="N94" s="46" t="str">
        <f t="shared" si="9"/>
        <v>K-C6</v>
      </c>
      <c r="Q94" s="28" t="str">
        <f t="shared" si="10"/>
        <v>Túi</v>
      </c>
      <c r="R94" s="32">
        <v>5</v>
      </c>
      <c r="T94" s="30">
        <f t="shared" si="11"/>
        <v>50182</v>
      </c>
      <c r="U94" s="30">
        <f t="shared" si="12"/>
        <v>250910</v>
      </c>
      <c r="X94" s="67">
        <f t="shared" si="13"/>
        <v>8</v>
      </c>
      <c r="Y94" s="31"/>
      <c r="Z94" s="30">
        <f t="shared" si="14"/>
        <v>20073</v>
      </c>
    </row>
    <row r="95" spans="1:26" ht="25.5" customHeight="1" x14ac:dyDescent="0.25">
      <c r="A95" s="13">
        <v>44919</v>
      </c>
      <c r="B95" s="70" t="str">
        <f t="shared" si="15"/>
        <v>4145437438</v>
      </c>
      <c r="G95" s="20" t="s">
        <v>134</v>
      </c>
      <c r="I95" s="20" t="s">
        <v>2227</v>
      </c>
      <c r="K95" s="20" t="s">
        <v>65</v>
      </c>
      <c r="L95" s="27" t="str">
        <f t="shared" si="8"/>
        <v>Mọc Nấm Hương 250g</v>
      </c>
      <c r="M95" s="80"/>
      <c r="N95" s="46" t="str">
        <f t="shared" si="9"/>
        <v>K-C6</v>
      </c>
      <c r="Q95" s="28" t="str">
        <f t="shared" si="10"/>
        <v>Túi</v>
      </c>
      <c r="R95" s="32">
        <v>5</v>
      </c>
      <c r="T95" s="30">
        <f t="shared" si="11"/>
        <v>46000</v>
      </c>
      <c r="U95" s="30">
        <f t="shared" si="12"/>
        <v>230000</v>
      </c>
      <c r="X95" s="67">
        <f t="shared" si="13"/>
        <v>8</v>
      </c>
      <c r="Y95" s="31"/>
      <c r="Z95" s="30">
        <f t="shared" si="14"/>
        <v>18400</v>
      </c>
    </row>
    <row r="96" spans="1:26" ht="25.5" customHeight="1" x14ac:dyDescent="0.25">
      <c r="A96" s="13">
        <v>44919</v>
      </c>
      <c r="B96" s="70" t="str">
        <f t="shared" si="15"/>
        <v>4145442534</v>
      </c>
      <c r="G96" s="20" t="s">
        <v>132</v>
      </c>
      <c r="I96" s="20" t="s">
        <v>2228</v>
      </c>
      <c r="K96" s="20" t="s">
        <v>55</v>
      </c>
      <c r="L96" s="27" t="str">
        <f t="shared" si="8"/>
        <v>Gà muối 500g</v>
      </c>
      <c r="M96" s="80"/>
      <c r="N96" s="46" t="str">
        <f t="shared" si="9"/>
        <v>K-C6</v>
      </c>
      <c r="Q96" s="28" t="str">
        <f t="shared" si="10"/>
        <v>Túi</v>
      </c>
      <c r="R96" s="32">
        <v>15</v>
      </c>
      <c r="T96" s="30">
        <f t="shared" si="11"/>
        <v>111058</v>
      </c>
      <c r="U96" s="30">
        <f t="shared" si="12"/>
        <v>1665870</v>
      </c>
      <c r="X96" s="67">
        <f t="shared" si="13"/>
        <v>8</v>
      </c>
      <c r="Y96" s="31"/>
      <c r="Z96" s="30">
        <f t="shared" si="14"/>
        <v>133270</v>
      </c>
    </row>
    <row r="97" spans="1:27" ht="25.5" customHeight="1" x14ac:dyDescent="0.25">
      <c r="A97" s="13">
        <v>44919</v>
      </c>
      <c r="B97" s="70" t="str">
        <f t="shared" si="15"/>
        <v>4145442534</v>
      </c>
      <c r="G97" s="20" t="s">
        <v>132</v>
      </c>
      <c r="I97" s="20" t="s">
        <v>2228</v>
      </c>
      <c r="K97" s="20" t="s">
        <v>45</v>
      </c>
      <c r="L97" s="27" t="str">
        <f t="shared" si="8"/>
        <v>Chả nướng 300g</v>
      </c>
      <c r="M97" s="80"/>
      <c r="N97" s="46" t="str">
        <f t="shared" si="9"/>
        <v>K-C6</v>
      </c>
      <c r="Q97" s="28" t="str">
        <f t="shared" si="10"/>
        <v>Túi</v>
      </c>
      <c r="R97" s="32">
        <v>5</v>
      </c>
      <c r="T97" s="30">
        <f t="shared" si="11"/>
        <v>70950</v>
      </c>
      <c r="U97" s="30">
        <f t="shared" si="12"/>
        <v>354750</v>
      </c>
      <c r="X97" s="67">
        <f t="shared" si="13"/>
        <v>8</v>
      </c>
      <c r="Y97" s="31"/>
      <c r="Z97" s="30">
        <f t="shared" si="14"/>
        <v>28380</v>
      </c>
    </row>
    <row r="98" spans="1:27" ht="25.5" customHeight="1" x14ac:dyDescent="0.25">
      <c r="A98" s="13">
        <v>44919</v>
      </c>
      <c r="B98" s="70" t="str">
        <f t="shared" si="15"/>
        <v>4145442534</v>
      </c>
      <c r="G98" s="20" t="s">
        <v>132</v>
      </c>
      <c r="I98" s="20" t="s">
        <v>2228</v>
      </c>
      <c r="K98" s="20" t="s">
        <v>37</v>
      </c>
      <c r="L98" s="27" t="str">
        <f t="shared" si="8"/>
        <v>Chả cốm 300g</v>
      </c>
      <c r="M98" s="80"/>
      <c r="N98" s="46" t="str">
        <f t="shared" si="9"/>
        <v>K-C6</v>
      </c>
      <c r="Q98" s="28" t="str">
        <f t="shared" si="10"/>
        <v>Túi</v>
      </c>
      <c r="R98" s="32">
        <v>5</v>
      </c>
      <c r="T98" s="30">
        <f t="shared" si="11"/>
        <v>74250</v>
      </c>
      <c r="U98" s="30">
        <f t="shared" si="12"/>
        <v>371250</v>
      </c>
      <c r="X98" s="67">
        <f t="shared" si="13"/>
        <v>8</v>
      </c>
      <c r="Y98" s="31"/>
      <c r="Z98" s="30">
        <f t="shared" si="14"/>
        <v>29700</v>
      </c>
    </row>
    <row r="99" spans="1:27" ht="25.5" customHeight="1" x14ac:dyDescent="0.25">
      <c r="A99" s="13">
        <v>44919</v>
      </c>
      <c r="B99" s="70" t="str">
        <f t="shared" si="15"/>
        <v>4145442534</v>
      </c>
      <c r="G99" s="20" t="s">
        <v>132</v>
      </c>
      <c r="I99" s="20" t="s">
        <v>2228</v>
      </c>
      <c r="K99" s="20" t="s">
        <v>47</v>
      </c>
      <c r="L99" s="27" t="str">
        <f t="shared" si="8"/>
        <v>Đùi gà sốt cay 500g</v>
      </c>
      <c r="M99" s="16"/>
      <c r="N99" s="46" t="str">
        <f t="shared" si="9"/>
        <v>K-C6</v>
      </c>
      <c r="Q99" s="28" t="str">
        <f t="shared" si="10"/>
        <v>Túi</v>
      </c>
      <c r="R99" s="32">
        <v>5</v>
      </c>
      <c r="T99" s="30">
        <f t="shared" si="11"/>
        <v>105400</v>
      </c>
      <c r="U99" s="30">
        <f t="shared" si="12"/>
        <v>527000</v>
      </c>
      <c r="X99" s="67">
        <f t="shared" si="13"/>
        <v>8</v>
      </c>
      <c r="Y99" s="31"/>
      <c r="Z99" s="30">
        <f t="shared" si="14"/>
        <v>42160</v>
      </c>
    </row>
    <row r="100" spans="1:27" ht="25.5" customHeight="1" x14ac:dyDescent="0.25">
      <c r="A100" s="13">
        <v>44919</v>
      </c>
      <c r="B100" s="70" t="str">
        <f t="shared" si="15"/>
        <v>4145442534</v>
      </c>
      <c r="G100" s="20" t="s">
        <v>132</v>
      </c>
      <c r="I100" s="20" t="s">
        <v>2228</v>
      </c>
      <c r="K100" s="20" t="s">
        <v>43</v>
      </c>
      <c r="L100" s="27" t="str">
        <f t="shared" si="8"/>
        <v>Chân gà sốt cay 400g</v>
      </c>
      <c r="M100" s="16"/>
      <c r="N100" s="46" t="str">
        <f t="shared" si="9"/>
        <v>K-C6</v>
      </c>
      <c r="Q100" s="28" t="str">
        <f t="shared" si="10"/>
        <v>Túi</v>
      </c>
      <c r="R100" s="32">
        <v>5</v>
      </c>
      <c r="T100" s="30">
        <f t="shared" si="11"/>
        <v>90750</v>
      </c>
      <c r="U100" s="30">
        <f t="shared" si="12"/>
        <v>453750</v>
      </c>
      <c r="X100" s="67">
        <f t="shared" si="13"/>
        <v>8</v>
      </c>
      <c r="Y100" s="31"/>
      <c r="Z100" s="30">
        <f t="shared" si="14"/>
        <v>36300</v>
      </c>
    </row>
    <row r="101" spans="1:27" ht="25.5" customHeight="1" x14ac:dyDescent="0.25">
      <c r="A101" s="13">
        <v>44919</v>
      </c>
      <c r="B101" s="70" t="str">
        <f t="shared" si="15"/>
        <v>4145442534</v>
      </c>
      <c r="G101" s="20" t="s">
        <v>132</v>
      </c>
      <c r="I101" s="20" t="s">
        <v>2228</v>
      </c>
      <c r="K101" s="20" t="s">
        <v>59</v>
      </c>
      <c r="L101" s="27" t="str">
        <f t="shared" si="8"/>
        <v>Giò Tai Lưỡi Xào 250g</v>
      </c>
      <c r="M101" s="16"/>
      <c r="N101" s="46" t="str">
        <f t="shared" si="9"/>
        <v>K-C6</v>
      </c>
      <c r="Q101" s="28" t="str">
        <f t="shared" si="10"/>
        <v>Túi</v>
      </c>
      <c r="R101" s="32">
        <v>5</v>
      </c>
      <c r="T101" s="30">
        <f t="shared" si="11"/>
        <v>50182</v>
      </c>
      <c r="U101" s="30">
        <f t="shared" si="12"/>
        <v>250910</v>
      </c>
      <c r="X101" s="67">
        <f t="shared" si="13"/>
        <v>8</v>
      </c>
      <c r="Y101" s="31"/>
      <c r="Z101" s="30">
        <f t="shared" si="14"/>
        <v>20073</v>
      </c>
    </row>
    <row r="102" spans="1:27" ht="25.5" customHeight="1" x14ac:dyDescent="0.25">
      <c r="A102" s="13">
        <v>44919</v>
      </c>
      <c r="B102" s="70" t="str">
        <f t="shared" si="15"/>
        <v>4145442534</v>
      </c>
      <c r="G102" s="20" t="s">
        <v>132</v>
      </c>
      <c r="I102" s="20" t="s">
        <v>2228</v>
      </c>
      <c r="K102" s="20" t="s">
        <v>65</v>
      </c>
      <c r="L102" s="27" t="str">
        <f t="shared" si="8"/>
        <v>Mọc Nấm Hương 250g</v>
      </c>
      <c r="M102" s="80"/>
      <c r="N102" s="46" t="str">
        <f t="shared" si="9"/>
        <v>K-C6</v>
      </c>
      <c r="Q102" s="28" t="str">
        <f t="shared" si="10"/>
        <v>Túi</v>
      </c>
      <c r="R102" s="32">
        <v>5</v>
      </c>
      <c r="T102" s="30">
        <f t="shared" si="11"/>
        <v>46000</v>
      </c>
      <c r="U102" s="30">
        <f t="shared" si="12"/>
        <v>230000</v>
      </c>
      <c r="X102" s="67">
        <f t="shared" si="13"/>
        <v>8</v>
      </c>
      <c r="Y102" s="31"/>
      <c r="Z102" s="30">
        <f t="shared" si="14"/>
        <v>18400</v>
      </c>
    </row>
    <row r="103" spans="1:27" ht="25.5" customHeight="1" x14ac:dyDescent="0.25">
      <c r="A103" s="13">
        <v>44919</v>
      </c>
      <c r="B103" s="70" t="str">
        <f t="shared" si="15"/>
        <v>4145445204</v>
      </c>
      <c r="G103" s="20" t="s">
        <v>99</v>
      </c>
      <c r="I103" s="20" t="s">
        <v>2229</v>
      </c>
      <c r="K103" s="20" t="s">
        <v>30</v>
      </c>
      <c r="L103" s="27" t="str">
        <f t="shared" si="8"/>
        <v>Bắp bò muối 200g</v>
      </c>
      <c r="M103" s="80"/>
      <c r="N103" s="46" t="str">
        <f t="shared" si="9"/>
        <v>K-C6</v>
      </c>
      <c r="Q103" s="28" t="str">
        <f t="shared" si="10"/>
        <v>Túi</v>
      </c>
      <c r="R103" s="32">
        <v>10</v>
      </c>
      <c r="T103" s="30">
        <f t="shared" si="11"/>
        <v>87787</v>
      </c>
      <c r="U103" s="30">
        <f t="shared" si="12"/>
        <v>877870</v>
      </c>
      <c r="X103" s="67">
        <f t="shared" si="13"/>
        <v>8</v>
      </c>
      <c r="Y103" s="31"/>
      <c r="Z103" s="30">
        <f t="shared" si="14"/>
        <v>70230</v>
      </c>
    </row>
    <row r="104" spans="1:27" ht="25.5" customHeight="1" x14ac:dyDescent="0.25">
      <c r="A104" s="13">
        <v>44919</v>
      </c>
      <c r="B104" s="70" t="str">
        <f t="shared" si="15"/>
        <v>4145445204</v>
      </c>
      <c r="G104" s="20" t="s">
        <v>99</v>
      </c>
      <c r="I104" s="20" t="s">
        <v>2229</v>
      </c>
      <c r="K104" s="20" t="s">
        <v>39</v>
      </c>
      <c r="L104" s="27" t="str">
        <f t="shared" si="8"/>
        <v>Chân giò heo muối 300g</v>
      </c>
      <c r="M104" s="80"/>
      <c r="N104" s="46" t="str">
        <f t="shared" si="9"/>
        <v>K-C6</v>
      </c>
      <c r="Q104" s="28" t="str">
        <f t="shared" si="10"/>
        <v>Túi</v>
      </c>
      <c r="R104" s="32">
        <v>10</v>
      </c>
      <c r="T104" s="30">
        <f t="shared" si="11"/>
        <v>73431</v>
      </c>
      <c r="U104" s="30">
        <f t="shared" si="12"/>
        <v>734310</v>
      </c>
      <c r="X104" s="67">
        <f t="shared" si="13"/>
        <v>8</v>
      </c>
      <c r="Y104" s="31"/>
      <c r="Z104" s="30">
        <f t="shared" si="14"/>
        <v>58745</v>
      </c>
      <c r="AA104" s="79"/>
    </row>
    <row r="105" spans="1:27" ht="25.5" customHeight="1" x14ac:dyDescent="0.25">
      <c r="A105" s="13">
        <v>44919</v>
      </c>
      <c r="B105" s="70" t="str">
        <f t="shared" si="15"/>
        <v>4145445204</v>
      </c>
      <c r="G105" s="20" t="s">
        <v>99</v>
      </c>
      <c r="I105" s="20" t="s">
        <v>2229</v>
      </c>
      <c r="K105" s="20" t="s">
        <v>55</v>
      </c>
      <c r="L105" s="27" t="str">
        <f t="shared" si="8"/>
        <v>Gà muối 500g</v>
      </c>
      <c r="M105" s="16"/>
      <c r="N105" s="46" t="str">
        <f t="shared" si="9"/>
        <v>K-C6</v>
      </c>
      <c r="Q105" s="28" t="str">
        <f t="shared" si="10"/>
        <v>Túi</v>
      </c>
      <c r="R105" s="32">
        <v>5</v>
      </c>
      <c r="T105" s="30">
        <f t="shared" si="11"/>
        <v>111058</v>
      </c>
      <c r="U105" s="30">
        <f t="shared" si="12"/>
        <v>555290</v>
      </c>
      <c r="X105" s="67">
        <f t="shared" si="13"/>
        <v>8</v>
      </c>
      <c r="Y105" s="31"/>
      <c r="Z105" s="30">
        <f t="shared" si="14"/>
        <v>44423</v>
      </c>
      <c r="AA105" s="79"/>
    </row>
    <row r="106" spans="1:27" ht="25.5" customHeight="1" x14ac:dyDescent="0.25">
      <c r="A106" s="13">
        <v>44919</v>
      </c>
      <c r="B106" s="70" t="str">
        <f t="shared" si="15"/>
        <v>4145445204</v>
      </c>
      <c r="G106" s="20" t="s">
        <v>99</v>
      </c>
      <c r="I106" s="20" t="s">
        <v>2229</v>
      </c>
      <c r="K106" s="20" t="s">
        <v>59</v>
      </c>
      <c r="L106" s="27" t="str">
        <f t="shared" si="8"/>
        <v>Giò Tai Lưỡi Xào 250g</v>
      </c>
      <c r="M106" s="80"/>
      <c r="N106" s="46" t="str">
        <f t="shared" si="9"/>
        <v>K-C6</v>
      </c>
      <c r="Q106" s="28" t="str">
        <f t="shared" si="10"/>
        <v>Túi</v>
      </c>
      <c r="R106" s="32">
        <v>5</v>
      </c>
      <c r="T106" s="30">
        <f t="shared" si="11"/>
        <v>50182</v>
      </c>
      <c r="U106" s="30">
        <f t="shared" si="12"/>
        <v>250910</v>
      </c>
      <c r="X106" s="67">
        <f t="shared" si="13"/>
        <v>8</v>
      </c>
      <c r="Y106" s="31"/>
      <c r="Z106" s="30">
        <f t="shared" si="14"/>
        <v>20073</v>
      </c>
      <c r="AA106" s="79"/>
    </row>
    <row r="107" spans="1:27" ht="25.5" customHeight="1" x14ac:dyDescent="0.25">
      <c r="A107" s="13">
        <v>44919</v>
      </c>
      <c r="B107" s="70" t="str">
        <f t="shared" si="15"/>
        <v>4145445204</v>
      </c>
      <c r="G107" s="20" t="s">
        <v>99</v>
      </c>
      <c r="I107" s="20" t="s">
        <v>2229</v>
      </c>
      <c r="K107" s="20" t="s">
        <v>65</v>
      </c>
      <c r="L107" s="27" t="str">
        <f t="shared" si="8"/>
        <v>Mọc Nấm Hương 250g</v>
      </c>
      <c r="M107" s="80"/>
      <c r="N107" s="46" t="str">
        <f t="shared" si="9"/>
        <v>K-C6</v>
      </c>
      <c r="Q107" s="28" t="str">
        <f t="shared" si="10"/>
        <v>Túi</v>
      </c>
      <c r="R107" s="32">
        <v>10</v>
      </c>
      <c r="T107" s="30">
        <f t="shared" si="11"/>
        <v>46000</v>
      </c>
      <c r="U107" s="30">
        <f t="shared" si="12"/>
        <v>460000</v>
      </c>
      <c r="X107" s="67">
        <f t="shared" si="13"/>
        <v>8</v>
      </c>
      <c r="Y107" s="31"/>
      <c r="Z107" s="30">
        <f t="shared" si="14"/>
        <v>36800</v>
      </c>
      <c r="AA107" s="79"/>
    </row>
    <row r="108" spans="1:27" ht="25.5" customHeight="1" x14ac:dyDescent="0.25">
      <c r="A108" s="13">
        <v>44919</v>
      </c>
      <c r="B108" s="70" t="str">
        <f t="shared" si="15"/>
        <v>4145445209</v>
      </c>
      <c r="G108" s="20" t="s">
        <v>99</v>
      </c>
      <c r="I108" s="20" t="s">
        <v>2230</v>
      </c>
      <c r="K108" s="20" t="s">
        <v>55</v>
      </c>
      <c r="L108" s="27" t="str">
        <f t="shared" si="8"/>
        <v>Gà muối 500g</v>
      </c>
      <c r="M108" s="75"/>
      <c r="N108" s="46" t="str">
        <f t="shared" si="9"/>
        <v>K-C6</v>
      </c>
      <c r="Q108" s="28" t="str">
        <f t="shared" si="10"/>
        <v>Túi</v>
      </c>
      <c r="R108" s="32">
        <v>10</v>
      </c>
      <c r="T108" s="30">
        <f t="shared" si="11"/>
        <v>111058</v>
      </c>
      <c r="U108" s="30">
        <f t="shared" si="12"/>
        <v>1110580</v>
      </c>
      <c r="X108" s="67">
        <f t="shared" si="13"/>
        <v>8</v>
      </c>
      <c r="Y108" s="31"/>
      <c r="Z108" s="30">
        <f t="shared" si="14"/>
        <v>88846</v>
      </c>
    </row>
    <row r="109" spans="1:27" ht="25.5" customHeight="1" x14ac:dyDescent="0.25">
      <c r="A109" s="13">
        <v>44919</v>
      </c>
      <c r="B109" s="70" t="str">
        <f t="shared" si="15"/>
        <v>4145445209</v>
      </c>
      <c r="G109" s="20" t="s">
        <v>99</v>
      </c>
      <c r="I109" s="20" t="s">
        <v>2230</v>
      </c>
      <c r="K109" s="20" t="s">
        <v>37</v>
      </c>
      <c r="L109" s="27" t="str">
        <f t="shared" si="8"/>
        <v>Chả cốm 300g</v>
      </c>
      <c r="M109" s="75"/>
      <c r="N109" s="46" t="str">
        <f t="shared" si="9"/>
        <v>K-C6</v>
      </c>
      <c r="Q109" s="28" t="str">
        <f t="shared" si="10"/>
        <v>Túi</v>
      </c>
      <c r="R109" s="32">
        <v>10</v>
      </c>
      <c r="T109" s="30">
        <f t="shared" si="11"/>
        <v>74250</v>
      </c>
      <c r="U109" s="30">
        <f t="shared" si="12"/>
        <v>742500</v>
      </c>
      <c r="X109" s="67">
        <f t="shared" si="13"/>
        <v>8</v>
      </c>
      <c r="Y109" s="31"/>
      <c r="Z109" s="30">
        <f t="shared" si="14"/>
        <v>59400</v>
      </c>
    </row>
    <row r="110" spans="1:27" ht="25.5" customHeight="1" x14ac:dyDescent="0.25">
      <c r="A110" s="13">
        <v>44919</v>
      </c>
      <c r="B110" s="70" t="str">
        <f t="shared" si="15"/>
        <v>4145445209</v>
      </c>
      <c r="G110" s="20" t="s">
        <v>99</v>
      </c>
      <c r="I110" s="20" t="s">
        <v>2230</v>
      </c>
      <c r="K110" s="20" t="s">
        <v>59</v>
      </c>
      <c r="L110" s="27" t="str">
        <f t="shared" si="8"/>
        <v>Giò Tai Lưỡi Xào 250g</v>
      </c>
      <c r="M110" s="75"/>
      <c r="N110" s="46" t="str">
        <f t="shared" si="9"/>
        <v>K-C6</v>
      </c>
      <c r="Q110" s="28" t="str">
        <f t="shared" si="10"/>
        <v>Túi</v>
      </c>
      <c r="R110" s="32">
        <v>10</v>
      </c>
      <c r="T110" s="30">
        <f t="shared" si="11"/>
        <v>50182</v>
      </c>
      <c r="U110" s="30">
        <f t="shared" si="12"/>
        <v>501820</v>
      </c>
      <c r="X110" s="67">
        <f t="shared" si="13"/>
        <v>8</v>
      </c>
      <c r="Y110" s="31"/>
      <c r="Z110" s="30">
        <f t="shared" si="14"/>
        <v>40146</v>
      </c>
    </row>
    <row r="111" spans="1:27" ht="25.5" customHeight="1" x14ac:dyDescent="0.25">
      <c r="A111" s="13">
        <v>44919</v>
      </c>
      <c r="B111" s="70" t="str">
        <f t="shared" si="15"/>
        <v>4145445209</v>
      </c>
      <c r="G111" s="20" t="s">
        <v>99</v>
      </c>
      <c r="I111" s="20" t="s">
        <v>2230</v>
      </c>
      <c r="K111" s="20" t="s">
        <v>65</v>
      </c>
      <c r="L111" s="27" t="str">
        <f t="shared" si="8"/>
        <v>Mọc Nấm Hương 250g</v>
      </c>
      <c r="M111" s="75"/>
      <c r="N111" s="46" t="str">
        <f t="shared" si="9"/>
        <v>K-C6</v>
      </c>
      <c r="Q111" s="28" t="str">
        <f t="shared" si="10"/>
        <v>Túi</v>
      </c>
      <c r="R111" s="32">
        <v>10</v>
      </c>
      <c r="T111" s="30">
        <f t="shared" si="11"/>
        <v>46000</v>
      </c>
      <c r="U111" s="30">
        <f t="shared" si="12"/>
        <v>460000</v>
      </c>
      <c r="X111" s="67">
        <f t="shared" si="13"/>
        <v>8</v>
      </c>
      <c r="Y111" s="31"/>
      <c r="Z111" s="30">
        <f t="shared" si="14"/>
        <v>36800</v>
      </c>
    </row>
    <row r="112" spans="1:27" ht="25.5" customHeight="1" x14ac:dyDescent="0.25">
      <c r="A112" s="13">
        <v>44919</v>
      </c>
      <c r="B112" s="70" t="str">
        <f t="shared" si="15"/>
        <v>4145445722</v>
      </c>
      <c r="G112" s="20" t="s">
        <v>99</v>
      </c>
      <c r="I112" s="20" t="s">
        <v>2231</v>
      </c>
      <c r="K112" s="20" t="s">
        <v>30</v>
      </c>
      <c r="L112" s="27" t="str">
        <f t="shared" si="8"/>
        <v>Bắp bò muối 200g</v>
      </c>
      <c r="M112" s="75"/>
      <c r="N112" s="46" t="str">
        <f t="shared" si="9"/>
        <v>K-C6</v>
      </c>
      <c r="Q112" s="28" t="str">
        <f t="shared" si="10"/>
        <v>Túi</v>
      </c>
      <c r="R112" s="32">
        <v>5</v>
      </c>
      <c r="T112" s="30">
        <f t="shared" si="11"/>
        <v>87787</v>
      </c>
      <c r="U112" s="30">
        <f t="shared" si="12"/>
        <v>438935</v>
      </c>
      <c r="X112" s="67">
        <f t="shared" si="13"/>
        <v>8</v>
      </c>
      <c r="Y112" s="31"/>
      <c r="Z112" s="30">
        <f t="shared" si="14"/>
        <v>35115</v>
      </c>
    </row>
    <row r="113" spans="1:26" ht="25.5" customHeight="1" x14ac:dyDescent="0.25">
      <c r="A113" s="13">
        <v>44919</v>
      </c>
      <c r="B113" s="70" t="str">
        <f t="shared" si="15"/>
        <v>4145445722</v>
      </c>
      <c r="G113" s="20" t="s">
        <v>99</v>
      </c>
      <c r="I113" s="20" t="s">
        <v>2231</v>
      </c>
      <c r="K113" s="20" t="s">
        <v>39</v>
      </c>
      <c r="L113" s="27" t="str">
        <f t="shared" si="8"/>
        <v>Chân giò heo muối 300g</v>
      </c>
      <c r="M113" s="75"/>
      <c r="N113" s="46" t="str">
        <f t="shared" si="9"/>
        <v>K-C6</v>
      </c>
      <c r="Q113" s="28" t="str">
        <f t="shared" si="10"/>
        <v>Túi</v>
      </c>
      <c r="R113" s="32">
        <v>10</v>
      </c>
      <c r="T113" s="30">
        <f t="shared" si="11"/>
        <v>73431</v>
      </c>
      <c r="U113" s="30">
        <f t="shared" si="12"/>
        <v>734310</v>
      </c>
      <c r="X113" s="67">
        <f t="shared" si="13"/>
        <v>8</v>
      </c>
      <c r="Y113" s="31"/>
      <c r="Z113" s="30">
        <f t="shared" si="14"/>
        <v>58745</v>
      </c>
    </row>
    <row r="114" spans="1:26" ht="25.5" customHeight="1" x14ac:dyDescent="0.25">
      <c r="A114" s="13">
        <v>44919</v>
      </c>
      <c r="B114" s="70" t="str">
        <f t="shared" si="15"/>
        <v>4145445722</v>
      </c>
      <c r="G114" s="20" t="s">
        <v>99</v>
      </c>
      <c r="I114" s="20" t="s">
        <v>2231</v>
      </c>
      <c r="K114" s="20" t="s">
        <v>55</v>
      </c>
      <c r="L114" s="27" t="str">
        <f t="shared" si="8"/>
        <v>Gà muối 500g</v>
      </c>
      <c r="M114" s="75"/>
      <c r="N114" s="46" t="str">
        <f t="shared" si="9"/>
        <v>K-C6</v>
      </c>
      <c r="Q114" s="28" t="str">
        <f t="shared" si="10"/>
        <v>Túi</v>
      </c>
      <c r="R114" s="32">
        <v>15</v>
      </c>
      <c r="T114" s="30">
        <f t="shared" si="11"/>
        <v>111058</v>
      </c>
      <c r="U114" s="30">
        <f t="shared" si="12"/>
        <v>1665870</v>
      </c>
      <c r="X114" s="67">
        <f t="shared" si="13"/>
        <v>8</v>
      </c>
      <c r="Y114" s="31"/>
      <c r="Z114" s="30">
        <f t="shared" si="14"/>
        <v>133270</v>
      </c>
    </row>
    <row r="115" spans="1:26" ht="25.5" customHeight="1" x14ac:dyDescent="0.25">
      <c r="A115" s="13">
        <v>44919</v>
      </c>
      <c r="B115" s="70" t="str">
        <f t="shared" si="15"/>
        <v>4145445722</v>
      </c>
      <c r="G115" s="20" t="s">
        <v>99</v>
      </c>
      <c r="I115" s="20" t="s">
        <v>2231</v>
      </c>
      <c r="K115" s="20" t="s">
        <v>59</v>
      </c>
      <c r="L115" s="27" t="str">
        <f t="shared" si="8"/>
        <v>Giò Tai Lưỡi Xào 250g</v>
      </c>
      <c r="M115" s="75"/>
      <c r="N115" s="46" t="str">
        <f t="shared" si="9"/>
        <v>K-C6</v>
      </c>
      <c r="Q115" s="28" t="str">
        <f t="shared" si="10"/>
        <v>Túi</v>
      </c>
      <c r="R115" s="32">
        <v>10</v>
      </c>
      <c r="T115" s="30">
        <f t="shared" si="11"/>
        <v>50182</v>
      </c>
      <c r="U115" s="30">
        <f t="shared" si="12"/>
        <v>501820</v>
      </c>
      <c r="X115" s="67">
        <f t="shared" si="13"/>
        <v>8</v>
      </c>
      <c r="Y115" s="31"/>
      <c r="Z115" s="30">
        <f t="shared" si="14"/>
        <v>40146</v>
      </c>
    </row>
    <row r="116" spans="1:26" ht="25.5" customHeight="1" x14ac:dyDescent="0.25">
      <c r="A116" s="13">
        <v>44919</v>
      </c>
      <c r="B116" s="70" t="str">
        <f t="shared" si="15"/>
        <v>4145445722</v>
      </c>
      <c r="G116" s="20" t="s">
        <v>99</v>
      </c>
      <c r="I116" s="20" t="s">
        <v>2231</v>
      </c>
      <c r="K116" s="20" t="s">
        <v>65</v>
      </c>
      <c r="L116" s="27" t="str">
        <f t="shared" si="8"/>
        <v>Mọc Nấm Hương 250g</v>
      </c>
      <c r="M116" s="75"/>
      <c r="N116" s="46" t="str">
        <f t="shared" si="9"/>
        <v>K-C6</v>
      </c>
      <c r="Q116" s="28" t="str">
        <f t="shared" si="10"/>
        <v>Túi</v>
      </c>
      <c r="R116" s="32">
        <v>5</v>
      </c>
      <c r="T116" s="30">
        <f t="shared" si="11"/>
        <v>46000</v>
      </c>
      <c r="U116" s="30">
        <f t="shared" si="12"/>
        <v>230000</v>
      </c>
      <c r="X116" s="67">
        <f t="shared" si="13"/>
        <v>8</v>
      </c>
      <c r="Y116" s="31"/>
      <c r="Z116" s="30">
        <f t="shared" si="14"/>
        <v>18400</v>
      </c>
    </row>
    <row r="117" spans="1:26" ht="25.5" customHeight="1" x14ac:dyDescent="0.25">
      <c r="A117" s="13">
        <v>44919</v>
      </c>
      <c r="B117" s="70" t="str">
        <f t="shared" si="15"/>
        <v>4145447648</v>
      </c>
      <c r="G117" s="20" t="s">
        <v>98</v>
      </c>
      <c r="I117" s="20" t="s">
        <v>2232</v>
      </c>
      <c r="K117" s="20" t="s">
        <v>39</v>
      </c>
      <c r="L117" s="27" t="str">
        <f t="shared" si="8"/>
        <v>Chân giò heo muối 300g</v>
      </c>
      <c r="M117" s="75"/>
      <c r="N117" s="46" t="str">
        <f t="shared" si="9"/>
        <v>K-C6</v>
      </c>
      <c r="Q117" s="28" t="str">
        <f t="shared" si="10"/>
        <v>Túi</v>
      </c>
      <c r="R117" s="32">
        <v>20</v>
      </c>
      <c r="T117" s="30">
        <f t="shared" si="11"/>
        <v>73431</v>
      </c>
      <c r="U117" s="30">
        <f t="shared" si="12"/>
        <v>1468620</v>
      </c>
      <c r="X117" s="67">
        <f t="shared" si="13"/>
        <v>8</v>
      </c>
      <c r="Y117" s="31"/>
      <c r="Z117" s="30">
        <f t="shared" si="14"/>
        <v>117490</v>
      </c>
    </row>
    <row r="118" spans="1:26" ht="25.5" customHeight="1" x14ac:dyDescent="0.25">
      <c r="A118" s="13">
        <v>44919</v>
      </c>
      <c r="B118" s="70" t="str">
        <f t="shared" si="15"/>
        <v>4145447648</v>
      </c>
      <c r="G118" s="20" t="s">
        <v>98</v>
      </c>
      <c r="I118" s="20" t="s">
        <v>2232</v>
      </c>
      <c r="K118" s="20" t="s">
        <v>55</v>
      </c>
      <c r="L118" s="27" t="str">
        <f t="shared" si="8"/>
        <v>Gà muối 500g</v>
      </c>
      <c r="M118" s="75"/>
      <c r="N118" s="46" t="str">
        <f t="shared" si="9"/>
        <v>K-C6</v>
      </c>
      <c r="Q118" s="28" t="str">
        <f t="shared" si="10"/>
        <v>Túi</v>
      </c>
      <c r="R118" s="32">
        <v>25</v>
      </c>
      <c r="T118" s="30">
        <f t="shared" si="11"/>
        <v>111058</v>
      </c>
      <c r="U118" s="30">
        <f t="shared" si="12"/>
        <v>2776450</v>
      </c>
      <c r="X118" s="67">
        <f t="shared" si="13"/>
        <v>8</v>
      </c>
      <c r="Y118" s="31"/>
      <c r="Z118" s="30">
        <f t="shared" si="14"/>
        <v>222116</v>
      </c>
    </row>
    <row r="119" spans="1:26" ht="25.5" customHeight="1" x14ac:dyDescent="0.25">
      <c r="A119" s="13">
        <v>44919</v>
      </c>
      <c r="B119" s="70" t="str">
        <f t="shared" si="15"/>
        <v>4145447648</v>
      </c>
      <c r="G119" s="20" t="s">
        <v>98</v>
      </c>
      <c r="I119" s="20" t="s">
        <v>2232</v>
      </c>
      <c r="K119" s="20" t="s">
        <v>59</v>
      </c>
      <c r="L119" s="27" t="str">
        <f t="shared" si="8"/>
        <v>Giò Tai Lưỡi Xào 250g</v>
      </c>
      <c r="M119" s="75"/>
      <c r="N119" s="46" t="str">
        <f t="shared" si="9"/>
        <v>K-C6</v>
      </c>
      <c r="Q119" s="28" t="str">
        <f t="shared" si="10"/>
        <v>Túi</v>
      </c>
      <c r="R119" s="32">
        <v>10</v>
      </c>
      <c r="T119" s="30">
        <f t="shared" si="11"/>
        <v>50182</v>
      </c>
      <c r="U119" s="30">
        <f t="shared" si="12"/>
        <v>501820</v>
      </c>
      <c r="X119" s="67">
        <f t="shared" si="13"/>
        <v>8</v>
      </c>
      <c r="Y119" s="31"/>
      <c r="Z119" s="30">
        <f t="shared" si="14"/>
        <v>40146</v>
      </c>
    </row>
    <row r="120" spans="1:26" ht="25.5" customHeight="1" x14ac:dyDescent="0.25">
      <c r="A120" s="13">
        <v>44919</v>
      </c>
      <c r="B120" s="70" t="str">
        <f t="shared" si="15"/>
        <v>4145447729</v>
      </c>
      <c r="G120" s="20" t="s">
        <v>118</v>
      </c>
      <c r="I120" s="20" t="s">
        <v>2233</v>
      </c>
      <c r="K120" s="20" t="s">
        <v>30</v>
      </c>
      <c r="L120" s="27" t="str">
        <f t="shared" si="8"/>
        <v>Bắp bò muối 200g</v>
      </c>
      <c r="M120" s="75"/>
      <c r="N120" s="46" t="str">
        <f t="shared" si="9"/>
        <v>K-C6</v>
      </c>
      <c r="Q120" s="28" t="str">
        <f t="shared" si="10"/>
        <v>Túi</v>
      </c>
      <c r="R120" s="32">
        <v>5</v>
      </c>
      <c r="T120" s="30">
        <f t="shared" si="11"/>
        <v>87787</v>
      </c>
      <c r="U120" s="30">
        <f t="shared" si="12"/>
        <v>438935</v>
      </c>
      <c r="X120" s="67">
        <f t="shared" si="13"/>
        <v>8</v>
      </c>
      <c r="Y120" s="31"/>
      <c r="Z120" s="30">
        <f t="shared" si="14"/>
        <v>35115</v>
      </c>
    </row>
    <row r="121" spans="1:26" ht="25.5" customHeight="1" x14ac:dyDescent="0.25">
      <c r="A121" s="13">
        <v>44919</v>
      </c>
      <c r="B121" s="70" t="str">
        <f t="shared" si="15"/>
        <v>4145447729</v>
      </c>
      <c r="G121" s="20" t="s">
        <v>118</v>
      </c>
      <c r="I121" s="20" t="s">
        <v>2233</v>
      </c>
      <c r="K121" s="20" t="s">
        <v>39</v>
      </c>
      <c r="L121" s="27" t="str">
        <f t="shared" si="8"/>
        <v>Chân giò heo muối 300g</v>
      </c>
      <c r="M121" s="75"/>
      <c r="N121" s="46" t="str">
        <f t="shared" si="9"/>
        <v>K-C6</v>
      </c>
      <c r="Q121" s="28" t="str">
        <f t="shared" si="10"/>
        <v>Túi</v>
      </c>
      <c r="R121" s="32">
        <v>5</v>
      </c>
      <c r="T121" s="30">
        <f t="shared" si="11"/>
        <v>73431</v>
      </c>
      <c r="U121" s="30">
        <f t="shared" si="12"/>
        <v>367155</v>
      </c>
      <c r="X121" s="67">
        <f t="shared" si="13"/>
        <v>8</v>
      </c>
      <c r="Y121" s="31"/>
      <c r="Z121" s="30">
        <f t="shared" si="14"/>
        <v>29372</v>
      </c>
    </row>
    <row r="122" spans="1:26" ht="25.5" customHeight="1" x14ac:dyDescent="0.25">
      <c r="A122" s="13">
        <v>44919</v>
      </c>
      <c r="B122" s="70" t="str">
        <f t="shared" si="15"/>
        <v>4145447729</v>
      </c>
      <c r="G122" s="20" t="s">
        <v>118</v>
      </c>
      <c r="I122" s="20" t="s">
        <v>2233</v>
      </c>
      <c r="K122" s="20" t="s">
        <v>37</v>
      </c>
      <c r="L122" s="27" t="str">
        <f t="shared" si="8"/>
        <v>Chả cốm 300g</v>
      </c>
      <c r="M122" s="75"/>
      <c r="N122" s="46" t="str">
        <f t="shared" si="9"/>
        <v>K-C6</v>
      </c>
      <c r="Q122" s="28" t="str">
        <f t="shared" si="10"/>
        <v>Túi</v>
      </c>
      <c r="R122" s="32">
        <v>10</v>
      </c>
      <c r="T122" s="30">
        <f t="shared" si="11"/>
        <v>74250</v>
      </c>
      <c r="U122" s="30">
        <f t="shared" si="12"/>
        <v>742500</v>
      </c>
      <c r="X122" s="67">
        <f t="shared" si="13"/>
        <v>8</v>
      </c>
      <c r="Y122" s="31"/>
      <c r="Z122" s="30">
        <f t="shared" si="14"/>
        <v>59400</v>
      </c>
    </row>
    <row r="123" spans="1:26" ht="25.5" customHeight="1" x14ac:dyDescent="0.25">
      <c r="A123" s="13">
        <v>44919</v>
      </c>
      <c r="B123" s="70" t="str">
        <f t="shared" si="15"/>
        <v>4145447729</v>
      </c>
      <c r="G123" s="20" t="s">
        <v>118</v>
      </c>
      <c r="I123" s="20" t="s">
        <v>2233</v>
      </c>
      <c r="K123" s="20" t="s">
        <v>59</v>
      </c>
      <c r="L123" s="27" t="str">
        <f t="shared" si="8"/>
        <v>Giò Tai Lưỡi Xào 250g</v>
      </c>
      <c r="M123" s="75"/>
      <c r="N123" s="46" t="str">
        <f t="shared" si="9"/>
        <v>K-C6</v>
      </c>
      <c r="Q123" s="28" t="str">
        <f t="shared" si="10"/>
        <v>Túi</v>
      </c>
      <c r="R123" s="32">
        <v>10</v>
      </c>
      <c r="T123" s="30">
        <f t="shared" si="11"/>
        <v>50182</v>
      </c>
      <c r="U123" s="30">
        <f t="shared" si="12"/>
        <v>501820</v>
      </c>
      <c r="X123" s="67">
        <f t="shared" si="13"/>
        <v>8</v>
      </c>
      <c r="Y123" s="31"/>
      <c r="Z123" s="30">
        <f t="shared" si="14"/>
        <v>40146</v>
      </c>
    </row>
    <row r="124" spans="1:26" ht="25.5" customHeight="1" x14ac:dyDescent="0.25">
      <c r="A124" s="13">
        <v>44919</v>
      </c>
      <c r="B124" s="70" t="str">
        <f t="shared" si="15"/>
        <v>4145447729</v>
      </c>
      <c r="G124" s="20" t="s">
        <v>118</v>
      </c>
      <c r="I124" s="20" t="s">
        <v>2233</v>
      </c>
      <c r="K124" s="20" t="s">
        <v>65</v>
      </c>
      <c r="L124" s="27" t="str">
        <f t="shared" si="8"/>
        <v>Mọc Nấm Hương 250g</v>
      </c>
      <c r="M124" s="80"/>
      <c r="N124" s="46" t="str">
        <f t="shared" si="9"/>
        <v>K-C6</v>
      </c>
      <c r="Q124" s="28" t="str">
        <f t="shared" si="10"/>
        <v>Túi</v>
      </c>
      <c r="R124" s="32">
        <v>10</v>
      </c>
      <c r="T124" s="30">
        <f t="shared" si="11"/>
        <v>46000</v>
      </c>
      <c r="U124" s="30">
        <f t="shared" si="12"/>
        <v>460000</v>
      </c>
      <c r="X124" s="67">
        <f t="shared" si="13"/>
        <v>8</v>
      </c>
      <c r="Y124" s="31"/>
      <c r="Z124" s="30">
        <f t="shared" si="14"/>
        <v>36800</v>
      </c>
    </row>
    <row r="125" spans="1:26" ht="25.5" customHeight="1" x14ac:dyDescent="0.25">
      <c r="A125" s="13">
        <v>44919</v>
      </c>
      <c r="B125" s="70" t="str">
        <f t="shared" si="15"/>
        <v>4145448895</v>
      </c>
      <c r="G125" s="20" t="s">
        <v>149</v>
      </c>
      <c r="I125" s="20" t="s">
        <v>2234</v>
      </c>
      <c r="K125" s="20" t="s">
        <v>30</v>
      </c>
      <c r="L125" s="27" t="str">
        <f t="shared" si="8"/>
        <v>Bắp bò muối 200g</v>
      </c>
      <c r="M125" s="16"/>
      <c r="N125" s="46" t="str">
        <f t="shared" si="9"/>
        <v>K-C6</v>
      </c>
      <c r="Q125" s="28" t="str">
        <f t="shared" si="10"/>
        <v>Túi</v>
      </c>
      <c r="R125" s="32">
        <v>5</v>
      </c>
      <c r="T125" s="30">
        <f t="shared" si="11"/>
        <v>87787</v>
      </c>
      <c r="U125" s="30">
        <f t="shared" si="12"/>
        <v>438935</v>
      </c>
      <c r="X125" s="67">
        <f t="shared" si="13"/>
        <v>8</v>
      </c>
      <c r="Y125" s="31"/>
      <c r="Z125" s="30">
        <f t="shared" si="14"/>
        <v>35115</v>
      </c>
    </row>
    <row r="126" spans="1:26" ht="25.5" customHeight="1" x14ac:dyDescent="0.25">
      <c r="A126" s="13">
        <v>44919</v>
      </c>
      <c r="B126" s="70" t="str">
        <f t="shared" si="15"/>
        <v>4145448895</v>
      </c>
      <c r="G126" s="20" t="s">
        <v>149</v>
      </c>
      <c r="I126" s="20" t="s">
        <v>2234</v>
      </c>
      <c r="K126" s="20" t="s">
        <v>39</v>
      </c>
      <c r="L126" s="27" t="str">
        <f t="shared" si="8"/>
        <v>Chân giò heo muối 300g</v>
      </c>
      <c r="M126" s="16"/>
      <c r="N126" s="46" t="str">
        <f t="shared" si="9"/>
        <v>K-C6</v>
      </c>
      <c r="Q126" s="28" t="str">
        <f t="shared" si="10"/>
        <v>Túi</v>
      </c>
      <c r="R126" s="32">
        <v>10</v>
      </c>
      <c r="T126" s="30">
        <f t="shared" si="11"/>
        <v>73431</v>
      </c>
      <c r="U126" s="30">
        <f t="shared" si="12"/>
        <v>734310</v>
      </c>
      <c r="X126" s="67">
        <f t="shared" si="13"/>
        <v>8</v>
      </c>
      <c r="Y126" s="31"/>
      <c r="Z126" s="30">
        <f t="shared" si="14"/>
        <v>58745</v>
      </c>
    </row>
    <row r="127" spans="1:26" ht="25.5" customHeight="1" x14ac:dyDescent="0.25">
      <c r="A127" s="13">
        <v>44919</v>
      </c>
      <c r="B127" s="70" t="str">
        <f t="shared" si="15"/>
        <v>4145448895</v>
      </c>
      <c r="G127" s="20" t="s">
        <v>149</v>
      </c>
      <c r="I127" s="20" t="s">
        <v>2234</v>
      </c>
      <c r="K127" s="20" t="s">
        <v>55</v>
      </c>
      <c r="L127" s="27" t="str">
        <f t="shared" si="8"/>
        <v>Gà muối 500g</v>
      </c>
      <c r="M127" s="16"/>
      <c r="N127" s="46" t="str">
        <f t="shared" si="9"/>
        <v>K-C6</v>
      </c>
      <c r="Q127" s="28" t="str">
        <f t="shared" si="10"/>
        <v>Túi</v>
      </c>
      <c r="R127" s="32">
        <v>10</v>
      </c>
      <c r="T127" s="30">
        <f t="shared" si="11"/>
        <v>111058</v>
      </c>
      <c r="U127" s="30">
        <f t="shared" si="12"/>
        <v>1110580</v>
      </c>
      <c r="X127" s="67">
        <f t="shared" si="13"/>
        <v>8</v>
      </c>
      <c r="Y127" s="31"/>
      <c r="Z127" s="30">
        <f t="shared" si="14"/>
        <v>88846</v>
      </c>
    </row>
    <row r="128" spans="1:26" ht="25.5" customHeight="1" x14ac:dyDescent="0.25">
      <c r="A128" s="13">
        <v>44919</v>
      </c>
      <c r="B128" s="70" t="str">
        <f t="shared" si="15"/>
        <v>4145448895</v>
      </c>
      <c r="G128" s="20" t="s">
        <v>149</v>
      </c>
      <c r="I128" s="20" t="s">
        <v>2234</v>
      </c>
      <c r="K128" s="20" t="s">
        <v>37</v>
      </c>
      <c r="L128" s="27" t="str">
        <f t="shared" si="8"/>
        <v>Chả cốm 300g</v>
      </c>
      <c r="M128" s="16"/>
      <c r="N128" s="46" t="str">
        <f t="shared" si="9"/>
        <v>K-C6</v>
      </c>
      <c r="Q128" s="28" t="str">
        <f t="shared" si="10"/>
        <v>Túi</v>
      </c>
      <c r="R128" s="32">
        <v>5</v>
      </c>
      <c r="T128" s="30">
        <f t="shared" si="11"/>
        <v>74250</v>
      </c>
      <c r="U128" s="30">
        <f t="shared" si="12"/>
        <v>371250</v>
      </c>
      <c r="X128" s="67">
        <f t="shared" si="13"/>
        <v>8</v>
      </c>
      <c r="Y128" s="31"/>
      <c r="Z128" s="30">
        <f t="shared" si="14"/>
        <v>29700</v>
      </c>
    </row>
    <row r="129" spans="1:26" ht="25.5" customHeight="1" x14ac:dyDescent="0.25">
      <c r="A129" s="13">
        <v>44919</v>
      </c>
      <c r="B129" s="70" t="str">
        <f t="shared" si="15"/>
        <v>4145448895</v>
      </c>
      <c r="G129" s="20" t="s">
        <v>149</v>
      </c>
      <c r="I129" s="20" t="s">
        <v>2234</v>
      </c>
      <c r="K129" s="20" t="s">
        <v>59</v>
      </c>
      <c r="L129" s="27" t="str">
        <f t="shared" si="8"/>
        <v>Giò Tai Lưỡi Xào 250g</v>
      </c>
      <c r="M129" s="76"/>
      <c r="N129" s="46" t="str">
        <f t="shared" si="9"/>
        <v>K-C6</v>
      </c>
      <c r="Q129" s="28" t="str">
        <f t="shared" si="10"/>
        <v>Túi</v>
      </c>
      <c r="R129" s="32">
        <v>5</v>
      </c>
      <c r="T129" s="30">
        <f t="shared" si="11"/>
        <v>50182</v>
      </c>
      <c r="U129" s="30">
        <f t="shared" si="12"/>
        <v>250910</v>
      </c>
      <c r="X129" s="67">
        <f t="shared" si="13"/>
        <v>8</v>
      </c>
      <c r="Y129" s="31"/>
      <c r="Z129" s="30">
        <f t="shared" si="14"/>
        <v>20073</v>
      </c>
    </row>
    <row r="130" spans="1:26" ht="25.5" customHeight="1" x14ac:dyDescent="0.25">
      <c r="A130" s="13">
        <v>44919</v>
      </c>
      <c r="B130" s="70" t="str">
        <f t="shared" si="15"/>
        <v>4145448895</v>
      </c>
      <c r="G130" s="20" t="s">
        <v>149</v>
      </c>
      <c r="I130" s="20" t="s">
        <v>2234</v>
      </c>
      <c r="K130" s="20" t="s">
        <v>65</v>
      </c>
      <c r="L130" s="27" t="str">
        <f t="shared" ref="L130:L193" si="16">IF(K130&lt;&gt;"",VLOOKUP(K130,tenhang,2,0),"")</f>
        <v>Mọc Nấm Hương 250g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5</v>
      </c>
      <c r="T130" s="30">
        <f t="shared" ref="T130:T193" si="19">IF(K130&lt;&gt;"",VLOOKUP(K130,tenhang,4,0),0)</f>
        <v>46000</v>
      </c>
      <c r="U130" s="30">
        <f t="shared" ref="U130:U193" si="20">R130*T130</f>
        <v>230000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18400</v>
      </c>
    </row>
    <row r="131" spans="1:26" ht="25.5" customHeight="1" x14ac:dyDescent="0.25">
      <c r="A131" s="13">
        <v>44919</v>
      </c>
      <c r="B131" s="70" t="str">
        <f t="shared" ref="B131:B194" si="23">IF(I131&lt;&gt;"",IF(LEN(I131)&gt;9,LEFT(I131,10),"sai PO"),"")</f>
        <v>4145449152</v>
      </c>
      <c r="G131" s="20" t="s">
        <v>113</v>
      </c>
      <c r="I131" s="20" t="s">
        <v>2235</v>
      </c>
      <c r="K131" s="20" t="s">
        <v>39</v>
      </c>
      <c r="L131" s="27" t="str">
        <f t="shared" si="16"/>
        <v>Chân giò heo muối 300g</v>
      </c>
      <c r="M131" s="76"/>
      <c r="N131" s="46" t="str">
        <f t="shared" si="17"/>
        <v>K-C6</v>
      </c>
      <c r="Q131" s="28" t="str">
        <f t="shared" si="18"/>
        <v>Túi</v>
      </c>
      <c r="R131" s="32">
        <v>20</v>
      </c>
      <c r="T131" s="30">
        <f t="shared" si="19"/>
        <v>73431</v>
      </c>
      <c r="U131" s="30">
        <f t="shared" si="20"/>
        <v>1468620</v>
      </c>
      <c r="X131" s="67">
        <f t="shared" si="21"/>
        <v>8</v>
      </c>
      <c r="Y131" s="31"/>
      <c r="Z131" s="30">
        <f t="shared" si="22"/>
        <v>117490</v>
      </c>
    </row>
    <row r="132" spans="1:26" ht="25.5" customHeight="1" x14ac:dyDescent="0.25">
      <c r="A132" s="13">
        <v>44919</v>
      </c>
      <c r="B132" s="70" t="str">
        <f t="shared" si="23"/>
        <v>4145449152</v>
      </c>
      <c r="G132" s="20" t="s">
        <v>113</v>
      </c>
      <c r="I132" s="20" t="s">
        <v>2235</v>
      </c>
      <c r="K132" s="20" t="s">
        <v>55</v>
      </c>
      <c r="L132" s="27" t="str">
        <f t="shared" si="16"/>
        <v>Gà muối 500g</v>
      </c>
      <c r="M132" s="76"/>
      <c r="N132" s="46" t="str">
        <f t="shared" si="17"/>
        <v>K-C6</v>
      </c>
      <c r="Q132" s="28" t="str">
        <f t="shared" si="18"/>
        <v>Túi</v>
      </c>
      <c r="R132" s="32">
        <v>30</v>
      </c>
      <c r="T132" s="30">
        <f t="shared" si="19"/>
        <v>111058</v>
      </c>
      <c r="U132" s="30">
        <f t="shared" si="20"/>
        <v>3331740</v>
      </c>
      <c r="X132" s="67">
        <f t="shared" si="21"/>
        <v>8</v>
      </c>
      <c r="Y132" s="31"/>
      <c r="Z132" s="30">
        <f t="shared" si="22"/>
        <v>266539</v>
      </c>
    </row>
    <row r="133" spans="1:26" ht="25.5" customHeight="1" x14ac:dyDescent="0.25">
      <c r="A133" s="13">
        <v>44919</v>
      </c>
      <c r="B133" s="70" t="str">
        <f t="shared" si="23"/>
        <v>4145449550</v>
      </c>
      <c r="G133" s="20" t="s">
        <v>98</v>
      </c>
      <c r="I133" s="20" t="s">
        <v>2236</v>
      </c>
      <c r="K133" s="20" t="s">
        <v>39</v>
      </c>
      <c r="L133" s="27" t="str">
        <f t="shared" si="16"/>
        <v>Chân giò heo muối 300g</v>
      </c>
      <c r="M133" s="76"/>
      <c r="N133" s="46" t="str">
        <f t="shared" si="17"/>
        <v>K-C6</v>
      </c>
      <c r="Q133" s="28" t="str">
        <f t="shared" si="18"/>
        <v>Túi</v>
      </c>
      <c r="R133" s="32">
        <v>10</v>
      </c>
      <c r="T133" s="30">
        <f t="shared" si="19"/>
        <v>73431</v>
      </c>
      <c r="U133" s="30">
        <f t="shared" si="20"/>
        <v>734310</v>
      </c>
      <c r="X133" s="67">
        <f t="shared" si="21"/>
        <v>8</v>
      </c>
      <c r="Y133" s="31"/>
      <c r="Z133" s="30">
        <f t="shared" si="22"/>
        <v>58745</v>
      </c>
    </row>
    <row r="134" spans="1:26" ht="25.5" customHeight="1" x14ac:dyDescent="0.25">
      <c r="A134" s="13">
        <v>44919</v>
      </c>
      <c r="B134" s="70" t="str">
        <f t="shared" si="23"/>
        <v>4145449550</v>
      </c>
      <c r="G134" s="20" t="s">
        <v>98</v>
      </c>
      <c r="I134" s="20" t="s">
        <v>2236</v>
      </c>
      <c r="K134" s="20" t="s">
        <v>55</v>
      </c>
      <c r="L134" s="27" t="str">
        <f t="shared" si="16"/>
        <v>Gà muối 500g</v>
      </c>
      <c r="N134" s="46" t="str">
        <f t="shared" si="17"/>
        <v>K-C6</v>
      </c>
      <c r="Q134" s="28" t="str">
        <f t="shared" si="18"/>
        <v>Túi</v>
      </c>
      <c r="R134" s="32">
        <v>10</v>
      </c>
      <c r="T134" s="30">
        <f t="shared" si="19"/>
        <v>111058</v>
      </c>
      <c r="U134" s="30">
        <f t="shared" si="20"/>
        <v>1110580</v>
      </c>
      <c r="X134" s="67">
        <f t="shared" si="21"/>
        <v>8</v>
      </c>
      <c r="Y134" s="31"/>
      <c r="Z134" s="30">
        <f t="shared" si="22"/>
        <v>88846</v>
      </c>
    </row>
    <row r="135" spans="1:26" ht="25.5" customHeight="1" x14ac:dyDescent="0.25">
      <c r="A135" s="13">
        <v>44919</v>
      </c>
      <c r="B135" s="70" t="str">
        <f t="shared" si="23"/>
        <v>4145449550</v>
      </c>
      <c r="G135" s="20" t="s">
        <v>98</v>
      </c>
      <c r="I135" s="20" t="s">
        <v>2236</v>
      </c>
      <c r="K135" s="20" t="s">
        <v>59</v>
      </c>
      <c r="L135" s="27" t="str">
        <f t="shared" si="16"/>
        <v>Giò Tai Lưỡi Xào 250g</v>
      </c>
      <c r="N135" s="46" t="str">
        <f t="shared" si="17"/>
        <v>K-C6</v>
      </c>
      <c r="Q135" s="28" t="str">
        <f t="shared" si="18"/>
        <v>Túi</v>
      </c>
      <c r="R135" s="32">
        <v>6</v>
      </c>
      <c r="T135" s="30">
        <f t="shared" si="19"/>
        <v>50182</v>
      </c>
      <c r="U135" s="30">
        <f t="shared" si="20"/>
        <v>301092</v>
      </c>
      <c r="X135" s="67">
        <f t="shared" si="21"/>
        <v>8</v>
      </c>
      <c r="Y135" s="31"/>
      <c r="Z135" s="30">
        <f t="shared" si="22"/>
        <v>24087</v>
      </c>
    </row>
    <row r="136" spans="1:26" ht="25.5" customHeight="1" x14ac:dyDescent="0.25">
      <c r="A136" s="13">
        <v>44919</v>
      </c>
      <c r="B136" s="70" t="str">
        <f t="shared" si="23"/>
        <v>4145449550</v>
      </c>
      <c r="G136" s="20" t="s">
        <v>98</v>
      </c>
      <c r="I136" s="20" t="s">
        <v>2236</v>
      </c>
      <c r="K136" s="20" t="s">
        <v>65</v>
      </c>
      <c r="L136" s="27" t="str">
        <f t="shared" si="16"/>
        <v>Mọc Nấm Hương 250g</v>
      </c>
      <c r="N136" s="46" t="str">
        <f t="shared" si="17"/>
        <v>K-C6</v>
      </c>
      <c r="Q136" s="28" t="str">
        <f t="shared" si="18"/>
        <v>Túi</v>
      </c>
      <c r="R136" s="32">
        <v>6</v>
      </c>
      <c r="T136" s="30">
        <f t="shared" si="19"/>
        <v>46000</v>
      </c>
      <c r="U136" s="30">
        <f t="shared" si="20"/>
        <v>276000</v>
      </c>
      <c r="X136" s="67">
        <f t="shared" si="21"/>
        <v>8</v>
      </c>
      <c r="Y136" s="31"/>
      <c r="Z136" s="30">
        <f t="shared" si="22"/>
        <v>22080</v>
      </c>
    </row>
    <row r="137" spans="1:26" ht="25.5" customHeight="1" x14ac:dyDescent="0.25">
      <c r="A137" s="13">
        <v>44919</v>
      </c>
      <c r="B137" s="70" t="str">
        <f t="shared" si="23"/>
        <v>4145449715</v>
      </c>
      <c r="G137" s="20" t="s">
        <v>99</v>
      </c>
      <c r="I137" s="20" t="s">
        <v>2237</v>
      </c>
      <c r="K137" s="20" t="s">
        <v>39</v>
      </c>
      <c r="L137" s="27" t="str">
        <f t="shared" si="16"/>
        <v>Chân giò heo muối 300g</v>
      </c>
      <c r="N137" s="46" t="str">
        <f t="shared" si="17"/>
        <v>K-C6</v>
      </c>
      <c r="Q137" s="28" t="str">
        <f t="shared" si="18"/>
        <v>Túi</v>
      </c>
      <c r="R137" s="32">
        <v>10</v>
      </c>
      <c r="T137" s="30">
        <f t="shared" si="19"/>
        <v>73431</v>
      </c>
      <c r="U137" s="30">
        <f t="shared" si="20"/>
        <v>734310</v>
      </c>
      <c r="X137" s="67">
        <f t="shared" si="21"/>
        <v>8</v>
      </c>
      <c r="Y137" s="31"/>
      <c r="Z137" s="30">
        <f t="shared" si="22"/>
        <v>58745</v>
      </c>
    </row>
    <row r="138" spans="1:26" ht="25.5" customHeight="1" x14ac:dyDescent="0.25">
      <c r="A138" s="13">
        <v>44919</v>
      </c>
      <c r="B138" s="70" t="str">
        <f t="shared" si="23"/>
        <v>4145449715</v>
      </c>
      <c r="G138" s="20" t="s">
        <v>99</v>
      </c>
      <c r="I138" s="20" t="s">
        <v>2237</v>
      </c>
      <c r="K138" s="20" t="s">
        <v>55</v>
      </c>
      <c r="L138" s="27" t="str">
        <f t="shared" si="16"/>
        <v>Gà muối 500g</v>
      </c>
      <c r="N138" s="46" t="str">
        <f t="shared" si="17"/>
        <v>K-C6</v>
      </c>
      <c r="Q138" s="28" t="str">
        <f t="shared" si="18"/>
        <v>Túi</v>
      </c>
      <c r="R138" s="32">
        <v>10</v>
      </c>
      <c r="T138" s="30">
        <f t="shared" si="19"/>
        <v>111058</v>
      </c>
      <c r="U138" s="30">
        <f t="shared" si="20"/>
        <v>1110580</v>
      </c>
      <c r="X138" s="67">
        <f t="shared" si="21"/>
        <v>8</v>
      </c>
      <c r="Y138" s="31"/>
      <c r="Z138" s="30">
        <f t="shared" si="22"/>
        <v>88846</v>
      </c>
    </row>
    <row r="139" spans="1:26" ht="25.5" customHeight="1" x14ac:dyDescent="0.25">
      <c r="A139" s="13">
        <v>44919</v>
      </c>
      <c r="B139" s="70" t="str">
        <f t="shared" si="23"/>
        <v>4145449715</v>
      </c>
      <c r="G139" s="20" t="s">
        <v>99</v>
      </c>
      <c r="I139" s="20" t="s">
        <v>2237</v>
      </c>
      <c r="K139" s="20" t="s">
        <v>63</v>
      </c>
      <c r="L139" s="27" t="str">
        <f t="shared" si="16"/>
        <v>Giò tai nấm hương 500g</v>
      </c>
      <c r="N139" s="46" t="str">
        <f t="shared" si="17"/>
        <v>K-C6</v>
      </c>
      <c r="Q139" s="28" t="str">
        <f t="shared" si="18"/>
        <v>Túi</v>
      </c>
      <c r="R139" s="32">
        <v>5</v>
      </c>
      <c r="T139" s="30">
        <f t="shared" si="19"/>
        <v>101989</v>
      </c>
      <c r="U139" s="30">
        <f t="shared" si="20"/>
        <v>509945</v>
      </c>
      <c r="X139" s="67">
        <f t="shared" si="21"/>
        <v>8</v>
      </c>
      <c r="Y139" s="31"/>
      <c r="Z139" s="30">
        <f t="shared" si="22"/>
        <v>40796</v>
      </c>
    </row>
    <row r="140" spans="1:26" ht="25.5" customHeight="1" x14ac:dyDescent="0.25">
      <c r="A140" s="13">
        <v>44919</v>
      </c>
      <c r="B140" s="70" t="str">
        <f t="shared" si="23"/>
        <v>4145449715</v>
      </c>
      <c r="G140" s="20" t="s">
        <v>99</v>
      </c>
      <c r="I140" s="20" t="s">
        <v>2237</v>
      </c>
      <c r="K140" s="20" t="s">
        <v>59</v>
      </c>
      <c r="L140" s="27" t="str">
        <f t="shared" si="16"/>
        <v>Giò Tai Lưỡi Xào 250g</v>
      </c>
      <c r="M140" s="76"/>
      <c r="N140" s="46" t="str">
        <f t="shared" si="17"/>
        <v>K-C6</v>
      </c>
      <c r="Q140" s="28" t="str">
        <f t="shared" si="18"/>
        <v>Túi</v>
      </c>
      <c r="R140" s="32">
        <v>5</v>
      </c>
      <c r="T140" s="30">
        <f t="shared" si="19"/>
        <v>50182</v>
      </c>
      <c r="U140" s="30">
        <f t="shared" si="20"/>
        <v>250910</v>
      </c>
      <c r="X140" s="67">
        <f t="shared" si="21"/>
        <v>8</v>
      </c>
      <c r="Y140" s="31"/>
      <c r="Z140" s="30">
        <f t="shared" si="22"/>
        <v>20073</v>
      </c>
    </row>
    <row r="141" spans="1:26" ht="25.5" customHeight="1" x14ac:dyDescent="0.25">
      <c r="A141" s="13">
        <v>44919</v>
      </c>
      <c r="B141" s="70" t="str">
        <f t="shared" si="23"/>
        <v>4145449715</v>
      </c>
      <c r="G141" s="20" t="s">
        <v>99</v>
      </c>
      <c r="I141" s="20" t="s">
        <v>2237</v>
      </c>
      <c r="K141" s="20" t="s">
        <v>65</v>
      </c>
      <c r="L141" s="27" t="str">
        <f t="shared" si="16"/>
        <v>Mọc Nấm Hương 250g</v>
      </c>
      <c r="M141" s="76"/>
      <c r="N141" s="46" t="str">
        <f t="shared" si="17"/>
        <v>K-C6</v>
      </c>
      <c r="Q141" s="28" t="str">
        <f t="shared" si="18"/>
        <v>Túi</v>
      </c>
      <c r="R141" s="32">
        <v>10</v>
      </c>
      <c r="T141" s="30">
        <f t="shared" si="19"/>
        <v>46000</v>
      </c>
      <c r="U141" s="30">
        <f t="shared" si="20"/>
        <v>460000</v>
      </c>
      <c r="X141" s="67">
        <f t="shared" si="21"/>
        <v>8</v>
      </c>
      <c r="Y141" s="31"/>
      <c r="Z141" s="30">
        <f t="shared" si="22"/>
        <v>36800</v>
      </c>
    </row>
    <row r="142" spans="1:26" ht="25.5" customHeight="1" x14ac:dyDescent="0.25">
      <c r="A142" s="13">
        <v>44919</v>
      </c>
      <c r="B142" s="70" t="str">
        <f t="shared" si="23"/>
        <v>4145451577</v>
      </c>
      <c r="G142" s="20" t="s">
        <v>142</v>
      </c>
      <c r="I142" s="20" t="s">
        <v>2238</v>
      </c>
      <c r="K142" s="20" t="s">
        <v>55</v>
      </c>
      <c r="L142" s="27" t="str">
        <f t="shared" si="16"/>
        <v>Gà muối 500g</v>
      </c>
      <c r="M142" s="76"/>
      <c r="N142" s="46" t="str">
        <f t="shared" si="17"/>
        <v>K-C6</v>
      </c>
      <c r="Q142" s="28" t="str">
        <f t="shared" si="18"/>
        <v>Túi</v>
      </c>
      <c r="R142" s="32">
        <v>35</v>
      </c>
      <c r="T142" s="30">
        <f t="shared" si="19"/>
        <v>111058</v>
      </c>
      <c r="U142" s="30">
        <f t="shared" si="20"/>
        <v>3887030</v>
      </c>
      <c r="X142" s="67">
        <f t="shared" si="21"/>
        <v>8</v>
      </c>
      <c r="Y142" s="31"/>
      <c r="Z142" s="30">
        <f t="shared" si="22"/>
        <v>310962</v>
      </c>
    </row>
    <row r="143" spans="1:26" ht="25.5" customHeight="1" x14ac:dyDescent="0.25">
      <c r="A143" s="13">
        <v>44919</v>
      </c>
      <c r="B143" s="70" t="str">
        <f t="shared" si="23"/>
        <v>4145451577</v>
      </c>
      <c r="G143" s="20" t="s">
        <v>142</v>
      </c>
      <c r="I143" s="20" t="s">
        <v>2238</v>
      </c>
      <c r="K143" s="20" t="s">
        <v>59</v>
      </c>
      <c r="L143" s="27" t="str">
        <f t="shared" si="16"/>
        <v>Giò Tai Lưỡi Xào 250g</v>
      </c>
      <c r="N143" s="46" t="str">
        <f t="shared" si="17"/>
        <v>K-C6</v>
      </c>
      <c r="Q143" s="28" t="str">
        <f t="shared" si="18"/>
        <v>Túi</v>
      </c>
      <c r="R143" s="32">
        <v>6</v>
      </c>
      <c r="T143" s="30">
        <f t="shared" si="19"/>
        <v>50182</v>
      </c>
      <c r="U143" s="30">
        <f t="shared" si="20"/>
        <v>301092</v>
      </c>
      <c r="X143" s="67">
        <f t="shared" si="21"/>
        <v>8</v>
      </c>
      <c r="Y143" s="31"/>
      <c r="Z143" s="30">
        <f t="shared" si="22"/>
        <v>24087</v>
      </c>
    </row>
    <row r="144" spans="1:26" ht="25.5" customHeight="1" x14ac:dyDescent="0.25">
      <c r="A144" s="13">
        <v>44919</v>
      </c>
      <c r="B144" s="70" t="str">
        <f t="shared" si="23"/>
        <v>4145451826</v>
      </c>
      <c r="G144" s="20" t="s">
        <v>96</v>
      </c>
      <c r="I144" s="20" t="s">
        <v>2239</v>
      </c>
      <c r="K144" s="20" t="s">
        <v>30</v>
      </c>
      <c r="L144" s="27" t="str">
        <f t="shared" si="16"/>
        <v>Bắp bò muối 200g</v>
      </c>
      <c r="N144" s="46" t="str">
        <f t="shared" si="17"/>
        <v>K-C6</v>
      </c>
      <c r="Q144" s="28" t="str">
        <f t="shared" si="18"/>
        <v>Túi</v>
      </c>
      <c r="R144" s="32">
        <v>5</v>
      </c>
      <c r="T144" s="30">
        <f t="shared" si="19"/>
        <v>87787</v>
      </c>
      <c r="U144" s="30">
        <f t="shared" si="20"/>
        <v>438935</v>
      </c>
      <c r="X144" s="67">
        <f t="shared" si="21"/>
        <v>8</v>
      </c>
      <c r="Y144" s="31"/>
      <c r="Z144" s="30">
        <f t="shared" si="22"/>
        <v>35115</v>
      </c>
    </row>
    <row r="145" spans="1:26" ht="25.5" customHeight="1" x14ac:dyDescent="0.25">
      <c r="A145" s="13">
        <v>44919</v>
      </c>
      <c r="B145" s="70" t="str">
        <f t="shared" si="23"/>
        <v>4145451826</v>
      </c>
      <c r="G145" s="20" t="s">
        <v>96</v>
      </c>
      <c r="I145" s="20" t="s">
        <v>2239</v>
      </c>
      <c r="K145" s="20" t="s">
        <v>39</v>
      </c>
      <c r="L145" s="27" t="str">
        <f t="shared" si="16"/>
        <v>Chân giò heo muối 300g</v>
      </c>
      <c r="N145" s="46" t="str">
        <f t="shared" si="17"/>
        <v>K-C6</v>
      </c>
      <c r="Q145" s="28" t="str">
        <f t="shared" si="18"/>
        <v>Túi</v>
      </c>
      <c r="R145" s="32">
        <v>5</v>
      </c>
      <c r="T145" s="30">
        <f t="shared" si="19"/>
        <v>73431</v>
      </c>
      <c r="U145" s="30">
        <f t="shared" si="20"/>
        <v>367155</v>
      </c>
      <c r="X145" s="67">
        <f t="shared" si="21"/>
        <v>8</v>
      </c>
      <c r="Y145" s="31"/>
      <c r="Z145" s="30">
        <f t="shared" si="22"/>
        <v>29372</v>
      </c>
    </row>
    <row r="146" spans="1:26" ht="25.5" customHeight="1" x14ac:dyDescent="0.25">
      <c r="A146" s="13">
        <v>44919</v>
      </c>
      <c r="B146" s="70" t="str">
        <f t="shared" si="23"/>
        <v>4145451826</v>
      </c>
      <c r="G146" s="20" t="s">
        <v>96</v>
      </c>
      <c r="I146" s="20" t="s">
        <v>2239</v>
      </c>
      <c r="K146" s="20" t="s">
        <v>55</v>
      </c>
      <c r="L146" s="27" t="str">
        <f t="shared" si="16"/>
        <v>Gà muối 500g</v>
      </c>
      <c r="N146" s="46" t="str">
        <f t="shared" si="17"/>
        <v>K-C6</v>
      </c>
      <c r="Q146" s="28" t="str">
        <f t="shared" si="18"/>
        <v>Túi</v>
      </c>
      <c r="R146" s="32">
        <v>10</v>
      </c>
      <c r="T146" s="30">
        <f t="shared" si="19"/>
        <v>111058</v>
      </c>
      <c r="U146" s="30">
        <f t="shared" si="20"/>
        <v>1110580</v>
      </c>
      <c r="X146" s="67">
        <f t="shared" si="21"/>
        <v>8</v>
      </c>
      <c r="Y146" s="31"/>
      <c r="Z146" s="30">
        <f t="shared" si="22"/>
        <v>88846</v>
      </c>
    </row>
    <row r="147" spans="1:26" ht="25.5" customHeight="1" x14ac:dyDescent="0.25">
      <c r="A147" s="13">
        <v>44919</v>
      </c>
      <c r="B147" s="70" t="str">
        <f t="shared" si="23"/>
        <v>4145451826</v>
      </c>
      <c r="G147" s="20" t="s">
        <v>96</v>
      </c>
      <c r="I147" s="20" t="s">
        <v>2239</v>
      </c>
      <c r="K147" s="20" t="s">
        <v>45</v>
      </c>
      <c r="L147" s="27" t="str">
        <f t="shared" si="16"/>
        <v>Chả nướng 300g</v>
      </c>
      <c r="N147" s="46" t="str">
        <f t="shared" si="17"/>
        <v>K-C6</v>
      </c>
      <c r="Q147" s="28" t="str">
        <f t="shared" si="18"/>
        <v>Túi</v>
      </c>
      <c r="R147" s="32">
        <v>5</v>
      </c>
      <c r="T147" s="30">
        <f t="shared" si="19"/>
        <v>70950</v>
      </c>
      <c r="U147" s="30">
        <f t="shared" si="20"/>
        <v>354750</v>
      </c>
      <c r="X147" s="67">
        <f t="shared" si="21"/>
        <v>8</v>
      </c>
      <c r="Y147" s="31"/>
      <c r="Z147" s="30">
        <f t="shared" si="22"/>
        <v>28380</v>
      </c>
    </row>
    <row r="148" spans="1:26" ht="25.5" customHeight="1" x14ac:dyDescent="0.25">
      <c r="A148" s="13">
        <v>44919</v>
      </c>
      <c r="B148" s="70" t="str">
        <f t="shared" si="23"/>
        <v>4145451826</v>
      </c>
      <c r="G148" s="20" t="s">
        <v>96</v>
      </c>
      <c r="I148" s="20" t="s">
        <v>2239</v>
      </c>
      <c r="K148" s="20" t="s">
        <v>37</v>
      </c>
      <c r="L148" s="27" t="str">
        <f t="shared" si="16"/>
        <v>Chả cốm 300g</v>
      </c>
      <c r="N148" s="46" t="str">
        <f t="shared" si="17"/>
        <v>K-C6</v>
      </c>
      <c r="Q148" s="28" t="str">
        <f t="shared" si="18"/>
        <v>Túi</v>
      </c>
      <c r="R148" s="32">
        <v>10</v>
      </c>
      <c r="T148" s="30">
        <f t="shared" si="19"/>
        <v>74250</v>
      </c>
      <c r="U148" s="30">
        <f t="shared" si="20"/>
        <v>742500</v>
      </c>
      <c r="X148" s="67">
        <f t="shared" si="21"/>
        <v>8</v>
      </c>
      <c r="Y148" s="31"/>
      <c r="Z148" s="30">
        <f t="shared" si="22"/>
        <v>59400</v>
      </c>
    </row>
    <row r="149" spans="1:26" ht="25.5" customHeight="1" x14ac:dyDescent="0.25">
      <c r="A149" s="13">
        <v>44919</v>
      </c>
      <c r="B149" s="70" t="str">
        <f t="shared" si="23"/>
        <v>4145451826</v>
      </c>
      <c r="G149" s="20" t="s">
        <v>96</v>
      </c>
      <c r="I149" s="20" t="s">
        <v>2239</v>
      </c>
      <c r="K149" s="20" t="s">
        <v>59</v>
      </c>
      <c r="L149" s="27" t="str">
        <f t="shared" si="16"/>
        <v>Giò Tai Lưỡi Xào 250g</v>
      </c>
      <c r="N149" s="46" t="str">
        <f t="shared" si="17"/>
        <v>K-C6</v>
      </c>
      <c r="Q149" s="28" t="str">
        <f t="shared" si="18"/>
        <v>Túi</v>
      </c>
      <c r="R149" s="32">
        <v>5</v>
      </c>
      <c r="T149" s="30">
        <f t="shared" si="19"/>
        <v>50182</v>
      </c>
      <c r="U149" s="30">
        <f t="shared" si="20"/>
        <v>250910</v>
      </c>
      <c r="X149" s="67">
        <f t="shared" si="21"/>
        <v>8</v>
      </c>
      <c r="Y149" s="31"/>
      <c r="Z149" s="30">
        <f t="shared" si="22"/>
        <v>20073</v>
      </c>
    </row>
    <row r="150" spans="1:26" ht="25.5" customHeight="1" x14ac:dyDescent="0.25">
      <c r="A150" s="13">
        <v>44919</v>
      </c>
      <c r="B150" s="70" t="str">
        <f t="shared" si="23"/>
        <v>4145451826</v>
      </c>
      <c r="G150" s="20" t="s">
        <v>96</v>
      </c>
      <c r="I150" s="20" t="s">
        <v>2239</v>
      </c>
      <c r="K150" s="20" t="s">
        <v>65</v>
      </c>
      <c r="L150" s="27" t="str">
        <f t="shared" si="16"/>
        <v>Mọc Nấm Hương 250g</v>
      </c>
      <c r="N150" s="46" t="str">
        <f t="shared" si="17"/>
        <v>K-C6</v>
      </c>
      <c r="Q150" s="28" t="str">
        <f t="shared" si="18"/>
        <v>Túi</v>
      </c>
      <c r="R150" s="32">
        <v>10</v>
      </c>
      <c r="T150" s="30">
        <f t="shared" si="19"/>
        <v>46000</v>
      </c>
      <c r="U150" s="30">
        <f t="shared" si="20"/>
        <v>460000</v>
      </c>
      <c r="X150" s="67">
        <f t="shared" si="21"/>
        <v>8</v>
      </c>
      <c r="Y150" s="31"/>
      <c r="Z150" s="30">
        <f t="shared" si="22"/>
        <v>36800</v>
      </c>
    </row>
    <row r="151" spans="1:26" ht="25.5" customHeight="1" x14ac:dyDescent="0.25">
      <c r="A151" s="13">
        <v>44919</v>
      </c>
      <c r="B151" s="70" t="str">
        <f t="shared" si="23"/>
        <v>4145454980</v>
      </c>
      <c r="G151" s="20" t="s">
        <v>116</v>
      </c>
      <c r="I151" s="20" t="s">
        <v>2240</v>
      </c>
      <c r="K151" s="20" t="s">
        <v>30</v>
      </c>
      <c r="L151" s="27" t="str">
        <f t="shared" si="16"/>
        <v>Bắp bò muối 200g</v>
      </c>
      <c r="M151" s="76"/>
      <c r="N151" s="46" t="str">
        <f t="shared" si="17"/>
        <v>K-C6</v>
      </c>
      <c r="Q151" s="28" t="str">
        <f t="shared" si="18"/>
        <v>Túi</v>
      </c>
      <c r="R151" s="32">
        <v>10</v>
      </c>
      <c r="T151" s="30">
        <f t="shared" si="19"/>
        <v>87787</v>
      </c>
      <c r="U151" s="30">
        <f t="shared" si="20"/>
        <v>877870</v>
      </c>
      <c r="X151" s="67">
        <f t="shared" si="21"/>
        <v>8</v>
      </c>
      <c r="Y151" s="31"/>
      <c r="Z151" s="30">
        <f t="shared" si="22"/>
        <v>70230</v>
      </c>
    </row>
    <row r="152" spans="1:26" ht="25.5" customHeight="1" x14ac:dyDescent="0.25">
      <c r="A152" s="13">
        <v>44919</v>
      </c>
      <c r="B152" s="70" t="str">
        <f t="shared" si="23"/>
        <v>4145454980</v>
      </c>
      <c r="G152" s="20" t="s">
        <v>116</v>
      </c>
      <c r="I152" s="20" t="s">
        <v>2240</v>
      </c>
      <c r="K152" s="20" t="s">
        <v>39</v>
      </c>
      <c r="L152" s="27" t="str">
        <f t="shared" si="16"/>
        <v>Chân giò heo muối 300g</v>
      </c>
      <c r="M152" s="76"/>
      <c r="N152" s="46" t="str">
        <f t="shared" si="17"/>
        <v>K-C6</v>
      </c>
      <c r="Q152" s="28" t="str">
        <f t="shared" si="18"/>
        <v>Túi</v>
      </c>
      <c r="R152" s="32">
        <v>10</v>
      </c>
      <c r="T152" s="30">
        <f t="shared" si="19"/>
        <v>73431</v>
      </c>
      <c r="U152" s="30">
        <f t="shared" si="20"/>
        <v>734310</v>
      </c>
      <c r="X152" s="67">
        <f t="shared" si="21"/>
        <v>8</v>
      </c>
      <c r="Y152" s="31"/>
      <c r="Z152" s="30">
        <f t="shared" si="22"/>
        <v>58745</v>
      </c>
    </row>
    <row r="153" spans="1:26" ht="25.5" customHeight="1" x14ac:dyDescent="0.25">
      <c r="A153" s="13">
        <v>44919</v>
      </c>
      <c r="B153" s="70" t="str">
        <f t="shared" si="23"/>
        <v>4145454980</v>
      </c>
      <c r="G153" s="20" t="s">
        <v>116</v>
      </c>
      <c r="I153" s="20" t="s">
        <v>2240</v>
      </c>
      <c r="K153" s="20" t="s">
        <v>47</v>
      </c>
      <c r="L153" s="27" t="str">
        <f t="shared" si="16"/>
        <v>Đùi gà sốt cay 500g</v>
      </c>
      <c r="M153" s="76"/>
      <c r="N153" s="46" t="str">
        <f t="shared" si="17"/>
        <v>K-C6</v>
      </c>
      <c r="Q153" s="28" t="str">
        <f t="shared" si="18"/>
        <v>Túi</v>
      </c>
      <c r="R153" s="32">
        <v>10</v>
      </c>
      <c r="T153" s="30">
        <f t="shared" si="19"/>
        <v>105400</v>
      </c>
      <c r="U153" s="30">
        <f t="shared" si="20"/>
        <v>1054000</v>
      </c>
      <c r="X153" s="67">
        <f t="shared" si="21"/>
        <v>8</v>
      </c>
      <c r="Y153" s="31"/>
      <c r="Z153" s="30">
        <f t="shared" si="22"/>
        <v>84320</v>
      </c>
    </row>
    <row r="154" spans="1:26" ht="25.5" customHeight="1" x14ac:dyDescent="0.25">
      <c r="A154" s="13">
        <v>44919</v>
      </c>
      <c r="B154" s="70" t="str">
        <f t="shared" si="23"/>
        <v>4145454980</v>
      </c>
      <c r="G154" s="20" t="s">
        <v>116</v>
      </c>
      <c r="I154" s="20" t="s">
        <v>2240</v>
      </c>
      <c r="K154" s="20" t="s">
        <v>43</v>
      </c>
      <c r="L154" s="27" t="str">
        <f t="shared" si="16"/>
        <v>Chân gà sốt cay 400g</v>
      </c>
      <c r="M154" s="76"/>
      <c r="N154" s="46" t="str">
        <f t="shared" si="17"/>
        <v>K-C6</v>
      </c>
      <c r="Q154" s="28" t="str">
        <f t="shared" si="18"/>
        <v>Túi</v>
      </c>
      <c r="R154" s="32">
        <v>5</v>
      </c>
      <c r="T154" s="30">
        <f t="shared" si="19"/>
        <v>90750</v>
      </c>
      <c r="U154" s="30">
        <f t="shared" si="20"/>
        <v>453750</v>
      </c>
      <c r="X154" s="67">
        <f t="shared" si="21"/>
        <v>8</v>
      </c>
      <c r="Y154" s="31"/>
      <c r="Z154" s="30">
        <f t="shared" si="22"/>
        <v>36300</v>
      </c>
    </row>
    <row r="155" spans="1:26" ht="25.5" customHeight="1" x14ac:dyDescent="0.25">
      <c r="A155" s="13">
        <v>44919</v>
      </c>
      <c r="B155" s="70" t="str">
        <f t="shared" si="23"/>
        <v>4145454980</v>
      </c>
      <c r="G155" s="20" t="s">
        <v>116</v>
      </c>
      <c r="I155" s="20" t="s">
        <v>2240</v>
      </c>
      <c r="K155" s="20" t="s">
        <v>63</v>
      </c>
      <c r="L155" s="27" t="str">
        <f t="shared" si="16"/>
        <v>Giò tai nấm hương 500g</v>
      </c>
      <c r="M155" s="76"/>
      <c r="N155" s="46" t="str">
        <f t="shared" si="17"/>
        <v>K-C6</v>
      </c>
      <c r="Q155" s="28" t="str">
        <f t="shared" si="18"/>
        <v>Túi</v>
      </c>
      <c r="R155" s="32">
        <v>10</v>
      </c>
      <c r="T155" s="30">
        <f t="shared" si="19"/>
        <v>101989</v>
      </c>
      <c r="U155" s="30">
        <f t="shared" si="20"/>
        <v>1019890</v>
      </c>
      <c r="X155" s="67">
        <f t="shared" si="21"/>
        <v>8</v>
      </c>
      <c r="Y155" s="31"/>
      <c r="Z155" s="30">
        <f t="shared" si="22"/>
        <v>81591</v>
      </c>
    </row>
    <row r="156" spans="1:26" ht="25.5" customHeight="1" x14ac:dyDescent="0.25">
      <c r="A156" s="13">
        <v>44919</v>
      </c>
      <c r="B156" s="70" t="str">
        <f t="shared" si="23"/>
        <v>4145454980</v>
      </c>
      <c r="G156" s="20" t="s">
        <v>116</v>
      </c>
      <c r="I156" s="20" t="s">
        <v>2240</v>
      </c>
      <c r="K156" s="20" t="s">
        <v>59</v>
      </c>
      <c r="L156" s="27" t="str">
        <f t="shared" si="16"/>
        <v>Giò Tai Lưỡi Xào 250g</v>
      </c>
      <c r="N156" s="46" t="str">
        <f t="shared" si="17"/>
        <v>K-C6</v>
      </c>
      <c r="Q156" s="28" t="str">
        <f t="shared" si="18"/>
        <v>Túi</v>
      </c>
      <c r="R156" s="32">
        <v>10</v>
      </c>
      <c r="T156" s="30">
        <f t="shared" si="19"/>
        <v>50182</v>
      </c>
      <c r="U156" s="30">
        <f t="shared" si="20"/>
        <v>501820</v>
      </c>
      <c r="X156" s="67">
        <f t="shared" si="21"/>
        <v>8</v>
      </c>
      <c r="Y156" s="31"/>
      <c r="Z156" s="30">
        <f t="shared" si="22"/>
        <v>40146</v>
      </c>
    </row>
    <row r="157" spans="1:26" ht="25.5" customHeight="1" x14ac:dyDescent="0.25">
      <c r="A157" s="13">
        <v>44919</v>
      </c>
      <c r="B157" s="70" t="str">
        <f t="shared" si="23"/>
        <v>4145454980</v>
      </c>
      <c r="G157" s="20" t="s">
        <v>116</v>
      </c>
      <c r="I157" s="20" t="s">
        <v>2240</v>
      </c>
      <c r="K157" s="20" t="s">
        <v>65</v>
      </c>
      <c r="L157" s="27" t="str">
        <f t="shared" si="16"/>
        <v>Mọc Nấm Hương 250g</v>
      </c>
      <c r="N157" s="46" t="str">
        <f t="shared" si="17"/>
        <v>K-C6</v>
      </c>
      <c r="Q157" s="28" t="str">
        <f t="shared" si="18"/>
        <v>Túi</v>
      </c>
      <c r="R157" s="32">
        <v>20</v>
      </c>
      <c r="T157" s="30">
        <f t="shared" si="19"/>
        <v>46000</v>
      </c>
      <c r="U157" s="30">
        <f t="shared" si="20"/>
        <v>920000</v>
      </c>
      <c r="X157" s="67">
        <f t="shared" si="21"/>
        <v>8</v>
      </c>
      <c r="Y157" s="31"/>
      <c r="Z157" s="30">
        <f t="shared" si="22"/>
        <v>73600</v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sale'!$A$2:$B$1633,2,0)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sale'!$A$2:$B$1633,2,0)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sale'!$A$2:$B$1633,2,0)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sale'!$A$2:$B$1633,2,0)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sale'!$A$2:$B$1633,2,0)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sale'!$A$2:$B$1633,2,0)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sale'!$A$2:$B$1633,2,0)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sale'!$A$2:$B$1633,2,0)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sale'!$A$2:$B$1633,2,0)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sale'!$A$2:$B$1633,2,0)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34"/>
  <sheetViews>
    <sheetView zoomScaleNormal="100" workbookViewId="0">
      <pane ySplit="1" topLeftCell="A1615" activePane="bottomLeft" state="frozen"/>
      <selection pane="bottomLeft" activeCell="G1622" sqref="G1622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1738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1736</v>
      </c>
      <c r="C1596" s="55" t="s">
        <v>156</v>
      </c>
    </row>
    <row r="1597" spans="1:3" ht="21.75" customHeight="1" x14ac:dyDescent="0.25">
      <c r="A1597" s="54" t="s">
        <v>1940</v>
      </c>
      <c r="B1597" s="54" t="s">
        <v>1740</v>
      </c>
      <c r="C1597" s="55" t="s">
        <v>169</v>
      </c>
    </row>
    <row r="1598" spans="1:3" ht="21.75" customHeight="1" x14ac:dyDescent="0.25">
      <c r="A1598" s="54" t="s">
        <v>1945</v>
      </c>
      <c r="B1598" s="54" t="s">
        <v>1739</v>
      </c>
      <c r="C1598" s="55" t="s">
        <v>164</v>
      </c>
    </row>
    <row r="1599" spans="1:3" ht="21.75" customHeight="1" x14ac:dyDescent="0.25">
      <c r="A1599" s="54" t="s">
        <v>1984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1734</v>
      </c>
      <c r="B1600" s="54" t="s">
        <v>1736</v>
      </c>
      <c r="C1600" s="55" t="s">
        <v>156</v>
      </c>
    </row>
    <row r="1601" spans="1:3" ht="21.75" customHeight="1" x14ac:dyDescent="0.25">
      <c r="A1601" s="54" t="s">
        <v>83</v>
      </c>
      <c r="B1601" s="54" t="s">
        <v>1738</v>
      </c>
      <c r="C1601" s="55" t="s">
        <v>160</v>
      </c>
    </row>
    <row r="1602" spans="1:3" ht="21.75" customHeight="1" x14ac:dyDescent="0.25">
      <c r="A1602" s="54" t="s">
        <v>1962</v>
      </c>
      <c r="B1602" s="54" t="s">
        <v>1739</v>
      </c>
      <c r="C1602" s="55" t="s">
        <v>164</v>
      </c>
    </row>
    <row r="1603" spans="1:3" ht="21.75" customHeight="1" x14ac:dyDescent="0.25">
      <c r="A1603" s="54" t="s">
        <v>1974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1935</v>
      </c>
      <c r="B1604" s="54" t="s">
        <v>1736</v>
      </c>
      <c r="C1604" s="55" t="s">
        <v>156</v>
      </c>
    </row>
    <row r="1605" spans="1:3" ht="21.75" customHeight="1" x14ac:dyDescent="0.25">
      <c r="A1605" s="54" t="s">
        <v>1973</v>
      </c>
      <c r="B1605" s="54" t="s">
        <v>1740</v>
      </c>
      <c r="C1605" s="55" t="s">
        <v>169</v>
      </c>
    </row>
    <row r="1606" spans="1:3" ht="21.75" customHeight="1" x14ac:dyDescent="0.25">
      <c r="A1606" s="54" t="s">
        <v>1735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1956</v>
      </c>
      <c r="B1607" s="54" t="s">
        <v>1739</v>
      </c>
      <c r="C1607" s="55" t="s">
        <v>164</v>
      </c>
    </row>
    <row r="1608" spans="1:3" ht="21.75" customHeight="1" x14ac:dyDescent="0.25">
      <c r="A1608" s="54" t="s">
        <v>1964</v>
      </c>
      <c r="B1608" s="54" t="s">
        <v>1739</v>
      </c>
      <c r="C1608" s="55" t="s">
        <v>164</v>
      </c>
    </row>
    <row r="1609" spans="1:3" ht="21.75" customHeight="1" x14ac:dyDescent="0.25">
      <c r="A1609" s="54" t="s">
        <v>1946</v>
      </c>
      <c r="B1609" s="54" t="s">
        <v>1737</v>
      </c>
      <c r="C1609" s="55" t="s">
        <v>158</v>
      </c>
    </row>
    <row r="1610" spans="1:3" ht="21.75" customHeight="1" x14ac:dyDescent="0.25">
      <c r="A1610" s="54" t="s">
        <v>1978</v>
      </c>
      <c r="B1610" s="54" t="s">
        <v>1738</v>
      </c>
      <c r="C1610" s="55" t="s">
        <v>160</v>
      </c>
    </row>
    <row r="1611" spans="1:3" ht="21.75" customHeight="1" x14ac:dyDescent="0.25">
      <c r="A1611" s="54" t="s">
        <v>1980</v>
      </c>
      <c r="B1611" s="54" t="s">
        <v>1739</v>
      </c>
      <c r="C1611" s="55" t="s">
        <v>164</v>
      </c>
    </row>
    <row r="1612" spans="1:3" ht="21.75" customHeight="1" x14ac:dyDescent="0.25">
      <c r="A1612" s="54" t="s">
        <v>1957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1947</v>
      </c>
      <c r="B1613" s="54" t="s">
        <v>1738</v>
      </c>
      <c r="C1613" s="55" t="s">
        <v>160</v>
      </c>
    </row>
    <row r="1614" spans="1:3" ht="21.75" customHeight="1" x14ac:dyDescent="0.25">
      <c r="A1614" s="54" t="s">
        <v>1948</v>
      </c>
      <c r="B1614" s="54" t="s">
        <v>1738</v>
      </c>
      <c r="C1614" s="55" t="s">
        <v>160</v>
      </c>
    </row>
    <row r="1615" spans="1:3" ht="21.75" customHeight="1" x14ac:dyDescent="0.25">
      <c r="A1615" s="54" t="s">
        <v>1949</v>
      </c>
      <c r="B1615" s="54" t="s">
        <v>1741</v>
      </c>
      <c r="C1615" s="55" t="s">
        <v>174</v>
      </c>
    </row>
    <row r="1616" spans="1:3" ht="21.75" customHeight="1" x14ac:dyDescent="0.25">
      <c r="A1616" s="54" t="s">
        <v>1958</v>
      </c>
      <c r="B1616" s="54" t="s">
        <v>1740</v>
      </c>
      <c r="C1616" s="55" t="s">
        <v>169</v>
      </c>
    </row>
    <row r="1617" spans="1:3" ht="21.75" customHeight="1" x14ac:dyDescent="0.25">
      <c r="A1617" s="54" t="s">
        <v>1950</v>
      </c>
      <c r="B1617" s="54" t="s">
        <v>1741</v>
      </c>
      <c r="C1617" s="55" t="s">
        <v>174</v>
      </c>
    </row>
    <row r="1618" spans="1:3" ht="21.75" customHeight="1" x14ac:dyDescent="0.25">
      <c r="A1618" s="54" t="s">
        <v>1951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1975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1967</v>
      </c>
      <c r="B1620" s="54" t="s">
        <v>1736</v>
      </c>
      <c r="C1620" s="55" t="s">
        <v>156</v>
      </c>
    </row>
    <row r="1621" spans="1:3" ht="21.75" customHeight="1" x14ac:dyDescent="0.25">
      <c r="A1621" s="54" t="s">
        <v>1952</v>
      </c>
      <c r="B1621" s="54" t="s">
        <v>1738</v>
      </c>
      <c r="C1621" s="55" t="s">
        <v>160</v>
      </c>
    </row>
    <row r="1622" spans="1:3" ht="21.75" customHeight="1" x14ac:dyDescent="0.25">
      <c r="A1622" s="54" t="s">
        <v>1968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1953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1960</v>
      </c>
      <c r="B1624" s="54" t="s">
        <v>1739</v>
      </c>
      <c r="C1624" s="55" t="s">
        <v>164</v>
      </c>
    </row>
    <row r="1625" spans="1:3" ht="21.75" customHeight="1" x14ac:dyDescent="0.25">
      <c r="A1625" s="54" t="s">
        <v>1963</v>
      </c>
      <c r="B1625" s="54" t="s">
        <v>1739</v>
      </c>
      <c r="C1625" s="55" t="s">
        <v>164</v>
      </c>
    </row>
    <row r="1626" spans="1:3" ht="21.75" customHeight="1" x14ac:dyDescent="0.25">
      <c r="A1626" s="54" t="s">
        <v>1961</v>
      </c>
      <c r="B1626" s="54" t="s">
        <v>1739</v>
      </c>
      <c r="C1626" s="55" t="s">
        <v>164</v>
      </c>
    </row>
    <row r="1627" spans="1:3" ht="21.75" customHeight="1" x14ac:dyDescent="0.25">
      <c r="A1627" s="54" t="s">
        <v>1981</v>
      </c>
      <c r="B1627" s="54" t="s">
        <v>1739</v>
      </c>
      <c r="C1627" s="55" t="s">
        <v>164</v>
      </c>
    </row>
    <row r="1628" spans="1:3" ht="21.75" customHeight="1" x14ac:dyDescent="0.25">
      <c r="A1628" s="54" t="s">
        <v>1979</v>
      </c>
      <c r="B1628" s="54" t="s">
        <v>1736</v>
      </c>
      <c r="C1628" s="55" t="s">
        <v>156</v>
      </c>
    </row>
    <row r="1629" spans="1:3" ht="21.75" customHeight="1" x14ac:dyDescent="0.25">
      <c r="A1629" s="54" t="s">
        <v>1982</v>
      </c>
      <c r="B1629" s="54" t="s">
        <v>1739</v>
      </c>
      <c r="C1629" s="55" t="s">
        <v>164</v>
      </c>
    </row>
    <row r="1630" spans="1:3" ht="21.75" customHeight="1" x14ac:dyDescent="0.25">
      <c r="A1630" s="54" t="s">
        <v>1985</v>
      </c>
      <c r="B1630" s="54" t="s">
        <v>1736</v>
      </c>
      <c r="C1630" s="55" t="s">
        <v>156</v>
      </c>
    </row>
    <row r="1631" spans="1:3" ht="21.75" customHeight="1" x14ac:dyDescent="0.25">
      <c r="A1631" s="54" t="s">
        <v>1983</v>
      </c>
      <c r="B1631" s="54" t="s">
        <v>1739</v>
      </c>
      <c r="C1631" s="55" t="s">
        <v>164</v>
      </c>
    </row>
    <row r="1632" spans="1:3" ht="21.75" customHeight="1" x14ac:dyDescent="0.25">
      <c r="A1632" s="54" t="s">
        <v>1976</v>
      </c>
      <c r="B1632" s="54" t="s">
        <v>1740</v>
      </c>
      <c r="C1632" s="55" t="s">
        <v>169</v>
      </c>
    </row>
    <row r="1633" spans="1:3" ht="21.75" customHeight="1" x14ac:dyDescent="0.25">
      <c r="A1633" s="54" t="s">
        <v>1977</v>
      </c>
      <c r="B1633" s="54" t="s">
        <v>1736</v>
      </c>
      <c r="C1633" s="55" t="s">
        <v>156</v>
      </c>
    </row>
    <row r="1634" spans="1:3" ht="21.75" customHeight="1" x14ac:dyDescent="0.25">
      <c r="A1634" s="54"/>
      <c r="B1634" s="54"/>
      <c r="C1634" s="55"/>
    </row>
  </sheetData>
  <sheetProtection algorithmName="SHA-512" hashValue="l9hp2RIkGIfYaUd4Zha5w1vw9cZ/ANh9jakGB9Lw+SSNVr8GwwmifT18JwTxbaYZXQ6cwQh6ih9/rMQ8UzzBcA==" saltValue="8vzcwmWZebg9C72MnfLDw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2022-12-24T08:06:23Z</dcterms:modified>
</cp:coreProperties>
</file>