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1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75" i="10" l="1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2" i="10"/>
  <c r="B2" i="10" s="1"/>
  <c r="AA3" i="10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0" l="1"/>
  <c r="AA4" i="10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4" i="10" l="1"/>
  <c r="AA5" i="10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AA6" i="10" l="1"/>
  <c r="B5" i="10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AA7" i="10" l="1"/>
  <c r="B6" i="10"/>
  <c r="Z3" i="4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58" i="5"/>
  <c r="X459" i="5"/>
  <c r="X460" i="5"/>
  <c r="X461" i="5"/>
  <c r="X462" i="5"/>
  <c r="X463" i="5"/>
  <c r="X464" i="5"/>
  <c r="X465" i="5"/>
  <c r="X466" i="5"/>
  <c r="X467" i="5"/>
  <c r="X468" i="5"/>
  <c r="X469" i="5"/>
  <c r="X470" i="5"/>
  <c r="X471" i="5"/>
  <c r="X472" i="5"/>
  <c r="X473" i="5"/>
  <c r="X474" i="5"/>
  <c r="X475" i="5"/>
  <c r="X476" i="5"/>
  <c r="X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X503" i="5"/>
  <c r="X504" i="5"/>
  <c r="X505" i="5"/>
  <c r="X506" i="5"/>
  <c r="X507" i="5"/>
  <c r="X508" i="5"/>
  <c r="X509" i="5"/>
  <c r="X510" i="5"/>
  <c r="X511" i="5"/>
  <c r="X512" i="5"/>
  <c r="X513" i="5"/>
  <c r="X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Z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Z309" i="5" s="1"/>
  <c r="T310" i="5"/>
  <c r="U310" i="5" s="1"/>
  <c r="Z310" i="5" s="1"/>
  <c r="T311" i="5"/>
  <c r="U311" i="5" s="1"/>
  <c r="Z311" i="5" s="1"/>
  <c r="T312" i="5"/>
  <c r="U312" i="5" s="1"/>
  <c r="Z312" i="5" s="1"/>
  <c r="T313" i="5"/>
  <c r="U313" i="5" s="1"/>
  <c r="Z313" i="5" s="1"/>
  <c r="T314" i="5"/>
  <c r="U314" i="5" s="1"/>
  <c r="Z314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 s="1"/>
  <c r="Z318" i="5" s="1"/>
  <c r="T319" i="5"/>
  <c r="U319" i="5" s="1"/>
  <c r="Z319" i="5" s="1"/>
  <c r="T320" i="5"/>
  <c r="U320" i="5" s="1"/>
  <c r="Z320" i="5" s="1"/>
  <c r="T321" i="5"/>
  <c r="U321" i="5" s="1"/>
  <c r="Z321" i="5" s="1"/>
  <c r="T322" i="5"/>
  <c r="U322" i="5" s="1"/>
  <c r="Z322" i="5" s="1"/>
  <c r="T323" i="5"/>
  <c r="U323" i="5" s="1"/>
  <c r="Z323" i="5" s="1"/>
  <c r="T324" i="5"/>
  <c r="U324" i="5" s="1"/>
  <c r="Z324" i="5" s="1"/>
  <c r="T325" i="5"/>
  <c r="U325" i="5" s="1"/>
  <c r="Z325" i="5" s="1"/>
  <c r="T326" i="5"/>
  <c r="U326" i="5" s="1"/>
  <c r="Z326" i="5" s="1"/>
  <c r="T327" i="5"/>
  <c r="U327" i="5" s="1"/>
  <c r="Z327" i="5" s="1"/>
  <c r="T328" i="5"/>
  <c r="U328" i="5" s="1"/>
  <c r="Z328" i="5" s="1"/>
  <c r="T329" i="5"/>
  <c r="U329" i="5" s="1"/>
  <c r="Z329" i="5" s="1"/>
  <c r="T330" i="5"/>
  <c r="U330" i="5" s="1"/>
  <c r="Z330" i="5" s="1"/>
  <c r="T331" i="5"/>
  <c r="U331" i="5" s="1"/>
  <c r="Z331" i="5" s="1"/>
  <c r="T332" i="5"/>
  <c r="U332" i="5" s="1"/>
  <c r="Z332" i="5" s="1"/>
  <c r="T333" i="5"/>
  <c r="U333" i="5" s="1"/>
  <c r="Z333" i="5" s="1"/>
  <c r="T334" i="5"/>
  <c r="U334" i="5" s="1"/>
  <c r="Z334" i="5" s="1"/>
  <c r="T335" i="5"/>
  <c r="U335" i="5" s="1"/>
  <c r="Z335" i="5" s="1"/>
  <c r="T336" i="5"/>
  <c r="U336" i="5" s="1"/>
  <c r="Z336" i="5" s="1"/>
  <c r="T337" i="5"/>
  <c r="U337" i="5" s="1"/>
  <c r="Z337" i="5" s="1"/>
  <c r="T338" i="5"/>
  <c r="U338" i="5" s="1"/>
  <c r="Z338" i="5" s="1"/>
  <c r="T339" i="5"/>
  <c r="U339" i="5" s="1"/>
  <c r="Z339" i="5" s="1"/>
  <c r="T340" i="5"/>
  <c r="U340" i="5" s="1"/>
  <c r="Z340" i="5" s="1"/>
  <c r="T341" i="5"/>
  <c r="U341" i="5" s="1"/>
  <c r="Z341" i="5" s="1"/>
  <c r="T342" i="5"/>
  <c r="U342" i="5" s="1"/>
  <c r="Z342" i="5" s="1"/>
  <c r="T343" i="5"/>
  <c r="U343" i="5" s="1"/>
  <c r="Z343" i="5" s="1"/>
  <c r="T344" i="5"/>
  <c r="U344" i="5" s="1"/>
  <c r="Z344" i="5" s="1"/>
  <c r="T345" i="5"/>
  <c r="U345" i="5" s="1"/>
  <c r="Z345" i="5" s="1"/>
  <c r="T346" i="5"/>
  <c r="U346" i="5" s="1"/>
  <c r="Z346" i="5" s="1"/>
  <c r="T347" i="5"/>
  <c r="U347" i="5" s="1"/>
  <c r="Z347" i="5" s="1"/>
  <c r="T348" i="5"/>
  <c r="U348" i="5" s="1"/>
  <c r="Z348" i="5" s="1"/>
  <c r="T349" i="5"/>
  <c r="U349" i="5" s="1"/>
  <c r="Z349" i="5" s="1"/>
  <c r="T350" i="5"/>
  <c r="U350" i="5" s="1"/>
  <c r="Z350" i="5" s="1"/>
  <c r="T351" i="5"/>
  <c r="U351" i="5" s="1"/>
  <c r="Z351" i="5" s="1"/>
  <c r="T352" i="5"/>
  <c r="U352" i="5" s="1"/>
  <c r="Z352" i="5" s="1"/>
  <c r="T353" i="5"/>
  <c r="U353" i="5" s="1"/>
  <c r="Z353" i="5" s="1"/>
  <c r="T354" i="5"/>
  <c r="U354" i="5" s="1"/>
  <c r="Z354" i="5" s="1"/>
  <c r="T355" i="5"/>
  <c r="U355" i="5" s="1"/>
  <c r="Z355" i="5" s="1"/>
  <c r="T356" i="5"/>
  <c r="U356" i="5" s="1"/>
  <c r="Z356" i="5" s="1"/>
  <c r="T357" i="5"/>
  <c r="U357" i="5" s="1"/>
  <c r="Z357" i="5" s="1"/>
  <c r="T358" i="5"/>
  <c r="U358" i="5" s="1"/>
  <c r="Z358" i="5" s="1"/>
  <c r="T359" i="5"/>
  <c r="U359" i="5" s="1"/>
  <c r="Z359" i="5" s="1"/>
  <c r="T360" i="5"/>
  <c r="U360" i="5" s="1"/>
  <c r="Z360" i="5" s="1"/>
  <c r="T361" i="5"/>
  <c r="U361" i="5" s="1"/>
  <c r="Z361" i="5" s="1"/>
  <c r="T362" i="5"/>
  <c r="U362" i="5"/>
  <c r="Z362" i="5" s="1"/>
  <c r="T363" i="5"/>
  <c r="U363" i="5" s="1"/>
  <c r="Z363" i="5" s="1"/>
  <c r="T364" i="5"/>
  <c r="U364" i="5" s="1"/>
  <c r="Z364" i="5" s="1"/>
  <c r="T365" i="5"/>
  <c r="U365" i="5" s="1"/>
  <c r="Z365" i="5" s="1"/>
  <c r="T366" i="5"/>
  <c r="U366" i="5" s="1"/>
  <c r="Z366" i="5" s="1"/>
  <c r="T367" i="5"/>
  <c r="U367" i="5" s="1"/>
  <c r="Z367" i="5" s="1"/>
  <c r="T368" i="5"/>
  <c r="U368" i="5" s="1"/>
  <c r="Z368" i="5" s="1"/>
  <c r="T369" i="5"/>
  <c r="U369" i="5" s="1"/>
  <c r="Z369" i="5" s="1"/>
  <c r="T370" i="5"/>
  <c r="U370" i="5" s="1"/>
  <c r="Z370" i="5" s="1"/>
  <c r="T371" i="5"/>
  <c r="U371" i="5" s="1"/>
  <c r="Z371" i="5" s="1"/>
  <c r="T372" i="5"/>
  <c r="U372" i="5"/>
  <c r="Z372" i="5" s="1"/>
  <c r="T373" i="5"/>
  <c r="U373" i="5" s="1"/>
  <c r="Z373" i="5" s="1"/>
  <c r="T374" i="5"/>
  <c r="U374" i="5" s="1"/>
  <c r="Z374" i="5" s="1"/>
  <c r="T375" i="5"/>
  <c r="U375" i="5" s="1"/>
  <c r="Z375" i="5" s="1"/>
  <c r="T376" i="5"/>
  <c r="U376" i="5" s="1"/>
  <c r="Z376" i="5" s="1"/>
  <c r="T377" i="5"/>
  <c r="U377" i="5" s="1"/>
  <c r="Z377" i="5" s="1"/>
  <c r="T378" i="5"/>
  <c r="U378" i="5" s="1"/>
  <c r="Z378" i="5" s="1"/>
  <c r="T379" i="5"/>
  <c r="U379" i="5" s="1"/>
  <c r="Z379" i="5" s="1"/>
  <c r="T380" i="5"/>
  <c r="U380" i="5" s="1"/>
  <c r="Z380" i="5" s="1"/>
  <c r="T381" i="5"/>
  <c r="U381" i="5" s="1"/>
  <c r="Z381" i="5" s="1"/>
  <c r="T382" i="5"/>
  <c r="U382" i="5" s="1"/>
  <c r="Z382" i="5" s="1"/>
  <c r="T383" i="5"/>
  <c r="U383" i="5" s="1"/>
  <c r="Z383" i="5" s="1"/>
  <c r="T384" i="5"/>
  <c r="U384" i="5" s="1"/>
  <c r="Z384" i="5" s="1"/>
  <c r="T385" i="5"/>
  <c r="U385" i="5" s="1"/>
  <c r="Z385" i="5" s="1"/>
  <c r="T386" i="5"/>
  <c r="U386" i="5" s="1"/>
  <c r="Z386" i="5" s="1"/>
  <c r="T387" i="5"/>
  <c r="U387" i="5" s="1"/>
  <c r="Z387" i="5" s="1"/>
  <c r="T388" i="5"/>
  <c r="U388" i="5" s="1"/>
  <c r="Z388" i="5" s="1"/>
  <c r="T389" i="5"/>
  <c r="U389" i="5" s="1"/>
  <c r="Z389" i="5" s="1"/>
  <c r="T390" i="5"/>
  <c r="U390" i="5" s="1"/>
  <c r="Z390" i="5" s="1"/>
  <c r="T391" i="5"/>
  <c r="U391" i="5" s="1"/>
  <c r="Z391" i="5" s="1"/>
  <c r="T392" i="5"/>
  <c r="U392" i="5" s="1"/>
  <c r="Z392" i="5" s="1"/>
  <c r="T393" i="5"/>
  <c r="U393" i="5" s="1"/>
  <c r="Z393" i="5" s="1"/>
  <c r="T394" i="5"/>
  <c r="U394" i="5" s="1"/>
  <c r="Z394" i="5" s="1"/>
  <c r="T395" i="5"/>
  <c r="U395" i="5" s="1"/>
  <c r="Z395" i="5" s="1"/>
  <c r="T396" i="5"/>
  <c r="U396" i="5"/>
  <c r="Z396" i="5" s="1"/>
  <c r="T397" i="5"/>
  <c r="U397" i="5" s="1"/>
  <c r="Z397" i="5" s="1"/>
  <c r="T398" i="5"/>
  <c r="U398" i="5" s="1"/>
  <c r="Z398" i="5" s="1"/>
  <c r="T399" i="5"/>
  <c r="U399" i="5" s="1"/>
  <c r="Z399" i="5" s="1"/>
  <c r="T400" i="5"/>
  <c r="U400" i="5" s="1"/>
  <c r="Z400" i="5" s="1"/>
  <c r="T401" i="5"/>
  <c r="U401" i="5" s="1"/>
  <c r="Z401" i="5" s="1"/>
  <c r="T402" i="5"/>
  <c r="U402" i="5" s="1"/>
  <c r="Z402" i="5" s="1"/>
  <c r="T403" i="5"/>
  <c r="U403" i="5" s="1"/>
  <c r="Z403" i="5" s="1"/>
  <c r="T404" i="5"/>
  <c r="U404" i="5" s="1"/>
  <c r="Z404" i="5" s="1"/>
  <c r="T405" i="5"/>
  <c r="U405" i="5" s="1"/>
  <c r="Z405" i="5" s="1"/>
  <c r="T406" i="5"/>
  <c r="U406" i="5" s="1"/>
  <c r="Z406" i="5" s="1"/>
  <c r="T407" i="5"/>
  <c r="U407" i="5" s="1"/>
  <c r="Z407" i="5" s="1"/>
  <c r="T408" i="5"/>
  <c r="U408" i="5" s="1"/>
  <c r="Z408" i="5" s="1"/>
  <c r="T409" i="5"/>
  <c r="U409" i="5" s="1"/>
  <c r="Z409" i="5" s="1"/>
  <c r="T410" i="5"/>
  <c r="U410" i="5" s="1"/>
  <c r="Z410" i="5" s="1"/>
  <c r="T411" i="5"/>
  <c r="U411" i="5" s="1"/>
  <c r="Z411" i="5" s="1"/>
  <c r="T412" i="5"/>
  <c r="U412" i="5" s="1"/>
  <c r="Z412" i="5" s="1"/>
  <c r="T413" i="5"/>
  <c r="U413" i="5" s="1"/>
  <c r="Z413" i="5" s="1"/>
  <c r="T414" i="5"/>
  <c r="U414" i="5" s="1"/>
  <c r="Z414" i="5" s="1"/>
  <c r="T415" i="5"/>
  <c r="U415" i="5" s="1"/>
  <c r="Z415" i="5" s="1"/>
  <c r="T416" i="5"/>
  <c r="U416" i="5" s="1"/>
  <c r="Z416" i="5" s="1"/>
  <c r="T417" i="5"/>
  <c r="U417" i="5" s="1"/>
  <c r="Z417" i="5" s="1"/>
  <c r="T418" i="5"/>
  <c r="U418" i="5" s="1"/>
  <c r="Z418" i="5" s="1"/>
  <c r="T419" i="5"/>
  <c r="U419" i="5" s="1"/>
  <c r="Z419" i="5" s="1"/>
  <c r="T420" i="5"/>
  <c r="U420" i="5" s="1"/>
  <c r="Z420" i="5" s="1"/>
  <c r="T421" i="5"/>
  <c r="U421" i="5" s="1"/>
  <c r="Z421" i="5" s="1"/>
  <c r="T422" i="5"/>
  <c r="U422" i="5" s="1"/>
  <c r="Z422" i="5" s="1"/>
  <c r="T423" i="5"/>
  <c r="U423" i="5" s="1"/>
  <c r="Z423" i="5" s="1"/>
  <c r="T424" i="5"/>
  <c r="U424" i="5" s="1"/>
  <c r="Z424" i="5" s="1"/>
  <c r="T425" i="5"/>
  <c r="U425" i="5" s="1"/>
  <c r="Z425" i="5" s="1"/>
  <c r="T426" i="5"/>
  <c r="U426" i="5" s="1"/>
  <c r="Z426" i="5" s="1"/>
  <c r="T427" i="5"/>
  <c r="U427" i="5" s="1"/>
  <c r="Z427" i="5" s="1"/>
  <c r="T428" i="5"/>
  <c r="U428" i="5" s="1"/>
  <c r="Z428" i="5" s="1"/>
  <c r="T429" i="5"/>
  <c r="U429" i="5" s="1"/>
  <c r="Z429" i="5" s="1"/>
  <c r="T430" i="5"/>
  <c r="U430" i="5" s="1"/>
  <c r="Z430" i="5" s="1"/>
  <c r="T431" i="5"/>
  <c r="U431" i="5" s="1"/>
  <c r="Z431" i="5" s="1"/>
  <c r="T432" i="5"/>
  <c r="U432" i="5" s="1"/>
  <c r="Z432" i="5" s="1"/>
  <c r="T433" i="5"/>
  <c r="U433" i="5" s="1"/>
  <c r="Z433" i="5" s="1"/>
  <c r="T434" i="5"/>
  <c r="U434" i="5" s="1"/>
  <c r="Z434" i="5" s="1"/>
  <c r="T435" i="5"/>
  <c r="U435" i="5" s="1"/>
  <c r="Z435" i="5" s="1"/>
  <c r="T436" i="5"/>
  <c r="U436" i="5" s="1"/>
  <c r="Z436" i="5" s="1"/>
  <c r="T437" i="5"/>
  <c r="U437" i="5" s="1"/>
  <c r="Z437" i="5" s="1"/>
  <c r="T438" i="5"/>
  <c r="U438" i="5" s="1"/>
  <c r="Z438" i="5" s="1"/>
  <c r="T439" i="5"/>
  <c r="U439" i="5" s="1"/>
  <c r="Z439" i="5" s="1"/>
  <c r="T440" i="5"/>
  <c r="U440" i="5" s="1"/>
  <c r="Z440" i="5" s="1"/>
  <c r="T441" i="5"/>
  <c r="U441" i="5" s="1"/>
  <c r="Z441" i="5" s="1"/>
  <c r="T442" i="5"/>
  <c r="U442" i="5" s="1"/>
  <c r="Z442" i="5" s="1"/>
  <c r="T443" i="5"/>
  <c r="U443" i="5" s="1"/>
  <c r="Z443" i="5" s="1"/>
  <c r="T444" i="5"/>
  <c r="U444" i="5" s="1"/>
  <c r="Z444" i="5" s="1"/>
  <c r="T445" i="5"/>
  <c r="U445" i="5" s="1"/>
  <c r="Z445" i="5" s="1"/>
  <c r="T446" i="5"/>
  <c r="U446" i="5" s="1"/>
  <c r="Z446" i="5" s="1"/>
  <c r="T447" i="5"/>
  <c r="U447" i="5" s="1"/>
  <c r="Z447" i="5" s="1"/>
  <c r="T448" i="5"/>
  <c r="U448" i="5" s="1"/>
  <c r="Z448" i="5" s="1"/>
  <c r="T449" i="5"/>
  <c r="U449" i="5" s="1"/>
  <c r="Z449" i="5" s="1"/>
  <c r="T450" i="5"/>
  <c r="U450" i="5" s="1"/>
  <c r="Z450" i="5" s="1"/>
  <c r="T451" i="5"/>
  <c r="U451" i="5" s="1"/>
  <c r="Z451" i="5" s="1"/>
  <c r="T452" i="5"/>
  <c r="U452" i="5" s="1"/>
  <c r="Z452" i="5" s="1"/>
  <c r="T453" i="5"/>
  <c r="U453" i="5" s="1"/>
  <c r="Z453" i="5" s="1"/>
  <c r="T454" i="5"/>
  <c r="U454" i="5" s="1"/>
  <c r="Z454" i="5" s="1"/>
  <c r="T455" i="5"/>
  <c r="U455" i="5" s="1"/>
  <c r="Z455" i="5" s="1"/>
  <c r="T456" i="5"/>
  <c r="U456" i="5" s="1"/>
  <c r="Z456" i="5" s="1"/>
  <c r="T457" i="5"/>
  <c r="U457" i="5" s="1"/>
  <c r="Z457" i="5" s="1"/>
  <c r="T458" i="5"/>
  <c r="U458" i="5" s="1"/>
  <c r="Z458" i="5" s="1"/>
  <c r="T459" i="5"/>
  <c r="U459" i="5" s="1"/>
  <c r="Z459" i="5" s="1"/>
  <c r="T460" i="5"/>
  <c r="U460" i="5" s="1"/>
  <c r="Z460" i="5" s="1"/>
  <c r="T461" i="5"/>
  <c r="U461" i="5" s="1"/>
  <c r="Z461" i="5" s="1"/>
  <c r="T462" i="5"/>
  <c r="U462" i="5" s="1"/>
  <c r="Z462" i="5" s="1"/>
  <c r="T463" i="5"/>
  <c r="U463" i="5" s="1"/>
  <c r="Z463" i="5" s="1"/>
  <c r="T464" i="5"/>
  <c r="U464" i="5" s="1"/>
  <c r="Z464" i="5" s="1"/>
  <c r="T465" i="5"/>
  <c r="U465" i="5" s="1"/>
  <c r="Z465" i="5" s="1"/>
  <c r="T466" i="5"/>
  <c r="U466" i="5" s="1"/>
  <c r="Z466" i="5" s="1"/>
  <c r="T467" i="5"/>
  <c r="U467" i="5" s="1"/>
  <c r="Z467" i="5" s="1"/>
  <c r="T468" i="5"/>
  <c r="U468" i="5" s="1"/>
  <c r="Z468" i="5" s="1"/>
  <c r="T469" i="5"/>
  <c r="U469" i="5" s="1"/>
  <c r="Z469" i="5" s="1"/>
  <c r="T470" i="5"/>
  <c r="U470" i="5" s="1"/>
  <c r="Z470" i="5" s="1"/>
  <c r="T471" i="5"/>
  <c r="U471" i="5" s="1"/>
  <c r="Z471" i="5" s="1"/>
  <c r="T472" i="5"/>
  <c r="U472" i="5" s="1"/>
  <c r="Z472" i="5" s="1"/>
  <c r="T473" i="5"/>
  <c r="U473" i="5" s="1"/>
  <c r="Z473" i="5" s="1"/>
  <c r="T474" i="5"/>
  <c r="U474" i="5"/>
  <c r="Z474" i="5" s="1"/>
  <c r="T475" i="5"/>
  <c r="U475" i="5" s="1"/>
  <c r="Z475" i="5" s="1"/>
  <c r="T476" i="5"/>
  <c r="U476" i="5" s="1"/>
  <c r="Z476" i="5" s="1"/>
  <c r="T477" i="5"/>
  <c r="U477" i="5" s="1"/>
  <c r="Z477" i="5" s="1"/>
  <c r="T478" i="5"/>
  <c r="U478" i="5" s="1"/>
  <c r="Z478" i="5" s="1"/>
  <c r="T479" i="5"/>
  <c r="U479" i="5" s="1"/>
  <c r="Z479" i="5" s="1"/>
  <c r="T480" i="5"/>
  <c r="U480" i="5" s="1"/>
  <c r="Z480" i="5" s="1"/>
  <c r="T481" i="5"/>
  <c r="U481" i="5" s="1"/>
  <c r="Z481" i="5" s="1"/>
  <c r="T482" i="5"/>
  <c r="U482" i="5" s="1"/>
  <c r="Z482" i="5" s="1"/>
  <c r="T483" i="5"/>
  <c r="U483" i="5" s="1"/>
  <c r="Z483" i="5" s="1"/>
  <c r="T484" i="5"/>
  <c r="U484" i="5" s="1"/>
  <c r="Z484" i="5" s="1"/>
  <c r="T485" i="5"/>
  <c r="U485" i="5" s="1"/>
  <c r="Z485" i="5" s="1"/>
  <c r="T486" i="5"/>
  <c r="U486" i="5" s="1"/>
  <c r="Z486" i="5" s="1"/>
  <c r="T487" i="5"/>
  <c r="U487" i="5" s="1"/>
  <c r="Z487" i="5" s="1"/>
  <c r="T488" i="5"/>
  <c r="U488" i="5" s="1"/>
  <c r="Z488" i="5" s="1"/>
  <c r="T489" i="5"/>
  <c r="U489" i="5" s="1"/>
  <c r="Z489" i="5" s="1"/>
  <c r="T490" i="5"/>
  <c r="U490" i="5" s="1"/>
  <c r="Z490" i="5" s="1"/>
  <c r="T491" i="5"/>
  <c r="U491" i="5" s="1"/>
  <c r="Z491" i="5" s="1"/>
  <c r="T492" i="5"/>
  <c r="U492" i="5" s="1"/>
  <c r="Z492" i="5" s="1"/>
  <c r="T493" i="5"/>
  <c r="U493" i="5" s="1"/>
  <c r="Z493" i="5" s="1"/>
  <c r="T494" i="5"/>
  <c r="U494" i="5" s="1"/>
  <c r="Z494" i="5" s="1"/>
  <c r="T495" i="5"/>
  <c r="U495" i="5" s="1"/>
  <c r="Z495" i="5" s="1"/>
  <c r="T496" i="5"/>
  <c r="U496" i="5" s="1"/>
  <c r="Z496" i="5" s="1"/>
  <c r="T497" i="5"/>
  <c r="U497" i="5" s="1"/>
  <c r="Z497" i="5" s="1"/>
  <c r="T498" i="5"/>
  <c r="U498" i="5" s="1"/>
  <c r="Z498" i="5" s="1"/>
  <c r="T499" i="5"/>
  <c r="U499" i="5" s="1"/>
  <c r="Z499" i="5" s="1"/>
  <c r="T500" i="5"/>
  <c r="U500" i="5" s="1"/>
  <c r="Z500" i="5" s="1"/>
  <c r="T501" i="5"/>
  <c r="U501" i="5" s="1"/>
  <c r="Z501" i="5" s="1"/>
  <c r="T502" i="5"/>
  <c r="U502" i="5" s="1"/>
  <c r="Z502" i="5" s="1"/>
  <c r="T503" i="5"/>
  <c r="U503" i="5" s="1"/>
  <c r="Z503" i="5" s="1"/>
  <c r="T504" i="5"/>
  <c r="U504" i="5" s="1"/>
  <c r="Z504" i="5" s="1"/>
  <c r="T505" i="5"/>
  <c r="U505" i="5" s="1"/>
  <c r="Z505" i="5" s="1"/>
  <c r="T506" i="5"/>
  <c r="U506" i="5" s="1"/>
  <c r="Z506" i="5" s="1"/>
  <c r="T507" i="5"/>
  <c r="U507" i="5" s="1"/>
  <c r="Z507" i="5" s="1"/>
  <c r="T508" i="5"/>
  <c r="U508" i="5" s="1"/>
  <c r="Z508" i="5" s="1"/>
  <c r="T509" i="5"/>
  <c r="U509" i="5" s="1"/>
  <c r="Z509" i="5" s="1"/>
  <c r="T510" i="5"/>
  <c r="U510" i="5" s="1"/>
  <c r="Z510" i="5" s="1"/>
  <c r="T511" i="5"/>
  <c r="U511" i="5"/>
  <c r="Z511" i="5" s="1"/>
  <c r="T512" i="5"/>
  <c r="U512" i="5" s="1"/>
  <c r="Z512" i="5" s="1"/>
  <c r="T513" i="5"/>
  <c r="U513" i="5" s="1"/>
  <c r="Z513" i="5" s="1"/>
  <c r="T514" i="5"/>
  <c r="U514" i="5" s="1"/>
  <c r="Z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T6" i="10"/>
  <c r="U6" i="10" s="1"/>
  <c r="T7" i="10"/>
  <c r="U7" i="10" s="1"/>
  <c r="Z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T20" i="10"/>
  <c r="U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T32" i="10"/>
  <c r="U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T44" i="10"/>
  <c r="U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/>
  <c r="Z53" i="10" s="1"/>
  <c r="T54" i="10"/>
  <c r="U54" i="10" s="1"/>
  <c r="Z54" i="10" s="1"/>
  <c r="T55" i="10"/>
  <c r="U55" i="10" s="1"/>
  <c r="T56" i="10"/>
  <c r="U56" i="10" s="1"/>
  <c r="T57" i="10"/>
  <c r="U57" i="10" s="1"/>
  <c r="Z57" i="10" s="1"/>
  <c r="T58" i="10"/>
  <c r="U58" i="10" s="1"/>
  <c r="Z58" i="10" s="1"/>
  <c r="T59" i="10"/>
  <c r="U59" i="10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T64" i="10"/>
  <c r="U64" i="10" s="1"/>
  <c r="Z64" i="10" s="1"/>
  <c r="T65" i="10"/>
  <c r="U65" i="10" s="1"/>
  <c r="Z65" i="10" s="1"/>
  <c r="T66" i="10"/>
  <c r="U66" i="10" s="1"/>
  <c r="Z66" i="10" s="1"/>
  <c r="T67" i="10"/>
  <c r="U67" i="10" s="1"/>
  <c r="T68" i="10"/>
  <c r="U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5" i="11" l="1"/>
  <c r="Z2" i="11"/>
  <c r="Z106" i="11"/>
  <c r="Z161" i="11"/>
  <c r="Z137" i="11"/>
  <c r="Z66" i="11"/>
  <c r="Z36" i="11"/>
  <c r="Z123" i="11"/>
  <c r="Z97" i="11"/>
  <c r="Z88" i="11"/>
  <c r="Z23" i="11"/>
  <c r="Z174" i="11"/>
  <c r="Z125" i="11"/>
  <c r="Z50" i="11"/>
  <c r="Z32" i="11"/>
  <c r="Z160" i="11"/>
  <c r="Z135" i="11"/>
  <c r="Z65" i="11"/>
  <c r="Z38" i="11"/>
  <c r="Z122" i="11"/>
  <c r="Z96" i="11"/>
  <c r="Z91" i="11"/>
  <c r="Z20" i="11"/>
  <c r="Z142" i="11"/>
  <c r="Z124" i="11"/>
  <c r="Z49" i="11"/>
  <c r="Z31" i="11"/>
  <c r="Z14" i="11"/>
  <c r="Z3" i="11"/>
  <c r="Z105" i="11"/>
  <c r="Z18" i="5"/>
  <c r="Z65" i="5"/>
  <c r="Z69" i="5"/>
  <c r="Z34" i="5"/>
  <c r="Z30" i="5"/>
  <c r="Z13" i="5"/>
  <c r="Z23" i="5"/>
  <c r="Z105" i="5"/>
  <c r="Z156" i="5"/>
  <c r="Z147" i="5"/>
  <c r="Z165" i="5"/>
  <c r="Z80" i="5"/>
  <c r="Z88" i="5"/>
  <c r="Z39" i="10"/>
  <c r="Z27" i="10"/>
  <c r="Z15" i="10"/>
  <c r="Z68" i="10"/>
  <c r="Z67" i="10"/>
  <c r="Z56" i="10"/>
  <c r="Z55" i="10"/>
  <c r="Z44" i="10"/>
  <c r="Z32" i="10"/>
  <c r="Z20" i="10"/>
  <c r="Z43" i="10"/>
  <c r="Z31" i="10"/>
  <c r="Z19" i="10"/>
  <c r="Z74" i="10"/>
  <c r="Z63" i="10"/>
  <c r="Z62" i="10"/>
  <c r="Z6" i="10"/>
  <c r="Z51" i="10"/>
  <c r="Z5" i="10"/>
  <c r="AA8" i="10"/>
  <c r="B7" i="10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B8" i="10" l="1"/>
  <c r="AA9" i="10"/>
  <c r="J114" i="5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AA10" i="10" l="1"/>
  <c r="B9" i="10"/>
  <c r="Q117" i="5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AA11" i="10" l="1"/>
  <c r="B10" i="10"/>
  <c r="B2" i="5"/>
  <c r="AA3" i="5"/>
  <c r="AA12" i="10" l="1"/>
  <c r="B11" i="10"/>
  <c r="B3" i="5"/>
  <c r="AA4" i="5"/>
  <c r="AA5" i="5" s="1"/>
  <c r="AA13" i="10" l="1"/>
  <c r="B12" i="10"/>
  <c r="B5" i="5"/>
  <c r="AA6" i="5"/>
  <c r="B4" i="5"/>
  <c r="AA14" i="10" l="1"/>
  <c r="B13" i="10"/>
  <c r="B6" i="5"/>
  <c r="AA7" i="5"/>
  <c r="AA15" i="10" l="1"/>
  <c r="B14" i="10"/>
  <c r="B7" i="5"/>
  <c r="AA8" i="5"/>
  <c r="B15" i="10" l="1"/>
  <c r="AA16" i="10"/>
  <c r="B8" i="5"/>
  <c r="AA9" i="5"/>
  <c r="B16" i="10" l="1"/>
  <c r="AA17" i="10"/>
  <c r="B9" i="5"/>
  <c r="AA10" i="5"/>
  <c r="AA18" i="10" l="1"/>
  <c r="B17" i="10"/>
  <c r="B10" i="5"/>
  <c r="AA11" i="5"/>
  <c r="AA19" i="10" l="1"/>
  <c r="B18" i="10"/>
  <c r="B11" i="5"/>
  <c r="AA12" i="5"/>
  <c r="AA20" i="10" l="1"/>
  <c r="B19" i="10"/>
  <c r="B12" i="5"/>
  <c r="AA13" i="5"/>
  <c r="B20" i="10" l="1"/>
  <c r="AA21" i="10"/>
  <c r="AA14" i="5"/>
  <c r="B13" i="5"/>
  <c r="AA22" i="10" l="1"/>
  <c r="B21" i="10"/>
  <c r="B14" i="5"/>
  <c r="AA15" i="5"/>
  <c r="AA23" i="10" l="1"/>
  <c r="B22" i="10"/>
  <c r="B15" i="5"/>
  <c r="AA16" i="5"/>
  <c r="AA24" i="10" l="1"/>
  <c r="B23" i="10"/>
  <c r="B16" i="5"/>
  <c r="AA17" i="5"/>
  <c r="AA25" i="10" l="1"/>
  <c r="B24" i="10"/>
  <c r="AA18" i="5"/>
  <c r="B17" i="5"/>
  <c r="AA26" i="10" l="1"/>
  <c r="B25" i="10"/>
  <c r="AA19" i="5"/>
  <c r="B18" i="5"/>
  <c r="AA27" i="10" l="1"/>
  <c r="B26" i="10"/>
  <c r="AA20" i="5"/>
  <c r="B19" i="5"/>
  <c r="B27" i="10" l="1"/>
  <c r="AA28" i="10"/>
  <c r="B20" i="5"/>
  <c r="AA21" i="5"/>
  <c r="B28" i="10" l="1"/>
  <c r="AA29" i="10"/>
  <c r="B21" i="5"/>
  <c r="AA22" i="5"/>
  <c r="AA30" i="10" l="1"/>
  <c r="B29" i="10"/>
  <c r="AA23" i="5"/>
  <c r="B22" i="5"/>
  <c r="AA31" i="10" l="1"/>
  <c r="B30" i="10"/>
  <c r="AA24" i="5"/>
  <c r="B23" i="5"/>
  <c r="AA32" i="10" l="1"/>
  <c r="B31" i="10"/>
  <c r="B24" i="5"/>
  <c r="AA25" i="5"/>
  <c r="B32" i="10" l="1"/>
  <c r="AA33" i="10"/>
  <c r="B25" i="5"/>
  <c r="AA26" i="5"/>
  <c r="AA34" i="10" l="1"/>
  <c r="B33" i="10"/>
  <c r="B26" i="5"/>
  <c r="AA27" i="5"/>
  <c r="AA35" i="10" l="1"/>
  <c r="B34" i="10"/>
  <c r="B27" i="5"/>
  <c r="AA28" i="5"/>
  <c r="AA36" i="10" l="1"/>
  <c r="B35" i="10"/>
  <c r="B28" i="5"/>
  <c r="AA29" i="5"/>
  <c r="AA37" i="10" l="1"/>
  <c r="B36" i="10"/>
  <c r="AA30" i="5"/>
  <c r="B29" i="5"/>
  <c r="AA38" i="10" l="1"/>
  <c r="B37" i="10"/>
  <c r="AA31" i="5"/>
  <c r="B30" i="5"/>
  <c r="AA39" i="10" l="1"/>
  <c r="B38" i="10"/>
  <c r="AA32" i="5"/>
  <c r="B31" i="5"/>
  <c r="B39" i="10" l="1"/>
  <c r="AA40" i="10"/>
  <c r="B32" i="5"/>
  <c r="AA33" i="5"/>
  <c r="B40" i="10" l="1"/>
  <c r="AA41" i="10"/>
  <c r="B33" i="5"/>
  <c r="AA34" i="5"/>
  <c r="AA42" i="10" l="1"/>
  <c r="B41" i="10"/>
  <c r="AA35" i="5"/>
  <c r="B34" i="5"/>
  <c r="AA43" i="10" l="1"/>
  <c r="B42" i="10"/>
  <c r="AA36" i="5"/>
  <c r="B35" i="5"/>
  <c r="AA44" i="10" l="1"/>
  <c r="B43" i="10"/>
  <c r="B36" i="5"/>
  <c r="AA37" i="5"/>
  <c r="B44" i="10" l="1"/>
  <c r="AA45" i="10"/>
  <c r="B37" i="5"/>
  <c r="AA38" i="5"/>
  <c r="AA46" i="10" l="1"/>
  <c r="B45" i="10"/>
  <c r="B38" i="5"/>
  <c r="AA39" i="5"/>
  <c r="AA47" i="10" l="1"/>
  <c r="B46" i="10"/>
  <c r="B39" i="5"/>
  <c r="AA40" i="5"/>
  <c r="AA48" i="10" l="1"/>
  <c r="B47" i="10"/>
  <c r="B40" i="5"/>
  <c r="AA41" i="5"/>
  <c r="AA49" i="10" l="1"/>
  <c r="B48" i="10"/>
  <c r="B41" i="5"/>
  <c r="AA42" i="5"/>
  <c r="AA50" i="10" l="1"/>
  <c r="B49" i="10"/>
  <c r="B42" i="5"/>
  <c r="AA43" i="5"/>
  <c r="AA51" i="10" l="1"/>
  <c r="B50" i="10"/>
  <c r="AA44" i="5"/>
  <c r="B43" i="5"/>
  <c r="B51" i="10" l="1"/>
  <c r="AA52" i="10"/>
  <c r="B44" i="5"/>
  <c r="AA45" i="5"/>
  <c r="B52" i="10" l="1"/>
  <c r="AA53" i="10"/>
  <c r="B45" i="5"/>
  <c r="AA46" i="5"/>
  <c r="AA54" i="10" l="1"/>
  <c r="B53" i="10"/>
  <c r="B46" i="5"/>
  <c r="AA47" i="5"/>
  <c r="AA55" i="10" l="1"/>
  <c r="B54" i="10"/>
  <c r="B47" i="5"/>
  <c r="AA48" i="5"/>
  <c r="AA56" i="10" l="1"/>
  <c r="B55" i="10"/>
  <c r="B48" i="5"/>
  <c r="AA49" i="5"/>
  <c r="AA57" i="10" l="1"/>
  <c r="B56" i="10"/>
  <c r="AA50" i="5"/>
  <c r="B49" i="5"/>
  <c r="AA58" i="10" l="1"/>
  <c r="B57" i="10"/>
  <c r="B50" i="5"/>
  <c r="AA51" i="5"/>
  <c r="AA59" i="10" l="1"/>
  <c r="B58" i="10"/>
  <c r="B51" i="5"/>
  <c r="AA52" i="5"/>
  <c r="AA60" i="10" l="1"/>
  <c r="B59" i="10"/>
  <c r="B52" i="5"/>
  <c r="AA53" i="5"/>
  <c r="AA61" i="10" l="1"/>
  <c r="B60" i="10"/>
  <c r="B53" i="5"/>
  <c r="AA54" i="5"/>
  <c r="AA62" i="10" l="1"/>
  <c r="B61" i="10"/>
  <c r="B54" i="5"/>
  <c r="AA55" i="5"/>
  <c r="AA63" i="10" l="1"/>
  <c r="B62" i="10"/>
  <c r="B55" i="5"/>
  <c r="AA56" i="5"/>
  <c r="B63" i="10" l="1"/>
  <c r="AA64" i="10"/>
  <c r="B56" i="5"/>
  <c r="AA57" i="5"/>
  <c r="B64" i="10" l="1"/>
  <c r="AA65" i="10"/>
  <c r="B57" i="5"/>
  <c r="AA58" i="5"/>
  <c r="AA66" i="10" l="1"/>
  <c r="B65" i="10"/>
  <c r="AA59" i="5"/>
  <c r="B58" i="5"/>
  <c r="AA67" i="10" l="1"/>
  <c r="B66" i="10"/>
  <c r="B59" i="5"/>
  <c r="AA60" i="5"/>
  <c r="AA68" i="10" l="1"/>
  <c r="B67" i="10"/>
  <c r="B60" i="5"/>
  <c r="AA61" i="5"/>
  <c r="AA69" i="10" l="1"/>
  <c r="B68" i="10"/>
  <c r="B61" i="5"/>
  <c r="AA62" i="5"/>
  <c r="AA70" i="10" l="1"/>
  <c r="B69" i="10"/>
  <c r="B62" i="5"/>
  <c r="AA63" i="5"/>
  <c r="AA71" i="10" l="1"/>
  <c r="B70" i="10"/>
  <c r="B63" i="5"/>
  <c r="AA64" i="5"/>
  <c r="AA72" i="10" l="1"/>
  <c r="B71" i="10"/>
  <c r="B64" i="5"/>
  <c r="AA65" i="5"/>
  <c r="AA73" i="10" l="1"/>
  <c r="B72" i="10"/>
  <c r="AA66" i="5"/>
  <c r="B65" i="5"/>
  <c r="AA74" i="10" l="1"/>
  <c r="B74" i="10" s="1"/>
  <c r="B73" i="10"/>
  <c r="B66" i="5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l="1"/>
  <c r="AA169" i="5"/>
  <c r="AA3" i="11"/>
  <c r="B169" i="5" l="1"/>
  <c r="AA170" i="5"/>
  <c r="B2" i="11"/>
  <c r="B3" i="11"/>
  <c r="AA4" i="11"/>
  <c r="AA171" i="5" l="1"/>
  <c r="B170" i="5"/>
  <c r="B4" i="11"/>
  <c r="AA5" i="11"/>
  <c r="B171" i="5" l="1"/>
  <c r="AA172" i="5"/>
  <c r="AA6" i="11"/>
  <c r="B5" i="11"/>
  <c r="B172" i="5" l="1"/>
  <c r="AA173" i="5"/>
  <c r="AA7" i="11"/>
  <c r="B6" i="11"/>
  <c r="AA174" i="5" l="1"/>
  <c r="B173" i="5"/>
  <c r="AA8" i="11"/>
  <c r="B7" i="11"/>
  <c r="B174" i="5" l="1"/>
  <c r="AA175" i="5"/>
  <c r="AA9" i="11"/>
  <c r="B8" i="11"/>
  <c r="B175" i="5" l="1"/>
  <c r="AA176" i="5"/>
  <c r="AA10" i="11"/>
  <c r="B9" i="11"/>
  <c r="B176" i="5" l="1"/>
  <c r="AA177" i="5"/>
  <c r="AA11" i="11"/>
  <c r="B10" i="11"/>
  <c r="B177" i="5" l="1"/>
  <c r="AA178" i="5"/>
  <c r="AA12" i="11"/>
  <c r="B11" i="11"/>
  <c r="B178" i="5" l="1"/>
  <c r="AA179" i="5"/>
  <c r="B12" i="11"/>
  <c r="AA13" i="11"/>
  <c r="B179" i="5" l="1"/>
  <c r="AA180" i="5"/>
  <c r="B13" i="11"/>
  <c r="AA14" i="11"/>
  <c r="B180" i="5" l="1"/>
  <c r="AA181" i="5"/>
  <c r="B14" i="11"/>
  <c r="AA15" i="11"/>
  <c r="B181" i="5" l="1"/>
  <c r="AA182" i="5"/>
  <c r="B15" i="11"/>
  <c r="AA16" i="11"/>
  <c r="B182" i="5" l="1"/>
  <c r="AA183" i="5"/>
  <c r="B16" i="11"/>
  <c r="AA17" i="11"/>
  <c r="B183" i="5" l="1"/>
  <c r="AA184" i="5"/>
  <c r="B17" i="11"/>
  <c r="AA18" i="11"/>
  <c r="B184" i="5" l="1"/>
  <c r="AA185" i="5"/>
  <c r="AA19" i="11"/>
  <c r="B18" i="11"/>
  <c r="AA186" i="5" l="1"/>
  <c r="B185" i="5"/>
  <c r="B19" i="11"/>
  <c r="AA20" i="11"/>
  <c r="B186" i="5" l="1"/>
  <c r="AA187" i="5"/>
  <c r="AA21" i="11"/>
  <c r="B20" i="11"/>
  <c r="B187" i="5" l="1"/>
  <c r="AA188" i="5"/>
  <c r="AA22" i="11"/>
  <c r="B21" i="11"/>
  <c r="B188" i="5" l="1"/>
  <c r="AA189" i="5"/>
  <c r="AA23" i="11"/>
  <c r="B22" i="11"/>
  <c r="B189" i="5" l="1"/>
  <c r="AA190" i="5"/>
  <c r="AA24" i="11"/>
  <c r="B23" i="11"/>
  <c r="B190" i="5" l="1"/>
  <c r="AA191" i="5"/>
  <c r="AA25" i="11"/>
  <c r="B24" i="11"/>
  <c r="B191" i="5" l="1"/>
  <c r="AA192" i="5"/>
  <c r="AA26" i="11"/>
  <c r="B25" i="11"/>
  <c r="B192" i="5" l="1"/>
  <c r="AA193" i="5"/>
  <c r="AA27" i="11"/>
  <c r="B26" i="11"/>
  <c r="B193" i="5" l="1"/>
  <c r="AA194" i="5"/>
  <c r="B27" i="11"/>
  <c r="AA28" i="11"/>
  <c r="AA195" i="5" l="1"/>
  <c r="B194" i="5"/>
  <c r="B28" i="11"/>
  <c r="AA29" i="11"/>
  <c r="B195" i="5" l="1"/>
  <c r="AA196" i="5"/>
  <c r="B29" i="11"/>
  <c r="AA30" i="11"/>
  <c r="B196" i="5" l="1"/>
  <c r="AA197" i="5"/>
  <c r="B30" i="11"/>
  <c r="AA31" i="11"/>
  <c r="AA198" i="5" l="1"/>
  <c r="B197" i="5"/>
  <c r="B31" i="11"/>
  <c r="AA32" i="11"/>
  <c r="B198" i="5" l="1"/>
  <c r="AA199" i="5"/>
  <c r="B32" i="11"/>
  <c r="AA33" i="11"/>
  <c r="B199" i="5" l="1"/>
  <c r="AA200" i="5"/>
  <c r="B33" i="11"/>
  <c r="AA34" i="11"/>
  <c r="B200" i="5" l="1"/>
  <c r="AA201" i="5"/>
  <c r="AA35" i="11"/>
  <c r="B34" i="11"/>
  <c r="B201" i="5" l="1"/>
  <c r="AA202" i="5"/>
  <c r="B35" i="11"/>
  <c r="AA36" i="11"/>
  <c r="B202" i="5" l="1"/>
  <c r="AA203" i="5"/>
  <c r="AA37" i="11"/>
  <c r="B36" i="11"/>
  <c r="B203" i="5" l="1"/>
  <c r="AA204" i="5"/>
  <c r="AA38" i="11"/>
  <c r="B37" i="11"/>
  <c r="B204" i="5" l="1"/>
  <c r="AA205" i="5"/>
  <c r="AA39" i="11"/>
  <c r="B38" i="11"/>
  <c r="B205" i="5" l="1"/>
  <c r="AA206" i="5"/>
  <c r="AA40" i="11"/>
  <c r="B39" i="11"/>
  <c r="B206" i="5" l="1"/>
  <c r="AA207" i="5"/>
  <c r="AA41" i="11"/>
  <c r="B40" i="11"/>
  <c r="AA208" i="5" l="1"/>
  <c r="B207" i="5"/>
  <c r="AA42" i="11"/>
  <c r="B41" i="11"/>
  <c r="B208" i="5" l="1"/>
  <c r="AA209" i="5"/>
  <c r="B42" i="11"/>
  <c r="AA43" i="11"/>
  <c r="AA210" i="5" l="1"/>
  <c r="B209" i="5"/>
  <c r="AA44" i="11"/>
  <c r="B43" i="11"/>
  <c r="B210" i="5" l="1"/>
  <c r="AA211" i="5"/>
  <c r="B44" i="11"/>
  <c r="AA45" i="11"/>
  <c r="B211" i="5" l="1"/>
  <c r="AA212" i="5"/>
  <c r="AA46" i="11"/>
  <c r="B45" i="11"/>
  <c r="B212" i="5" l="1"/>
  <c r="AA213" i="5"/>
  <c r="AA47" i="11"/>
  <c r="B46" i="11"/>
  <c r="B213" i="5" l="1"/>
  <c r="AA214" i="5"/>
  <c r="B47" i="11"/>
  <c r="AA48" i="11"/>
  <c r="B214" i="5" l="1"/>
  <c r="AA215" i="5"/>
  <c r="B48" i="11"/>
  <c r="AA49" i="11"/>
  <c r="B215" i="5" l="1"/>
  <c r="AA216" i="5"/>
  <c r="AA50" i="11"/>
  <c r="B49" i="11"/>
  <c r="B216" i="5" l="1"/>
  <c r="AA217" i="5"/>
  <c r="AA51" i="11"/>
  <c r="B50" i="11"/>
  <c r="B217" i="5" l="1"/>
  <c r="AA218" i="5"/>
  <c r="B51" i="11"/>
  <c r="AA52" i="11"/>
  <c r="AA219" i="5" l="1"/>
  <c r="B218" i="5"/>
  <c r="B52" i="11"/>
  <c r="AA53" i="11"/>
  <c r="AA220" i="5" l="1"/>
  <c r="B219" i="5"/>
  <c r="B53" i="11"/>
  <c r="AA54" i="11"/>
  <c r="B220" i="5" l="1"/>
  <c r="AA221" i="5"/>
  <c r="AA55" i="11"/>
  <c r="B54" i="11"/>
  <c r="AA222" i="5" l="1"/>
  <c r="B221" i="5"/>
  <c r="AA56" i="11"/>
  <c r="B55" i="11"/>
  <c r="B222" i="5" l="1"/>
  <c r="AA223" i="5"/>
  <c r="AA57" i="11"/>
  <c r="B56" i="11"/>
  <c r="B223" i="5" l="1"/>
  <c r="AA224" i="5"/>
  <c r="AA58" i="11"/>
  <c r="B57" i="11"/>
  <c r="B224" i="5" l="1"/>
  <c r="AA225" i="5"/>
  <c r="AA59" i="11"/>
  <c r="B58" i="11"/>
  <c r="B225" i="5" l="1"/>
  <c r="AA226" i="5"/>
  <c r="AA60" i="11"/>
  <c r="B59" i="11"/>
  <c r="B226" i="5" l="1"/>
  <c r="AA227" i="5"/>
  <c r="AA61" i="11"/>
  <c r="B60" i="11"/>
  <c r="B227" i="5" l="1"/>
  <c r="AA228" i="5"/>
  <c r="AA62" i="11"/>
  <c r="B61" i="11"/>
  <c r="B228" i="5" l="1"/>
  <c r="AA229" i="5"/>
  <c r="B62" i="11"/>
  <c r="AA63" i="11"/>
  <c r="B229" i="5" l="1"/>
  <c r="AA230" i="5"/>
  <c r="B63" i="11"/>
  <c r="AA64" i="11"/>
  <c r="AA231" i="5" l="1"/>
  <c r="B230" i="5"/>
  <c r="AA65" i="11"/>
  <c r="B64" i="11"/>
  <c r="AA232" i="5" l="1"/>
  <c r="B231" i="5"/>
  <c r="AA66" i="11"/>
  <c r="B65" i="11"/>
  <c r="B232" i="5" l="1"/>
  <c r="AA233" i="5"/>
  <c r="AA67" i="11"/>
  <c r="B66" i="11"/>
  <c r="AA234" i="5" l="1"/>
  <c r="B233" i="5"/>
  <c r="B67" i="11"/>
  <c r="AA68" i="11"/>
  <c r="B234" i="5" l="1"/>
  <c r="AA235" i="5"/>
  <c r="B68" i="11"/>
  <c r="AA69" i="11"/>
  <c r="B235" i="5" l="1"/>
  <c r="AA236" i="5"/>
  <c r="AA70" i="11"/>
  <c r="B69" i="11"/>
  <c r="B236" i="5" l="1"/>
  <c r="AA237" i="5"/>
  <c r="B70" i="11"/>
  <c r="AA71" i="11"/>
  <c r="B237" i="5" l="1"/>
  <c r="AA238" i="5"/>
  <c r="AA72" i="11"/>
  <c r="B71" i="11"/>
  <c r="B238" i="5" l="1"/>
  <c r="AA239" i="5"/>
  <c r="AA73" i="11"/>
  <c r="B72" i="11"/>
  <c r="B239" i="5" l="1"/>
  <c r="AA240" i="5"/>
  <c r="B73" i="11"/>
  <c r="AA74" i="11"/>
  <c r="B240" i="5" l="1"/>
  <c r="AA241" i="5"/>
  <c r="B74" i="11"/>
  <c r="AA75" i="11"/>
  <c r="B241" i="5" l="1"/>
  <c r="AA242" i="5"/>
  <c r="B75" i="11"/>
  <c r="AA76" i="11"/>
  <c r="AA243" i="5" l="1"/>
  <c r="B242" i="5"/>
  <c r="AA77" i="11"/>
  <c r="B76" i="11"/>
  <c r="B243" i="5" l="1"/>
  <c r="AA244" i="5"/>
  <c r="B77" i="11"/>
  <c r="AA78" i="11"/>
  <c r="B244" i="5" l="1"/>
  <c r="AA245" i="5"/>
  <c r="AA79" i="11"/>
  <c r="B78" i="11"/>
  <c r="AA246" i="5" l="1"/>
  <c r="B245" i="5"/>
  <c r="B79" i="11"/>
  <c r="AA80" i="11"/>
  <c r="B246" i="5" l="1"/>
  <c r="AA247" i="5"/>
  <c r="B80" i="11"/>
  <c r="AA81" i="11"/>
  <c r="B247" i="5" l="1"/>
  <c r="AA248" i="5"/>
  <c r="B81" i="11"/>
  <c r="AA82" i="11"/>
  <c r="B248" i="5" l="1"/>
  <c r="AA249" i="5"/>
  <c r="B82" i="11"/>
  <c r="AA83" i="11"/>
  <c r="B249" i="5" l="1"/>
  <c r="AA250" i="5"/>
  <c r="B83" i="11"/>
  <c r="AA84" i="11"/>
  <c r="B250" i="5" l="1"/>
  <c r="AA251" i="5"/>
  <c r="AA85" i="11"/>
  <c r="B84" i="11"/>
  <c r="B251" i="5" l="1"/>
  <c r="AA252" i="5"/>
  <c r="B85" i="11"/>
  <c r="AA86" i="11"/>
  <c r="B252" i="5" l="1"/>
  <c r="AA253" i="5"/>
  <c r="B86" i="11"/>
  <c r="AA87" i="11"/>
  <c r="B253" i="5" l="1"/>
  <c r="AA254" i="5"/>
  <c r="B87" i="11"/>
  <c r="AA88" i="11"/>
  <c r="AA255" i="5" l="1"/>
  <c r="B254" i="5"/>
  <c r="AA89" i="11"/>
  <c r="B88" i="11"/>
  <c r="B255" i="5" l="1"/>
  <c r="AA256" i="5"/>
  <c r="AA90" i="11"/>
  <c r="B89" i="11"/>
  <c r="B256" i="5" l="1"/>
  <c r="AA257" i="5"/>
  <c r="AA91" i="11"/>
  <c r="B90" i="11"/>
  <c r="AA258" i="5" l="1"/>
  <c r="B257" i="5"/>
  <c r="B91" i="11"/>
  <c r="AA92" i="11"/>
  <c r="B258" i="5" l="1"/>
  <c r="AA259" i="5"/>
  <c r="B92" i="11"/>
  <c r="AA93" i="11"/>
  <c r="B259" i="5" l="1"/>
  <c r="AA260" i="5"/>
  <c r="AA94" i="11"/>
  <c r="B93" i="11"/>
  <c r="B260" i="5" l="1"/>
  <c r="AA261" i="5"/>
  <c r="AA95" i="11"/>
  <c r="B94" i="11"/>
  <c r="B261" i="5" l="1"/>
  <c r="AA262" i="5"/>
  <c r="AA96" i="11"/>
  <c r="B95" i="11"/>
  <c r="B262" i="5" l="1"/>
  <c r="AA263" i="5"/>
  <c r="B96" i="11"/>
  <c r="AA97" i="11"/>
  <c r="B263" i="5" l="1"/>
  <c r="AA264" i="5"/>
  <c r="AA98" i="11"/>
  <c r="B97" i="11"/>
  <c r="B264" i="5" l="1"/>
  <c r="AA265" i="5"/>
  <c r="AA99" i="11"/>
  <c r="B98" i="11"/>
  <c r="B265" i="5" l="1"/>
  <c r="AA266" i="5"/>
  <c r="AA100" i="11"/>
  <c r="B99" i="11"/>
  <c r="AA267" i="5" l="1"/>
  <c r="B266" i="5"/>
  <c r="AA101" i="11"/>
  <c r="B100" i="11"/>
  <c r="B267" i="5" l="1"/>
  <c r="AA268" i="5"/>
  <c r="B101" i="11"/>
  <c r="AA102" i="11"/>
  <c r="AA269" i="5" l="1"/>
  <c r="B268" i="5"/>
  <c r="B102" i="11"/>
  <c r="AA103" i="11"/>
  <c r="AA270" i="5" l="1"/>
  <c r="B269" i="5"/>
  <c r="AA104" i="11"/>
  <c r="B103" i="11"/>
  <c r="B270" i="5" l="1"/>
  <c r="AA271" i="5"/>
  <c r="AA105" i="11"/>
  <c r="B104" i="11"/>
  <c r="B271" i="5" l="1"/>
  <c r="AA272" i="5"/>
  <c r="B105" i="11"/>
  <c r="AA106" i="11"/>
  <c r="B272" i="5" l="1"/>
  <c r="AA273" i="5"/>
  <c r="AA107" i="11"/>
  <c r="B106" i="11"/>
  <c r="B273" i="5" l="1"/>
  <c r="AA274" i="5"/>
  <c r="B107" i="11"/>
  <c r="AA108" i="11"/>
  <c r="B274" i="5" l="1"/>
  <c r="AA275" i="5"/>
  <c r="B108" i="11"/>
  <c r="AA109" i="11"/>
  <c r="B275" i="5" l="1"/>
  <c r="AA276" i="5"/>
  <c r="B109" i="11"/>
  <c r="AA110" i="11"/>
  <c r="B276" i="5" l="1"/>
  <c r="AA277" i="5"/>
  <c r="AA111" i="11"/>
  <c r="B110" i="11"/>
  <c r="B277" i="5" l="1"/>
  <c r="AA278" i="5"/>
  <c r="AA112" i="11"/>
  <c r="B111" i="11"/>
  <c r="B278" i="5" l="1"/>
  <c r="AA279" i="5"/>
  <c r="B112" i="11"/>
  <c r="AA113" i="11"/>
  <c r="B279" i="5" l="1"/>
  <c r="AA280" i="5"/>
  <c r="AA114" i="11"/>
  <c r="B113" i="11"/>
  <c r="B280" i="5" l="1"/>
  <c r="AA281" i="5"/>
  <c r="B114" i="11"/>
  <c r="AA115" i="11"/>
  <c r="AA282" i="5" l="1"/>
  <c r="B281" i="5"/>
  <c r="B115" i="11"/>
  <c r="AA116" i="11"/>
  <c r="B282" i="5" l="1"/>
  <c r="AA283" i="5"/>
  <c r="AA117" i="11"/>
  <c r="B116" i="11"/>
  <c r="B283" i="5" l="1"/>
  <c r="AA284" i="5"/>
  <c r="AA118" i="11"/>
  <c r="B117" i="11"/>
  <c r="B284" i="5" l="1"/>
  <c r="AA285" i="5"/>
  <c r="B118" i="11"/>
  <c r="AA119" i="11"/>
  <c r="B285" i="5" l="1"/>
  <c r="AA286" i="5"/>
  <c r="AA120" i="11"/>
  <c r="B119" i="11"/>
  <c r="B286" i="5" l="1"/>
  <c r="AA287" i="5"/>
  <c r="B120" i="11"/>
  <c r="AA121" i="11"/>
  <c r="B287" i="5" l="1"/>
  <c r="AA288" i="5"/>
  <c r="B121" i="11"/>
  <c r="AA122" i="11"/>
  <c r="B288" i="5" l="1"/>
  <c r="AA289" i="5"/>
  <c r="AA123" i="11"/>
  <c r="B122" i="11"/>
  <c r="B289" i="5" l="1"/>
  <c r="AA290" i="5"/>
  <c r="B123" i="11"/>
  <c r="AA124" i="11"/>
  <c r="AA291" i="5" l="1"/>
  <c r="B290" i="5"/>
  <c r="B124" i="11"/>
  <c r="AA125" i="11"/>
  <c r="AA292" i="5" l="1"/>
  <c r="B291" i="5"/>
  <c r="B125" i="11"/>
  <c r="AA126" i="11"/>
  <c r="B292" i="5" l="1"/>
  <c r="AA293" i="5"/>
  <c r="B126" i="11"/>
  <c r="AA127" i="11"/>
  <c r="AA294" i="5" l="1"/>
  <c r="B293" i="5"/>
  <c r="AA128" i="11"/>
  <c r="B127" i="11"/>
  <c r="B294" i="5" l="1"/>
  <c r="AA295" i="5"/>
  <c r="AA129" i="11"/>
  <c r="B128" i="11"/>
  <c r="B295" i="5" l="1"/>
  <c r="AA296" i="5"/>
  <c r="AA130" i="11"/>
  <c r="B129" i="11"/>
  <c r="B296" i="5" l="1"/>
  <c r="AA297" i="5"/>
  <c r="AA131" i="11"/>
  <c r="B130" i="11"/>
  <c r="B297" i="5" l="1"/>
  <c r="AA298" i="5"/>
  <c r="AA132" i="11"/>
  <c r="B131" i="11"/>
  <c r="B298" i="5" l="1"/>
  <c r="AA299" i="5"/>
  <c r="B132" i="11"/>
  <c r="AA133" i="11"/>
  <c r="B299" i="5" l="1"/>
  <c r="AA300" i="5"/>
  <c r="B133" i="11"/>
  <c r="AA134" i="11"/>
  <c r="B300" i="5" l="1"/>
  <c r="AA301" i="5"/>
  <c r="AA135" i="11"/>
  <c r="B134" i="11"/>
  <c r="B301" i="5" l="1"/>
  <c r="AA302" i="5"/>
  <c r="B135" i="11"/>
  <c r="AA136" i="11"/>
  <c r="B302" i="5" l="1"/>
  <c r="AA303" i="5"/>
  <c r="AA137" i="11"/>
  <c r="B136" i="11"/>
  <c r="B303" i="5" l="1"/>
  <c r="AA304" i="5"/>
  <c r="B137" i="11"/>
  <c r="AA138" i="11"/>
  <c r="B304" i="5" l="1"/>
  <c r="AA305" i="5"/>
  <c r="B138" i="11"/>
  <c r="AA139" i="11"/>
  <c r="AA306" i="5" l="1"/>
  <c r="B305" i="5"/>
  <c r="B139" i="11"/>
  <c r="AA140" i="11"/>
  <c r="B306" i="5" l="1"/>
  <c r="AA307" i="5"/>
  <c r="B140" i="11"/>
  <c r="AA141" i="11"/>
  <c r="B307" i="5" l="1"/>
  <c r="AA308" i="5"/>
  <c r="AA142" i="11"/>
  <c r="B141" i="11"/>
  <c r="B308" i="5" l="1"/>
  <c r="AA309" i="5"/>
  <c r="B142" i="11"/>
  <c r="AA143" i="11"/>
  <c r="B309" i="5" l="1"/>
  <c r="AA310" i="5"/>
  <c r="B143" i="11"/>
  <c r="AA144" i="11"/>
  <c r="B310" i="5" l="1"/>
  <c r="AA311" i="5"/>
  <c r="AA145" i="11"/>
  <c r="B144" i="11"/>
  <c r="B311" i="5" l="1"/>
  <c r="AA312" i="5"/>
  <c r="AA146" i="11"/>
  <c r="B145" i="11"/>
  <c r="B312" i="5" l="1"/>
  <c r="AA313" i="5"/>
  <c r="AA147" i="11"/>
  <c r="B146" i="11"/>
  <c r="B313" i="5" l="1"/>
  <c r="AA314" i="5"/>
  <c r="B147" i="11"/>
  <c r="AA148" i="11"/>
  <c r="AA315" i="5" l="1"/>
  <c r="B314" i="5"/>
  <c r="AA149" i="11"/>
  <c r="B148" i="11"/>
  <c r="AA316" i="5" l="1"/>
  <c r="B315" i="5"/>
  <c r="AA150" i="11"/>
  <c r="B149" i="11"/>
  <c r="B316" i="5" l="1"/>
  <c r="AA317" i="5"/>
  <c r="AA151" i="11"/>
  <c r="B150" i="11"/>
  <c r="AA318" i="5" l="1"/>
  <c r="B317" i="5"/>
  <c r="AA152" i="11"/>
  <c r="B151" i="11"/>
  <c r="B318" i="5" l="1"/>
  <c r="AA319" i="5"/>
  <c r="B152" i="11"/>
  <c r="AA153" i="11"/>
  <c r="B319" i="5" l="1"/>
  <c r="AA320" i="5"/>
  <c r="AA154" i="11"/>
  <c r="B153" i="11"/>
  <c r="B320" i="5" l="1"/>
  <c r="AA321" i="5"/>
  <c r="AA155" i="11"/>
  <c r="B154" i="11"/>
  <c r="B321" i="5" l="1"/>
  <c r="AA322" i="5"/>
  <c r="AA156" i="11"/>
  <c r="B155" i="11"/>
  <c r="B322" i="5" l="1"/>
  <c r="AA323" i="5"/>
  <c r="B156" i="11"/>
  <c r="AA157" i="11"/>
  <c r="B323" i="5" l="1"/>
  <c r="AA324" i="5"/>
  <c r="B157" i="11"/>
  <c r="AA158" i="11"/>
  <c r="B324" i="5" l="1"/>
  <c r="AA325" i="5"/>
  <c r="B158" i="11"/>
  <c r="AA159" i="11"/>
  <c r="B325" i="5" l="1"/>
  <c r="AA326" i="5"/>
  <c r="AA160" i="11"/>
  <c r="B159" i="11"/>
  <c r="AA327" i="5" l="1"/>
  <c r="B326" i="5"/>
  <c r="B160" i="11"/>
  <c r="AA161" i="11"/>
  <c r="B327" i="5" l="1"/>
  <c r="AA328" i="5"/>
  <c r="B161" i="11"/>
  <c r="AA162" i="11"/>
  <c r="B328" i="5" l="1"/>
  <c r="AA329" i="5"/>
  <c r="B162" i="11"/>
  <c r="AA163" i="11"/>
  <c r="AA330" i="5" l="1"/>
  <c r="B329" i="5"/>
  <c r="AA164" i="11"/>
  <c r="B163" i="11"/>
  <c r="B330" i="5" l="1"/>
  <c r="AA331" i="5"/>
  <c r="B164" i="11"/>
  <c r="AA165" i="11"/>
  <c r="B331" i="5" l="1"/>
  <c r="AA332" i="5"/>
  <c r="B165" i="11"/>
  <c r="AA166" i="11"/>
  <c r="B332" i="5" l="1"/>
  <c r="AA333" i="5"/>
  <c r="B166" i="11"/>
  <c r="AA167" i="11"/>
  <c r="B333" i="5" l="1"/>
  <c r="AA334" i="5"/>
  <c r="AA168" i="11"/>
  <c r="B167" i="11"/>
  <c r="B334" i="5" l="1"/>
  <c r="AA335" i="5"/>
  <c r="B168" i="11"/>
  <c r="AA169" i="11"/>
  <c r="B335" i="5" l="1"/>
  <c r="AA336" i="5"/>
  <c r="AA170" i="11"/>
  <c r="B169" i="11"/>
  <c r="B336" i="5" l="1"/>
  <c r="AA337" i="5"/>
  <c r="B170" i="11"/>
  <c r="AA171" i="11"/>
  <c r="B337" i="5" l="1"/>
  <c r="AA338" i="5"/>
  <c r="AA172" i="11"/>
  <c r="B171" i="11"/>
  <c r="AA339" i="5" l="1"/>
  <c r="B338" i="5"/>
  <c r="B172" i="11"/>
  <c r="AA173" i="11"/>
  <c r="AA340" i="5" l="1"/>
  <c r="B339" i="5"/>
  <c r="AA174" i="11"/>
  <c r="B173" i="11"/>
  <c r="B340" i="5" l="1"/>
  <c r="AA341" i="5"/>
  <c r="B174" i="11"/>
  <c r="AA175" i="11"/>
  <c r="AA342" i="5" l="1"/>
  <c r="B341" i="5"/>
  <c r="B175" i="11"/>
  <c r="AA176" i="11"/>
  <c r="B342" i="5" l="1"/>
  <c r="AA343" i="5"/>
  <c r="B176" i="11"/>
  <c r="AA177" i="11"/>
  <c r="B343" i="5" l="1"/>
  <c r="AA344" i="5"/>
  <c r="AA178" i="11"/>
  <c r="B177" i="11"/>
  <c r="B344" i="5" l="1"/>
  <c r="AA345" i="5"/>
  <c r="AA179" i="11"/>
  <c r="B178" i="11"/>
  <c r="B345" i="5" l="1"/>
  <c r="AA346" i="5"/>
  <c r="AA180" i="11"/>
  <c r="B179" i="11"/>
  <c r="B346" i="5" l="1"/>
  <c r="AA347" i="5"/>
  <c r="B180" i="11"/>
  <c r="AA181" i="11"/>
  <c r="B347" i="5" l="1"/>
  <c r="AA348" i="5"/>
  <c r="B181" i="11"/>
  <c r="AA182" i="11"/>
  <c r="B348" i="5" l="1"/>
  <c r="AA349" i="5"/>
  <c r="B182" i="11"/>
  <c r="AA183" i="11"/>
  <c r="B349" i="5" l="1"/>
  <c r="AA350" i="5"/>
  <c r="B183" i="11"/>
  <c r="AA184" i="11"/>
  <c r="AA351" i="5" l="1"/>
  <c r="B350" i="5"/>
  <c r="B184" i="11"/>
  <c r="AA185" i="11"/>
  <c r="B351" i="5" l="1"/>
  <c r="AA352" i="5"/>
  <c r="AA186" i="11"/>
  <c r="B185" i="11"/>
  <c r="B352" i="5" l="1"/>
  <c r="AA353" i="5"/>
  <c r="AA187" i="11"/>
  <c r="B186" i="11"/>
  <c r="AA354" i="5" l="1"/>
  <c r="B353" i="5"/>
  <c r="AA188" i="11"/>
  <c r="B187" i="11"/>
  <c r="B354" i="5" l="1"/>
  <c r="AA355" i="5"/>
  <c r="B188" i="11"/>
  <c r="AA189" i="11"/>
  <c r="B355" i="5" l="1"/>
  <c r="AA356" i="5"/>
  <c r="B189" i="11"/>
  <c r="AA190" i="11"/>
  <c r="B356" i="5" l="1"/>
  <c r="AA357" i="5"/>
  <c r="AA191" i="11"/>
  <c r="B190" i="11"/>
  <c r="B357" i="5" l="1"/>
  <c r="AA358" i="5"/>
  <c r="B191" i="11"/>
  <c r="AA192" i="11"/>
  <c r="B358" i="5" l="1"/>
  <c r="AA359" i="5"/>
  <c r="B192" i="11"/>
  <c r="AA193" i="11"/>
  <c r="B359" i="5" l="1"/>
  <c r="AA360" i="5"/>
  <c r="AA194" i="11"/>
  <c r="B193" i="11"/>
  <c r="B360" i="5" l="1"/>
  <c r="AA361" i="5"/>
  <c r="AA195" i="11"/>
  <c r="B194" i="11"/>
  <c r="B361" i="5" l="1"/>
  <c r="AA362" i="5"/>
  <c r="AA196" i="11"/>
  <c r="B195" i="11"/>
  <c r="AA363" i="5" l="1"/>
  <c r="B362" i="5"/>
  <c r="AA197" i="11"/>
  <c r="B196" i="11"/>
  <c r="AA364" i="5" l="1"/>
  <c r="B363" i="5"/>
  <c r="B197" i="11"/>
  <c r="AA198" i="11"/>
  <c r="B364" i="5" l="1"/>
  <c r="AA365" i="5"/>
  <c r="AA199" i="11"/>
  <c r="B198" i="11"/>
  <c r="AA366" i="5" l="1"/>
  <c r="B365" i="5"/>
  <c r="AA200" i="11"/>
  <c r="B199" i="11"/>
  <c r="B366" i="5" l="1"/>
  <c r="AA367" i="5"/>
  <c r="B200" i="11"/>
  <c r="AA201" i="11"/>
  <c r="B367" i="5" l="1"/>
  <c r="AA368" i="5"/>
  <c r="B201" i="11"/>
  <c r="AA202" i="11"/>
  <c r="B368" i="5" l="1"/>
  <c r="AA369" i="5"/>
  <c r="B202" i="11"/>
  <c r="AA203" i="11"/>
  <c r="B369" i="5" l="1"/>
  <c r="AA370" i="5"/>
  <c r="B203" i="11"/>
  <c r="AA204" i="11"/>
  <c r="B370" i="5" l="1"/>
  <c r="AA371" i="5"/>
  <c r="B204" i="11"/>
  <c r="AA205" i="11"/>
  <c r="B371" i="5" l="1"/>
  <c r="AA372" i="5"/>
  <c r="AA206" i="11"/>
  <c r="B205" i="11"/>
  <c r="B372" i="5" l="1"/>
  <c r="AA373" i="5"/>
  <c r="B206" i="11"/>
  <c r="AA207" i="11"/>
  <c r="B373" i="5" l="1"/>
  <c r="AA374" i="5"/>
  <c r="AA208" i="11"/>
  <c r="B207" i="11"/>
  <c r="AA375" i="5" l="1"/>
  <c r="B374" i="5"/>
  <c r="AA209" i="11"/>
  <c r="B208" i="11"/>
  <c r="AA376" i="5" l="1"/>
  <c r="B375" i="5"/>
  <c r="AA210" i="11"/>
  <c r="B209" i="11"/>
  <c r="B376" i="5" l="1"/>
  <c r="AA377" i="5"/>
  <c r="B210" i="11"/>
  <c r="AA211" i="11"/>
  <c r="AA378" i="5" l="1"/>
  <c r="B377" i="5"/>
  <c r="B211" i="11"/>
  <c r="AA212" i="11"/>
  <c r="B378" i="5" l="1"/>
  <c r="AA379" i="5"/>
  <c r="AA213" i="11"/>
  <c r="B212" i="11"/>
  <c r="B379" i="5" l="1"/>
  <c r="AA380" i="5"/>
  <c r="AA214" i="11"/>
  <c r="B214" i="11" s="1"/>
  <c r="B213" i="11"/>
  <c r="B380" i="5" l="1"/>
  <c r="AA381" i="5"/>
  <c r="B381" i="5" l="1"/>
  <c r="AA382" i="5"/>
  <c r="B382" i="5" l="1"/>
  <c r="AA383" i="5"/>
  <c r="B383" i="5" l="1"/>
  <c r="AA384" i="5"/>
  <c r="B384" i="5" l="1"/>
  <c r="AA385" i="5"/>
  <c r="B385" i="5" l="1"/>
  <c r="AA386" i="5"/>
  <c r="B386" i="5" l="1"/>
  <c r="AA387" i="5"/>
  <c r="AA388" i="5" l="1"/>
  <c r="B387" i="5"/>
  <c r="AA389" i="5" l="1"/>
  <c r="B388" i="5"/>
  <c r="AA390" i="5" l="1"/>
  <c r="B389" i="5"/>
  <c r="B390" i="5" l="1"/>
  <c r="AA391" i="5"/>
  <c r="B391" i="5" l="1"/>
  <c r="AA392" i="5"/>
  <c r="B392" i="5" l="1"/>
  <c r="AA393" i="5"/>
  <c r="B393" i="5" l="1"/>
  <c r="AA394" i="5"/>
  <c r="B394" i="5" l="1"/>
  <c r="AA395" i="5"/>
  <c r="B395" i="5" l="1"/>
  <c r="AA396" i="5"/>
  <c r="B396" i="5" l="1"/>
  <c r="AA397" i="5"/>
  <c r="B397" i="5" l="1"/>
  <c r="AA398" i="5"/>
  <c r="AA399" i="5" l="1"/>
  <c r="B398" i="5"/>
  <c r="B399" i="5" l="1"/>
  <c r="AA400" i="5"/>
  <c r="B400" i="5" l="1"/>
  <c r="AA401" i="5"/>
  <c r="AA402" i="5" l="1"/>
  <c r="B401" i="5"/>
  <c r="B402" i="5" l="1"/>
  <c r="AA403" i="5"/>
  <c r="B403" i="5" l="1"/>
  <c r="AA404" i="5"/>
  <c r="B404" i="5" l="1"/>
  <c r="AA405" i="5"/>
  <c r="B405" i="5" l="1"/>
  <c r="AA406" i="5"/>
  <c r="B406" i="5" l="1"/>
  <c r="AA407" i="5"/>
  <c r="B407" i="5" l="1"/>
  <c r="AA408" i="5"/>
  <c r="B408" i="5" l="1"/>
  <c r="AA409" i="5"/>
  <c r="B409" i="5" l="1"/>
  <c r="AA410" i="5"/>
  <c r="B410" i="5" l="1"/>
  <c r="AA411" i="5"/>
  <c r="B411" i="5" l="1"/>
  <c r="AA412" i="5"/>
  <c r="B412" i="5" l="1"/>
  <c r="AA413" i="5"/>
  <c r="AA414" i="5" l="1"/>
  <c r="B413" i="5"/>
  <c r="B414" i="5" l="1"/>
  <c r="AA415" i="5"/>
  <c r="B415" i="5" l="1"/>
  <c r="AA416" i="5"/>
  <c r="B416" i="5" l="1"/>
  <c r="AA417" i="5"/>
  <c r="B417" i="5" l="1"/>
  <c r="AA418" i="5"/>
  <c r="B418" i="5" l="1"/>
  <c r="AA419" i="5"/>
  <c r="B419" i="5" l="1"/>
  <c r="AA420" i="5"/>
  <c r="B420" i="5" l="1"/>
  <c r="AA421" i="5"/>
  <c r="B421" i="5" l="1"/>
  <c r="AA422" i="5"/>
  <c r="AA423" i="5" l="1"/>
  <c r="B422" i="5"/>
  <c r="B423" i="5" l="1"/>
  <c r="AA424" i="5"/>
  <c r="B424" i="5" l="1"/>
  <c r="AA425" i="5"/>
  <c r="AA426" i="5" l="1"/>
  <c r="B425" i="5"/>
  <c r="B426" i="5" l="1"/>
  <c r="AA427" i="5"/>
  <c r="B427" i="5" l="1"/>
  <c r="AA428" i="5"/>
  <c r="B428" i="5" l="1"/>
  <c r="AA429" i="5"/>
  <c r="B429" i="5" l="1"/>
  <c r="AA430" i="5"/>
  <c r="B430" i="5" l="1"/>
  <c r="AA431" i="5"/>
  <c r="B431" i="5" l="1"/>
  <c r="AA432" i="5"/>
  <c r="B432" i="5" l="1"/>
  <c r="AA433" i="5"/>
  <c r="B433" i="5" l="1"/>
  <c r="AA434" i="5"/>
  <c r="AA435" i="5" l="1"/>
  <c r="B434" i="5"/>
  <c r="B435" i="5" l="1"/>
  <c r="AA436" i="5"/>
  <c r="B436" i="5" l="1"/>
  <c r="AA437" i="5"/>
  <c r="AA438" i="5" l="1"/>
  <c r="B437" i="5"/>
  <c r="B438" i="5" l="1"/>
  <c r="AA439" i="5"/>
  <c r="B439" i="5" l="1"/>
  <c r="AA440" i="5"/>
  <c r="B440" i="5" l="1"/>
  <c r="AA441" i="5"/>
  <c r="B441" i="5" l="1"/>
  <c r="AA442" i="5"/>
  <c r="B442" i="5" l="1"/>
  <c r="AA443" i="5"/>
  <c r="B443" i="5" l="1"/>
  <c r="AA444" i="5"/>
  <c r="B444" i="5" l="1"/>
  <c r="AA445" i="5"/>
  <c r="B445" i="5" l="1"/>
  <c r="AA446" i="5"/>
  <c r="AA447" i="5" l="1"/>
  <c r="B446" i="5"/>
  <c r="AA448" i="5" l="1"/>
  <c r="B447" i="5"/>
  <c r="B448" i="5" l="1"/>
  <c r="AA449" i="5"/>
  <c r="AA450" i="5" l="1"/>
  <c r="B449" i="5"/>
  <c r="B450" i="5" l="1"/>
  <c r="AA451" i="5"/>
  <c r="B451" i="5" l="1"/>
  <c r="AA452" i="5"/>
  <c r="B452" i="5" l="1"/>
  <c r="AA453" i="5"/>
  <c r="B453" i="5" l="1"/>
  <c r="AA454" i="5"/>
  <c r="B454" i="5" l="1"/>
  <c r="AA455" i="5"/>
  <c r="B455" i="5" l="1"/>
  <c r="AA456" i="5"/>
  <c r="B456" i="5" l="1"/>
  <c r="AA457" i="5"/>
  <c r="B457" i="5" l="1"/>
  <c r="AA458" i="5"/>
  <c r="AA459" i="5" l="1"/>
  <c r="B458" i="5"/>
  <c r="B459" i="5" l="1"/>
  <c r="AA460" i="5"/>
  <c r="B460" i="5" l="1"/>
  <c r="AA461" i="5"/>
  <c r="AA462" i="5" l="1"/>
  <c r="B461" i="5"/>
  <c r="B462" i="5" l="1"/>
  <c r="AA463" i="5"/>
  <c r="B463" i="5" l="1"/>
  <c r="AA464" i="5"/>
  <c r="B464" i="5" l="1"/>
  <c r="AA465" i="5"/>
  <c r="B465" i="5" l="1"/>
  <c r="AA466" i="5"/>
  <c r="B466" i="5" l="1"/>
  <c r="AA467" i="5"/>
  <c r="B467" i="5" l="1"/>
  <c r="AA468" i="5"/>
  <c r="B468" i="5" l="1"/>
  <c r="AA469" i="5"/>
  <c r="B469" i="5" l="1"/>
  <c r="AA470" i="5"/>
  <c r="AA471" i="5" l="1"/>
  <c r="B470" i="5"/>
  <c r="AA472" i="5" l="1"/>
  <c r="B471" i="5"/>
  <c r="B472" i="5" l="1"/>
  <c r="AA473" i="5"/>
  <c r="AA474" i="5" l="1"/>
  <c r="B473" i="5"/>
  <c r="B474" i="5" l="1"/>
  <c r="AA475" i="5"/>
  <c r="B475" i="5" l="1"/>
  <c r="AA476" i="5"/>
  <c r="B476" i="5" l="1"/>
  <c r="AA477" i="5"/>
  <c r="B477" i="5" l="1"/>
  <c r="AA478" i="5"/>
  <c r="B478" i="5" l="1"/>
  <c r="AA479" i="5"/>
  <c r="B479" i="5" l="1"/>
  <c r="AA480" i="5"/>
  <c r="B480" i="5" l="1"/>
  <c r="AA481" i="5"/>
  <c r="B481" i="5" l="1"/>
  <c r="AA482" i="5"/>
  <c r="AA483" i="5" l="1"/>
  <c r="B482" i="5"/>
  <c r="B483" i="5" l="1"/>
  <c r="AA484" i="5"/>
  <c r="B484" i="5" l="1"/>
  <c r="AA485" i="5"/>
  <c r="AA486" i="5" l="1"/>
  <c r="B485" i="5"/>
  <c r="B486" i="5" l="1"/>
  <c r="AA487" i="5"/>
  <c r="B487" i="5" l="1"/>
  <c r="AA488" i="5"/>
  <c r="B488" i="5" l="1"/>
  <c r="AA489" i="5"/>
  <c r="B489" i="5" l="1"/>
  <c r="AA490" i="5"/>
  <c r="B490" i="5" l="1"/>
  <c r="AA491" i="5"/>
  <c r="B491" i="5" l="1"/>
  <c r="AA492" i="5"/>
  <c r="B492" i="5" l="1"/>
  <c r="AA493" i="5"/>
  <c r="B493" i="5" l="1"/>
  <c r="AA494" i="5"/>
  <c r="AA495" i="5" l="1"/>
  <c r="B494" i="5"/>
  <c r="AA496" i="5" l="1"/>
  <c r="B495" i="5"/>
  <c r="B496" i="5" l="1"/>
  <c r="AA497" i="5"/>
  <c r="AA498" i="5" l="1"/>
  <c r="B497" i="5"/>
  <c r="B498" i="5" l="1"/>
  <c r="AA499" i="5"/>
  <c r="B499" i="5" l="1"/>
  <c r="AA500" i="5"/>
  <c r="B500" i="5" l="1"/>
  <c r="AA501" i="5"/>
  <c r="B501" i="5" l="1"/>
  <c r="AA502" i="5"/>
  <c r="B502" i="5" l="1"/>
  <c r="AA503" i="5"/>
  <c r="B503" i="5" l="1"/>
  <c r="AA504" i="5"/>
  <c r="B504" i="5" l="1"/>
  <c r="AA505" i="5"/>
  <c r="B505" i="5" l="1"/>
  <c r="AA506" i="5"/>
  <c r="B506" i="5" l="1"/>
  <c r="AA507" i="5"/>
  <c r="B507" i="5" l="1"/>
  <c r="AA508" i="5"/>
  <c r="AA509" i="5" l="1"/>
  <c r="B508" i="5"/>
  <c r="AA510" i="5" l="1"/>
  <c r="B509" i="5"/>
  <c r="B510" i="5" l="1"/>
  <c r="AA511" i="5"/>
  <c r="B511" i="5" l="1"/>
  <c r="AA512" i="5"/>
  <c r="B512" i="5" l="1"/>
  <c r="AA513" i="5"/>
  <c r="B513" i="5" l="1"/>
  <c r="AA514" i="5"/>
  <c r="B514" i="5" s="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<sst xmlns="http://schemas.openxmlformats.org/spreadsheetml/2006/main" count="7570" uniqueCount="2150">
  <si>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</si>
  <si>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</si>
  <si>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</si>
  <si>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</si>
  <si>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</si>
  <si>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</si>
  <si>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</si>
  <si>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</si>
  <si>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</si>
  <si>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</si>
  <si>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</si>
  <si>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</si>
  <si>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</si>
  <si>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</si>
  <si>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</si>
  <si>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</si>
  <si>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</si>
  <si>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</si>
  <si>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</si>
  <si>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</si>
  <si>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</si>
  <si>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</si>
  <si>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</si>
  <si>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</si>
  <si>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</si>
  <si>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</si>
  <si>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</si>
  <si>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</si>
  <si>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</si>
  <si>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</si>
  <si>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</si>
  <si>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</si>
  <si>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</si>
  <si>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</si>
  <si>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</si>
  <si>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</si>
  <si>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</si>
  <si>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</si>
  <si>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</si>
  <si>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</si>
  <si>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</si>
  <si>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</si>
  <si>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</si>
  <si>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</si>
  <si>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</si>
  <si>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</si>
  <si>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</si>
  <si>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</si>
  <si>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</si>
  <si>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</si>
  <si>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</si>
  <si>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</si>
  <si>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</si>
  <si>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</si>
  <si>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</si>
  <si>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</si>
  <si>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</si>
  <si>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</si>
  <si>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</si>
  <si>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</si>
  <si>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</si>
  <si>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</si>
  <si>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</si>
  <si>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</si>
  <si>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</si>
  <si>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</si>
  <si>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</si>
  <si>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</si>
  <si>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</si>
  <si>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</si>
  <si>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</si>
  <si>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</si>
  <si>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</si>
  <si>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</si>
  <si>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</si>
  <si>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</si>
  <si>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</si>
  <si>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</si>
  <si>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</si>
  <si>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</si>
  <si>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</si>
  <si>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</si>
  <si>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</si>
  <si>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</si>
  <si>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</si>
  <si>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</si>
  <si>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</si>
  <si>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</si>
  <si>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</si>
  <si>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</si>
  <si>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</si>
  <si>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</si>
  <si>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</si>
  <si>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</si>
  <si>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</si>
  <si>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</si>
  <si>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</si>
  <si>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</si>
  <si>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</si>
  <si>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</si>
  <si>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</si>
  <si>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</si>
  <si>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</si>
  <si>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</si>
  <si>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</si>
  <si>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</si>
  <si>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</si>
  <si>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</si>
  <si>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</si>
  <si>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</si>
  <si>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</si>
  <si>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</si>
  <si>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</si>
  <si>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</si>
  <si>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</si>
  <si>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</si>
  <si>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</si>
  <si>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</si>
  <si>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</si>
  <si>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</si>
  <si>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</si>
  <si>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</si>
  <si>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</si>
  <si>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</si>
  <si>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</si>
  <si>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</si>
  <si>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</si>
  <si>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</si>
  <si>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</si>
  <si>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</si>
  <si>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</si>
  <si>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</si>
  <si>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</si>
  <si>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</si>
  <si>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</si>
  <si>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</si>
  <si>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</si>
  <si>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</si>
  <si>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</si>
  <si>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</si>
  <si>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</si>
  <si>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</si>
  <si>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</si>
  <si>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</si>
  <si>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</si>
  <si>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</si>
  <si>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</si>
  <si>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</si>
  <si>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</si>
  <si>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</si>
  <si>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</si>
  <si>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</si>
  <si>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</si>
  <si>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</si>
  <si>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</si>
  <si>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</si>
  <si>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</si>
  <si>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</si>
  <si>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</si>
  <si>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</si>
  <si>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</si>
  <si>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</si>
  <si>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</si>
  <si>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</si>
  <si>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</si>
  <si>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</si>
  <si>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</si>
  <si>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</si>
  <si>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</si>
  <si>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</si>
  <si>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</si>
  <si>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</si>
  <si>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</si>
  <si>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</si>
  <si>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</si>
  <si>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</si>
  <si>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</si>
  <si>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</si>
  <si>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</si>
  <si>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</si>
  <si>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</si>
  <si>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</si>
  <si>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</si>
  <si>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</si>
  <si>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</si>
  <si>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</si>
  <si>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</si>
  <si>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</si>
  <si>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</si>
  <si>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</si>
  <si>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</si>
  <si>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</si>
  <si>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</si>
  <si>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</si>
  <si>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</si>
  <si>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</si>
  <si>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</si>
  <si>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</si>
  <si>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</si>
  <si>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</si>
  <si>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</si>
  <si>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</si>
  <si>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</si>
  <si>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</si>
  <si>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</si>
  <si>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</si>
  <si>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</si>
  <si>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</si>
  <si>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</si>
  <si>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</si>
  <si>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</si>
  <si>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</si>
  <si>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</si>
  <si>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</si>
  <si>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</si>
  <si>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</si>
  <si>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</si>
  <si>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</si>
  <si>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</si>
  <si>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</si>
  <si>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</si>
  <si>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</si>
  <si>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</si>
  <si>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</si>
  <si>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</si>
  <si>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</si>
  <si>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</si>
  <si>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</si>
  <si>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</si>
  <si>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</si>
  <si>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</si>
  <si>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</si>
  <si>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</si>
  <si>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</si>
  <si>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</si>
  <si>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</si>
  <si>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</si>
  <si>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</si>
  <si>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</si>
  <si>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</si>
  <si>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</si>
  <si>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</si>
  <si>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</si>
  <si>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</si>
  <si>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</si>
  <si>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</si>
  <si>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</si>
  <si>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</si>
  <si>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</si>
  <si>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</si>
  <si>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</si>
  <si>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</si>
  <si>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</si>
  <si>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</si>
  <si>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</si>
  <si>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</si>
  <si>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</si>
  <si>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</si>
  <si>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</si>
  <si>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</si>
  <si>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</si>
  <si>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</si>
  <si>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</si>
  <si>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</si>
  <si>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</si>
  <si>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</si>
  <si>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</si>
  <si>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</si>
  <si>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</si>
  <si>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</si>
  <si>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</si>
  <si>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</si>
  <si>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</si>
  <si>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</si>
  <si>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</si>
  <si>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</si>
  <si>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</si>
  <si>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</si>
  <si>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</si>
  <si>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</si>
  <si>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</si>
  <si>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</si>
  <si>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</si>
  <si>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</si>
  <si>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</si>
  <si>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</si>
  <si>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</si>
  <si>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</si>
  <si>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</si>
  <si>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</si>
  <si>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</si>
  <si>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</si>
  <si>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</si>
  <si>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</si>
  <si>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</si>
  <si>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</si>
  <si>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</si>
  <si>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</si>
  <si>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</si>
  <si>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</si>
  <si>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</si>
  <si>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</si>
  <si>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</si>
  <si>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</si>
  <si>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</si>
  <si>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</si>
  <si>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</si>
  <si>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</si>
  <si>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</si>
  <si>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</si>
  <si>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</si>
  <si>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</si>
  <si>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</si>
  <si>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</si>
  <si>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</si>
  <si>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</si>
  <si>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</si>
  <si>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</si>
  <si>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</si>
  <si>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</si>
  <si>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</si>
  <si>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</si>
  <si>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</si>
  <si>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</si>
  <si>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</si>
  <si>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</si>
  <si>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</si>
  <si>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</si>
  <si>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</si>
  <si>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</si>
  <si>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</si>
  <si>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</si>
  <si>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</si>
  <si>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</si>
  <si>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</si>
  <si>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</si>
  <si>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</si>
  <si>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</si>
  <si>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</si>
  <si>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</si>
  <si>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</si>
  <si>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</si>
  <si>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</si>
  <si>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</si>
  <si>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</si>
  <si>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</si>
  <si>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</si>
  <si>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</si>
  <si>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</si>
  <si>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</si>
  <si>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</si>
  <si>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</si>
  <si>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</si>
  <si>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</si>
  <si>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</si>
  <si>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</si>
  <si>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</si>
  <si>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</si>
  <si>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</si>
  <si>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</si>
  <si>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</si>
  <si>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</si>
  <si>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</si>
  <si>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</si>
  <si>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</si>
  <si>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</si>
  <si>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</si>
  <si>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</si>
  <si>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</si>
  <si>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</si>
  <si>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</si>
  <si>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</si>
  <si>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</si>
  <si>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</si>
  <si>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</si>
  <si>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</si>
  <si>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</si>
  <si>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</si>
  <si>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</si>
  <si>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</si>
  <si>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</si>
  <si>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</si>
  <si>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</si>
  <si>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</si>
  <si>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</si>
  <si>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</si>
  <si>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</si>
  <si>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</si>
  <si>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</si>
  <si>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</si>
  <si>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</si>
  <si>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</si>
  <si>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</si>
  <si>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</si>
  <si>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</si>
  <si>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</si>
  <si>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</si>
  <si>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</si>
  <si>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</si>
  <si>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</si>
  <si>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</si>
  <si>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</si>
  <si>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</si>
  <si>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</si>
  <si>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</si>
  <si>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</si>
  <si>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</si>
  <si>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</si>
  <si>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</si>
  <si>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</si>
  <si>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</si>
  <si>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</si>
  <si>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</si>
  <si>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</si>
  <si>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</si>
  <si>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</si>
  <si>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</si>
  <si>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</si>
  <si>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</si>
  <si>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</si>
  <si>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</si>
  <si>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</si>
  <si>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</si>
  <si>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</si>
  <si>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</si>
  <si>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</si>
  <si>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</si>
  <si>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</si>
  <si>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</si>
  <si>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</si>
  <si>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</si>
  <si>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</si>
  <si>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</si>
  <si>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</si>
  <si>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</si>
  <si>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</si>
  <si>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</si>
  <si>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</si>
  <si>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</si>
  <si>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</si>
  <si>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</si>
  <si>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</si>
  <si>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</si>
  <si>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</si>
  <si>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</si>
  <si>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</si>
  <si>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</si>
  <si>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</si>
  <si>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</si>
  <si>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</si>
  <si>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</si>
  <si>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</si>
  <si>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</si>
  <si>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</si>
  <si>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</si>
  <si>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</si>
  <si>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</si>
  <si>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</si>
  <si>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</si>
  <si>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</si>
  <si>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</si>
  <si>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</si>
  <si>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</si>
  <si>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</si>
  <si>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</si>
  <si>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</si>
  <si>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</si>
  <si>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</si>
  <si>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</si>
  <si>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</si>
  <si>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</si>
  <si>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</si>
  <si>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</si>
  <si>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</si>
  <si>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</si>
  <si>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</si>
  <si>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</si>
  <si>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</si>
  <si>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</si>
  <si>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</si>
  <si>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</si>
  <si>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</si>
  <si>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</si>
  <si>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</si>
  <si>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</si>
  <si>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</si>
  <si>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</si>
  <si>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</si>
  <si>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</si>
  <si>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</si>
  <si>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</si>
  <si>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</si>
  <si>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</si>
  <si>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</si>
  <si>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</si>
  <si>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</si>
  <si>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</si>
  <si>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</si>
  <si>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</si>
  <si>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</si>
  <si>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</si>
  <si>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</si>
  <si>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</si>
  <si>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</si>
  <si>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</si>
  <si>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</si>
  <si>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</si>
  <si>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</si>
  <si>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</si>
  <si>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</si>
  <si>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</si>
  <si>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</si>
  <si>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</si>
  <si>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</si>
  <si>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</si>
  <si>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</si>
  <si>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</si>
  <si>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</si>
  <si>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</si>
  <si>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</si>
  <si>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</si>
  <si>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</si>
  <si>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</si>
  <si>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</si>
  <si>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</si>
  <si>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</si>
  <si>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</si>
  <si>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</si>
  <si>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</si>
  <si>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</si>
  <si>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</si>
  <si>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</si>
  <si>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</si>
  <si>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</si>
  <si>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</si>
  <si>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</si>
  <si>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</si>
  <si>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</si>
  <si>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</si>
  <si>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</si>
  <si>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</si>
  <si>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</si>
  <si>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</si>
  <si>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</si>
  <si>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</si>
  <si>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</si>
  <si>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</si>
  <si>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</si>
  <si>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</si>
  <si>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</si>
  <si>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</si>
  <si>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</si>
  <si>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</si>
  <si>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</si>
  <si>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</si>
  <si>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</si>
  <si>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</si>
  <si>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</si>
  <si>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</si>
  <si>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</si>
  <si>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</si>
  <si>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</si>
  <si>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</si>
  <si>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</si>
  <si>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</si>
  <si>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</si>
  <si>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</si>
  <si>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</si>
  <si>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</si>
  <si>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</si>
  <si>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</si>
  <si>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</si>
  <si>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</si>
  <si>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</si>
  <si>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</si>
  <si>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</si>
  <si>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</si>
  <si>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</si>
  <si>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</si>
  <si>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</si>
  <si>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</si>
  <si>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</si>
  <si>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</si>
  <si>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</si>
  <si>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</si>
  <si>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</si>
  <si>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</si>
  <si>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</si>
  <si>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</si>
  <si>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</si>
  <si>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</si>
  <si>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</si>
  <si>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</si>
  <si>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</si>
  <si>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</si>
  <si>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</si>
  <si>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</si>
  <si>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</si>
  <si>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</si>
  <si>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</si>
  <si>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</si>
  <si>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</si>
  <si>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</si>
  <si>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</si>
  <si>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</si>
  <si>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</si>
  <si>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</si>
  <si>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</si>
  <si>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</si>
  <si>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</si>
  <si>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</si>
  <si>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</si>
  <si>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</si>
  <si>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</si>
  <si>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</si>
  <si>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</si>
  <si>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</si>
  <si>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</si>
  <si>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</si>
  <si>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</si>
  <si>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</si>
  <si>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</si>
  <si>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</si>
  <si>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</si>
  <si>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</si>
  <si>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</si>
  <si>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</si>
  <si>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</si>
  <si>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</si>
  <si>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</si>
  <si>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</si>
  <si>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</si>
  <si>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</si>
  <si>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</si>
  <si>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</si>
  <si>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</si>
  <si>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</si>
  <si>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</si>
  <si>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</si>
  <si>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</si>
  <si>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</si>
  <si>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</si>
  <si>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</si>
  <si>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</si>
  <si>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</si>
  <si>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</si>
  <si>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</si>
  <si>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</si>
  <si>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</si>
  <si>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</si>
  <si>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</si>
  <si>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</si>
  <si>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</si>
  <si>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</si>
  <si>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</si>
  <si>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</si>
  <si>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</si>
  <si>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</si>
  <si>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</si>
  <si>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</si>
  <si>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</si>
  <si>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</si>
  <si>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</si>
  <si>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</si>
  <si>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</si>
  <si>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</si>
  <si>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</si>
  <si>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</si>
  <si>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</si>
  <si>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</si>
  <si>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</si>
  <si>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</si>
  <si>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</si>
  <si>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</si>
  <si>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</si>
  <si>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</si>
  <si>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</si>
  <si>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</si>
  <si>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</si>
  <si>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</si>
  <si>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</si>
  <si>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</si>
  <si>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</si>
  <si>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</si>
  <si>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</si>
  <si>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</si>
  <si>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</si>
  <si>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</si>
  <si>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</si>
  <si>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</si>
  <si>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</si>
  <si>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</si>
  <si>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</si>
  <si>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</si>
  <si>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</si>
  <si>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</si>
  <si>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</si>
  <si>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</si>
  <si>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</si>
  <si>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</si>
  <si>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</si>
  <si>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</si>
  <si>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</si>
  <si>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</si>
  <si>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</si>
  <si>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</si>
  <si>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</si>
  <si>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</si>
  <si>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</si>
  <si>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</si>
  <si>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</si>
  <si>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</si>
  <si>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</si>
  <si>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</si>
  <si>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</si>
  <si>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</si>
  <si>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</si>
  <si>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</si>
  <si>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</si>
  <si>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</si>
  <si>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</si>
  <si>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</si>
  <si>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</si>
  <si>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</si>
  <si>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</si>
  <si>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</si>
  <si>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</si>
  <si>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</si>
  <si>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</si>
  <si>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</si>
  <si>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</si>
  <si>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</si>
  <si>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</si>
  <si>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</si>
  <si>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</si>
  <si>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</si>
  <si>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</si>
  <si>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</si>
  <si>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</si>
  <si>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</si>
  <si>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</si>
  <si>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</si>
  <si>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</si>
  <si>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</si>
  <si>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</si>
  <si>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</si>
  <si>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</si>
  <si>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</si>
  <si>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</si>
  <si>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</si>
  <si>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</si>
  <si>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</si>
  <si>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</si>
  <si>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</si>
  <si>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</si>
  <si>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</si>
  <si>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</si>
  <si>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</si>
  <si>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</si>
  <si>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</si>
  <si>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</si>
  <si>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</si>
  <si>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</si>
  <si>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</si>
  <si>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</si>
  <si>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</si>
  <si>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</si>
  <si>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</si>
  <si>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</si>
  <si>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</si>
  <si>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</si>
  <si>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</si>
  <si>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</si>
  <si>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</si>
  <si>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</si>
  <si>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</si>
  <si>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</si>
  <si>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</si>
  <si>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</si>
  <si>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</si>
  <si>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</si>
  <si>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</si>
  <si>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</si>
  <si>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</si>
  <si>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</si>
  <si>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</si>
  <si>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</si>
  <si>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</si>
  <si>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</si>
  <si>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</si>
  <si>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</si>
  <si>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</si>
  <si>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</si>
  <si>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</si>
  <si>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</si>
  <si>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</si>
  <si>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</si>
  <si>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</si>
  <si>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</si>
  <si>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</si>
  <si>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</si>
  <si>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</si>
  <si>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</si>
  <si>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</si>
  <si>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</si>
  <si>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</si>
  <si>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</si>
  <si>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</si>
  <si>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</si>
  <si>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</si>
  <si>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</si>
  <si>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</si>
  <si>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</si>
  <si>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</si>
  <si>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</si>
  <si>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</si>
  <si>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</si>
  <si>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</si>
  <si>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</si>
  <si>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</si>
  <si>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</si>
  <si>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</si>
  <si>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</si>
  <si>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</si>
  <si>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</si>
  <si>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</si>
  <si>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</si>
  <si>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</si>
  <si>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</si>
  <si>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</si>
  <si>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</si>
  <si>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</si>
  <si>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</si>
  <si>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</si>
  <si>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</si>
  <si>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</si>
  <si>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</si>
  <si>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</si>
  <si>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</si>
  <si>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</si>
  <si>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</si>
  <si>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</si>
  <si>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</si>
  <si>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</si>
  <si>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</si>
  <si>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</si>
  <si>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</si>
  <si>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</si>
  <si>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</si>
  <si>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</si>
  <si>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</si>
  <si>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</si>
  <si>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</si>
  <si>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</si>
  <si>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</si>
  <si>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</si>
  <si>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</si>
  <si>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</si>
  <si>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</si>
  <si>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</si>
  <si>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</si>
  <si>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</si>
  <si>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</si>
  <si>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</si>
  <si>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</si>
  <si>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</si>
  <si>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</si>
  <si>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</si>
  <si>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</si>
  <si>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</si>
  <si>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</si>
  <si>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</si>
  <si>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</si>
  <si>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</si>
  <si>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</si>
  <si>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</si>
  <si>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</si>
  <si>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</si>
  <si>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</si>
  <si>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</si>
  <si>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</si>
  <si>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</si>
  <si>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</si>
  <si>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</si>
  <si>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</si>
  <si>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</si>
  <si>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</si>
  <si>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</si>
  <si>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</si>
  <si>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</si>
  <si>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</si>
  <si>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</si>
  <si>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</si>
  <si>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</si>
  <si>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</si>
  <si>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</si>
  <si>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</si>
  <si>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</si>
  <si>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</si>
  <si>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</si>
  <si>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</si>
  <si>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</si>
  <si>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</si>
  <si>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</si>
  <si>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</si>
  <si>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</si>
  <si>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</si>
  <si>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</si>
  <si>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</si>
  <si>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</si>
  <si>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</si>
  <si>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</si>
  <si>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</si>
  <si>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</si>
  <si>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</si>
  <si>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</si>
  <si>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</si>
  <si>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</si>
  <si>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</si>
  <si>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</si>
  <si>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</si>
  <si>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</si>
  <si>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</si>
  <si>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</si>
  <si>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</si>
  <si>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</si>
  <si>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</si>
  <si>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</si>
  <si>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</si>
  <si>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</si>
  <si>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</si>
  <si>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</si>
  <si>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</si>
  <si>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</si>
  <si>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</si>
  <si>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</si>
  <si>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</si>
  <si>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</si>
  <si>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</si>
  <si>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</si>
  <si>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</si>
  <si>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</si>
  <si>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</si>
  <si>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</si>
  <si>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</si>
  <si>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</si>
  <si>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</si>
  <si>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</si>
  <si>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</si>
  <si>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</si>
  <si>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</si>
  <si>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</si>
  <si>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</si>
  <si>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</si>
  <si>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</si>
  <si>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</si>
  <si>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</si>
  <si>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</si>
  <si>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</si>
  <si>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</si>
  <si>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</si>
  <si>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</si>
  <si>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</si>
  <si>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</si>
  <si>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</si>
  <si>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</si>
  <si>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</si>
  <si>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</si>
  <si>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</si>
  <si>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</si>
  <si>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</si>
  <si>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</si>
  <si>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</si>
  <si>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</si>
  <si>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</si>
  <si>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</si>
  <si>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</si>
  <si>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</si>
  <si>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</si>
  <si>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</si>
  <si>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</si>
  <si>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</si>
  <si>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</si>
  <si>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</si>
  <si>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</si>
  <si>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</si>
  <si>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</si>
  <si>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</si>
  <si>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</si>
  <si>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</si>
  <si>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</si>
  <si>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</si>
  <si>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</si>
  <si>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</si>
  <si>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</si>
  <si>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</si>
  <si>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</si>
  <si>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</si>
  <si>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</si>
  <si>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</si>
  <si>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</si>
  <si>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</si>
  <si>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</si>
  <si>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</si>
  <si>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</si>
  <si>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</si>
  <si>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</si>
  <si>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</si>
  <si>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</si>
  <si>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</si>
  <si>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</si>
  <si>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</si>
  <si>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</si>
  <si>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</si>
  <si>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</si>
  <si>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</si>
  <si>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</si>
  <si>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</si>
  <si>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</si>
  <si>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</si>
  <si>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</si>
  <si>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</si>
  <si>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</si>
  <si>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</si>
  <si>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</si>
  <si>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</si>
  <si>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</si>
  <si>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</si>
  <si>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</si>
  <si>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</si>
  <si>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</si>
  <si>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</si>
  <si>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</si>
  <si>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</si>
  <si>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</si>
  <si>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</si>
  <si>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</si>
  <si>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</si>
  <si>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</si>
  <si>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</si>
  <si>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</si>
  <si>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</si>
  <si>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</si>
  <si>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</si>
  <si>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</si>
  <si>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</si>
  <si>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</si>
  <si>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</si>
  <si>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</si>
  <si>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</si>
  <si>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</si>
  <si>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</si>
  <si>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</si>
  <si>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</si>
  <si>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</si>
  <si>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</si>
  <si>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</si>
  <si>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</si>
  <si>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</si>
  <si>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</si>
  <si>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</si>
  <si>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</si>
  <si>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</si>
  <si>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</si>
  <si>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</si>
  <si>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</si>
  <si>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</si>
  <si>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</si>
  <si>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</si>
  <si>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</si>
  <si>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</si>
  <si>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</si>
  <si>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</si>
  <si>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</si>
  <si>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</si>
  <si>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</si>
  <si>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</si>
  <si>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</si>
  <si>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</si>
  <si>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</si>
  <si>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</si>
  <si>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</si>
  <si>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</si>
  <si>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</si>
  <si>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</si>
  <si>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</si>
  <si>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</si>
  <si>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</si>
  <si>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</si>
  <si>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</si>
  <si>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</si>
  <si>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</si>
  <si>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</si>
  <si>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</si>
  <si>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</si>
  <si>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</si>
  <si>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</si>
  <si>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</si>
  <si>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</si>
  <si>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</si>
  <si>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</si>
  <si>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</si>
  <si>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</si>
  <si>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</si>
  <si>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</si>
  <si>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</si>
  <si>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</si>
  <si>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</si>
  <si>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</si>
  <si>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</si>
  <si>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</si>
  <si>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</si>
  <si>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</si>
  <si>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</si>
  <si>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</si>
  <si>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</si>
  <si>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</si>
  <si>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</si>
  <si>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</si>
  <si>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</si>
  <si>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</si>
  <si>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</si>
  <si>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</si>
  <si>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</si>
  <si>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</si>
  <si>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</si>
  <si>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</si>
  <si>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</si>
  <si>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</si>
  <si>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</si>
  <si>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</si>
  <si>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</si>
  <si>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</si>
  <si>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</si>
  <si>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</si>
  <si>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</si>
  <si>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</si>
  <si>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</si>
  <si>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</si>
  <si>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</si>
  <si>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</si>
  <si>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</si>
  <si>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</si>
  <si>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</si>
  <si>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</si>
  <si>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</si>
  <si>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</si>
  <si>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</si>
  <si>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</si>
  <si>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</si>
  <si>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</si>
  <si>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</si>
  <si>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</si>
  <si>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</si>
  <si>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</si>
  <si>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</si>
  <si>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</si>
  <si>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</si>
  <si>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</si>
  <si>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</si>
  <si>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</si>
  <si>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</si>
  <si>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</si>
  <si>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</si>
  <si>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</si>
  <si>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</si>
  <si>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</si>
  <si>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</si>
  <si>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</si>
  <si>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</si>
  <si>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</si>
  <si>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</si>
  <si>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</si>
  <si>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</si>
  <si>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</si>
  <si>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</si>
  <si>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</si>
  <si>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</si>
  <si>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</si>
  <si>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</si>
  <si>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</si>
  <si>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</si>
  <si>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</si>
  <si>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</si>
  <si>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</si>
  <si>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</si>
  <si>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</si>
  <si>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</si>
  <si>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</si>
  <si>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</si>
  <si>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</si>
  <si>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</si>
  <si>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</si>
  <si>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</si>
  <si>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</si>
  <si>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</si>
  <si>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</si>
  <si>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</si>
  <si>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</si>
  <si>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</si>
  <si>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</si>
  <si>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</si>
  <si>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</si>
  <si>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</si>
  <si>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</si>
  <si>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</si>
  <si>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</si>
  <si>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</si>
  <si>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</si>
  <si>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</si>
  <si>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</si>
  <si>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</si>
  <si>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</si>
  <si>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</si>
  <si>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</si>
  <si>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</si>
  <si>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</si>
  <si>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</si>
  <si>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</si>
  <si>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</si>
  <si>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</si>
  <si>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</si>
  <si>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</si>
  <si>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</si>
  <si>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</si>
  <si>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</si>
  <si>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</si>
  <si>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</si>
  <si>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</si>
  <si>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</si>
  <si>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</si>
  <si>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</si>
  <si>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</si>
  <si>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</si>
  <si>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</si>
  <si>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</si>
  <si>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</si>
  <si>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</si>
  <si>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</si>
  <si>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</si>
  <si>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</si>
  <si>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</si>
  <si>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</si>
  <si>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</si>
  <si>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</si>
  <si>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</si>
  <si>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</si>
  <si>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</si>
  <si>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</si>
  <si>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</si>
  <si>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</si>
  <si>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</si>
  <si>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</si>
  <si>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</si>
  <si>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</si>
  <si>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</si>
  <si>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</si>
  <si>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</si>
  <si>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</si>
  <si>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</si>
  <si>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</si>
  <si>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</si>
  <si>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</si>
  <si>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</si>
  <si>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</si>
  <si>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</si>
  <si>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</si>
  <si>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</si>
  <si>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</si>
  <si>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</si>
  <si>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</si>
  <si>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</si>
  <si>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</si>
  <si>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</si>
  <si>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</si>
  <si>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</si>
  <si>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</si>
  <si>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</si>
  <si>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</si>
  <si>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</si>
  <si>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</si>
  <si>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</si>
  <si>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</si>
  <si>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</si>
  <si>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</si>
  <si>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</si>
  <si>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</si>
  <si>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</si>
  <si>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</si>
  <si>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</si>
  <si>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</si>
  <si>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</si>
  <si>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</si>
  <si>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</si>
  <si>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</si>
  <si>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</si>
  <si>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</si>
  <si>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</si>
  <si>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</si>
  <si>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</si>
  <si>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</si>
  <si>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</si>
  <si>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</si>
  <si>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</si>
  <si>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</si>
  <si>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</si>
  <si>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</si>
  <si>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</si>
  <si>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</si>
  <si>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</si>
  <si>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</si>
  <si>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</si>
  <si>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</si>
  <si>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</si>
  <si>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</si>
  <si>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</si>
  <si>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</si>
  <si>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</si>
  <si>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</si>
  <si>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</si>
  <si>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</si>
  <si>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</si>
  <si>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</si>
  <si>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</si>
  <si>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</si>
  <si>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</si>
  <si>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</si>
  <si>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</si>
  <si>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</si>
  <si>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</si>
  <si>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</si>
  <si>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</si>
  <si>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</si>
  <si>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</si>
  <si>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</si>
  <si>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</si>
  <si>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</si>
  <si>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</si>
  <si>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</si>
  <si>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</si>
  <si>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</si>
  <si>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</si>
  <si>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</si>
  <si>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</si>
  <si>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</si>
  <si>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</si>
  <si>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</si>
  <si>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</si>
  <si>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</si>
  <si>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</si>
  <si>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</si>
  <si>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</si>
  <si>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</si>
  <si>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</si>
  <si>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</si>
  <si>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</si>
  <si>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</si>
  <si>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</si>
  <si>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</si>
  <si>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</si>
  <si>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</si>
  <si>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</si>
  <si>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</si>
  <si>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</si>
  <si>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</si>
  <si>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</si>
  <si>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</si>
  <si>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</si>
  <si>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</si>
  <si>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</si>
  <si>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</si>
  <si>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</si>
  <si>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</si>
  <si>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</si>
  <si>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</si>
  <si>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</si>
  <si>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</si>
  <si>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</si>
  <si>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</si>
  <si>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</si>
  <si>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</si>
  <si>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</si>
  <si>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</si>
  <si>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</si>
  <si>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</si>
  <si>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</si>
  <si>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</si>
  <si>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</si>
  <si>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</si>
  <si>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</si>
  <si>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</si>
  <si>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</si>
  <si>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</si>
  <si>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</si>
  <si>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</si>
  <si>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</si>
  <si>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</si>
  <si>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</si>
  <si>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</si>
  <si>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</si>
  <si>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</si>
  <si>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</si>
  <si>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</si>
  <si>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</si>
  <si>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</si>
  <si>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</si>
  <si>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</si>
  <si>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</si>
  <si>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</si>
  <si>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</si>
  <si>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</si>
  <si>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</si>
  <si>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</si>
  <si>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</si>
  <si>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</si>
  <si>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</si>
  <si>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</si>
  <si>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</si>
  <si>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</si>
  <si>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</si>
  <si>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</si>
  <si>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</si>
  <si>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</si>
  <si>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</si>
  <si>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</si>
  <si>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</si>
  <si>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</si>
  <si>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</si>
  <si>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</si>
  <si>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</si>
  <si>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</si>
  <si>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</si>
  <si>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</si>
  <si>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</si>
  <si>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</si>
  <si>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</si>
  <si>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</si>
  <si>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</si>
  <si>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</si>
  <si>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</si>
  <si>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</si>
  <si>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</si>
  <si>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</si>
  <si>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</si>
  <si>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</si>
  <si>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</si>
  <si>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</si>
  <si>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</si>
  <si>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</si>
  <si>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</si>
  <si>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</si>
  <si>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</si>
  <si>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</si>
  <si>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</si>
  <si>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</si>
  <si>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</si>
  <si>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</si>
  <si>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</si>
  <si>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</si>
  <si>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</si>
  <si>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</si>
  <si>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</si>
  <si>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</si>
  <si>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</si>
  <si>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</si>
  <si>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</si>
  <si>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</si>
  <si>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</si>
  <si>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</si>
  <si>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</si>
  <si>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</si>
  <si>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</si>
  <si>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</si>
  <si>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</si>
  <si>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</si>
  <si>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</si>
  <si>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</si>
  <si>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</si>
  <si>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</si>
  <si>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</si>
  <si>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</si>
  <si>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</si>
  <si>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</si>
  <si>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</si>
  <si>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</si>
  <si>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</si>
  <si>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</si>
  <si>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</si>
  <si>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</si>
  <si>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</si>
  <si>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</si>
  <si>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</si>
  <si>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</si>
  <si>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</si>
  <si>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</si>
  <si>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</si>
  <si>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</si>
  <si>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</si>
  <si>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</si>
  <si>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</si>
  <si>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</si>
  <si>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</si>
  <si>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</si>
  <si>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</si>
  <si>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</si>
  <si>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</si>
  <si>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</si>
  <si>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</si>
  <si>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</si>
  <si>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</si>
  <si>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</si>
  <si>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</si>
  <si>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</si>
  <si>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</si>
  <si>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</si>
  <si>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</si>
  <si>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</si>
  <si>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</si>
  <si>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</si>
  <si>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</si>
  <si>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</si>
  <si>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</si>
  <si>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</si>
  <si>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</si>
  <si>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</si>
  <si>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</si>
  <si>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</si>
  <si>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</si>
  <si>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</si>
  <si>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</si>
  <si>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</si>
  <si>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</si>
  <si>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</si>
  <si>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</si>
  <si>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</si>
  <si>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</si>
  <si>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</si>
  <si>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</si>
  <si>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</si>
  <si>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</si>
  <si>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</si>
  <si>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</si>
  <si>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</si>
  <si>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</si>
  <si>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</si>
  <si>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</si>
  <si>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</si>
  <si>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</si>
  <si>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</si>
  <si>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</si>
  <si>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</si>
  <si>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</si>
  <si>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</si>
  <si>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</si>
  <si>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</si>
  <si>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</si>
  <si>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</si>
  <si>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</si>
  <si>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</si>
  <si>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</si>
  <si>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</si>
  <si>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</si>
  <si>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</si>
  <si>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</si>
  <si>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</si>
  <si>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</si>
  <si>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</si>
  <si>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</si>
  <si>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</si>
  <si>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</si>
  <si>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</si>
  <si>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</si>
  <si>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</si>
  <si>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</si>
  <si>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</si>
  <si>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</si>
  <si>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</si>
  <si>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</si>
  <si>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</si>
  <si>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</si>
  <si>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</si>
  <si>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</si>
  <si>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</si>
  <si>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</si>
  <si>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</si>
  <si>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</si>
  <si>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</si>
  <si>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</si>
  <si>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</si>
  <si>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</si>
  <si>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</si>
  <si>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</si>
  <si>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</si>
  <si>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</si>
  <si>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</si>
  <si>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</si>
  <si>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</si>
  <si>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</si>
  <si>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</si>
  <si>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</si>
  <si>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</si>
  <si>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</si>
  <si>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</si>
  <si>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</si>
  <si>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</si>
  <si>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</si>
  <si>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</si>
  <si>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</si>
  <si>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</si>
  <si>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</si>
  <si>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</si>
  <si>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</si>
  <si>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</si>
  <si>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</si>
  <si>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</si>
  <si>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</si>
  <si>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</si>
  <si>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</si>
  <si>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</si>
  <si>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</si>
  <si>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</si>
  <si>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</si>
  <si>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</si>
  <si>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</si>
  <si>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</si>
  <si>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</si>
  <si>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</si>
  <si>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</si>
  <si>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</si>
  <si>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</si>
  <si>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</si>
  <si>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</si>
  <si>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</si>
  <si>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</si>
  <si>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</si>
  <si>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</si>
  <si>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</si>
  <si>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</si>
  <si>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</si>
  <si>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</si>
  <si>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</si>
  <si>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</si>
  <si>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</si>
  <si>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</si>
  <si>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</si>
  <si>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</si>
  <si>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</si>
  <si>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</si>
  <si>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</si>
  <si>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</si>
  <si>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</si>
  <si>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</si>
  <si>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</si>
  <si>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</si>
  <si>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</si>
  <si>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</si>
  <si>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</si>
  <si>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</si>
  <si>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</si>
  <si>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</si>
  <si>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</si>
  <si>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</si>
  <si>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</si>
  <si>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</si>
  <si>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</si>
  <si>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</si>
  <si>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</si>
  <si>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</si>
  <si>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</si>
  <si>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</si>
  <si>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</si>
  <si>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</si>
  <si>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</si>
  <si>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</si>
  <si>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</si>
  <si>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</si>
  <si>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</si>
  <si>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</si>
  <si>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</si>
  <si>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</si>
  <si>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</si>
  <si>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</si>
  <si>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</si>
  <si>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</si>
  <si>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</si>
  <si>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</si>
  <si>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</si>
  <si>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</si>
  <si>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</si>
  <si>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</si>
  <si>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</si>
  <si>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</si>
  <si>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</si>
  <si>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</si>
  <si>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</si>
  <si>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</si>
  <si>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</si>
  <si>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</si>
  <si>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</si>
  <si>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</si>
  <si>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</si>
  <si>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</si>
  <si>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</si>
  <si>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</si>
  <si>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</si>
  <si>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</si>
  <si>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</si>
  <si>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</si>
  <si>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</si>
  <si>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</si>
  <si>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</si>
  <si>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</si>
  <si>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</si>
  <si>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</si>
  <si>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</si>
  <si>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</si>
  <si>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</si>
  <si>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</si>
  <si>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</si>
  <si>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</si>
  <si>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</si>
  <si>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</si>
  <si>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</si>
  <si>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</si>
  <si>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</si>
  <si>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</si>
  <si>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</si>
  <si>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</si>
  <si>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</si>
  <si>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</si>
  <si>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</si>
  <si>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</si>
  <si>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</si>
  <si>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</si>
  <si>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</si>
  <si>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</si>
  <si>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</si>
  <si>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</si>
  <si>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</si>
  <si>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</si>
  <si>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</si>
  <si>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</si>
  <si>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</si>
  <si>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</si>
  <si>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</si>
  <si>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</si>
  <si>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</si>
  <si>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</si>
  <si>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</si>
  <si>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</si>
  <si>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</si>
  <si>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</si>
  <si>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</si>
  <si>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</si>
  <si>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</si>
  <si>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</si>
  <si>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</si>
  <si>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</si>
  <si>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</si>
  <si>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</si>
  <si>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</si>
  <si>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</si>
  <si>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</si>
  <si>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</si>
  <si>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</si>
  <si>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</si>
  <si>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</si>
  <si>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</si>
  <si>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</si>
  <si>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</si>
  <si>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</si>
  <si>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</si>
  <si>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</si>
  <si>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</si>
  <si>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</si>
  <si>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</si>
  <si>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</si>
  <si>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</si>
  <si>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</si>
  <si>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</si>
  <si>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</si>
  <si>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</si>
  <si>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</si>
  <si>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</si>
  <si>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</si>
  <si>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</si>
  <si>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</si>
  <si>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</si>
  <si>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</si>
  <si>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</si>
  <si>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</si>
  <si>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</si>
  <si>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</si>
  <si>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</si>
  <si>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</si>
  <si>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</si>
  <si>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</si>
  <si>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</si>
  <si>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</si>
  <si>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</si>
  <si>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</si>
  <si>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</si>
  <si>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</si>
  <si>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</si>
  <si>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</si>
  <si>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</si>
  <si>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</si>
  <si>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</si>
  <si>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</si>
  <si>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</si>
  <si>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</si>
  <si>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</si>
  <si>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</si>
  <si>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</si>
  <si>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</si>
  <si>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</si>
  <si>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</si>
  <si>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</si>
  <si>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</si>
  <si>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</si>
  <si>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</si>
  <si>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</si>
  <si>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</si>
  <si>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</si>
  <si>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</si>
  <si>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</si>
  <si>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</si>
  <si>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</si>
  <si>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</si>
  <si>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</si>
  <si>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</si>
  <si>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</si>
  <si>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</si>
  <si>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</si>
  <si>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</si>
  <si>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</si>
  <si>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</si>
  <si>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</si>
  <si>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</si>
  <si>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</si>
  <si>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</si>
  <si>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</si>
  <si>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</si>
  <si>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</si>
  <si>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</si>
  <si>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</si>
  <si>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</si>
  <si>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</si>
  <si>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</si>
  <si>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</si>
  <si>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</si>
  <si>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</si>
  <si>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</si>
  <si>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</si>
  <si>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</si>
  <si>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</si>
  <si>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</si>
  <si>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</si>
  <si>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</si>
  <si>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</si>
  <si>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</si>
  <si>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</si>
  <si>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</si>
  <si>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</si>
  <si>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</si>
  <si>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</si>
  <si>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</si>
  <si>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</si>
  <si>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</si>
  <si>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</si>
  <si>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</si>
  <si>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</si>
  <si>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</si>
  <si>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</si>
  <si>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</si>
  <si>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</si>
  <si>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</si>
  <si>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</si>
  <si>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</si>
  <si>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</si>
  <si>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</si>
  <si>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</si>
  <si>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</si>
  <si>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</si>
  <si>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</si>
  <si>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</si>
  <si>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</si>
  <si>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</si>
  <si>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</si>
  <si>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</si>
  <si>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</si>
  <si>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</si>
  <si>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</si>
  <si>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</si>
  <si>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</si>
  <si>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</si>
  <si>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</si>
  <si>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</si>
  <si>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</si>
  <si>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</si>
  <si>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</si>
  <si>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</si>
  <si>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</si>
  <si>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</si>
  <si>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</si>
  <si>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</si>
  <si>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</si>
  <si>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</si>
  <si>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</si>
  <si>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</si>
  <si>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</si>
  <si>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</si>
  <si>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</si>
  <si>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</si>
  <si>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</si>
  <si>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</si>
  <si>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</si>
  <si>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</si>
  <si>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</si>
  <si>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</si>
  <si>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</si>
  <si>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</si>
  <si>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</si>
  <si>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</si>
  <si>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</si>
  <si>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</si>
  <si>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</si>
  <si>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</si>
  <si>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</si>
  <si>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</si>
  <si>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</si>
  <si>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</si>
  <si>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</si>
  <si>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</si>
  <si>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</si>
  <si>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</si>
  <si>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</si>
  <si>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</si>
  <si>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</si>
  <si>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</si>
  <si>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</si>
  <si>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</si>
  <si>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</si>
  <si>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</si>
  <si>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</si>
  <si>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</si>
  <si>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</si>
  <si>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</si>
  <si>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</si>
  <si>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</si>
  <si>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4144445327 (6515)</t>
  </si>
  <si>
    <t>4144482277 (4318)</t>
  </si>
  <si>
    <t>4144498128 (6609)</t>
  </si>
  <si>
    <t>4144479566 (6617)</t>
  </si>
  <si>
    <t>4144445573 (6235)</t>
  </si>
  <si>
    <t>4144440758 (1524)</t>
  </si>
  <si>
    <t>4144472639 (4466)</t>
  </si>
  <si>
    <t>4144467703 (4700)</t>
  </si>
  <si>
    <t>4144398088 (6656)</t>
  </si>
  <si>
    <t>4144481315 (4621)</t>
  </si>
  <si>
    <t>4144453120 (4860)</t>
  </si>
  <si>
    <t>4144479049 (5150)</t>
  </si>
  <si>
    <t>4144508478 (1639)</t>
  </si>
  <si>
    <t>4144499906 (4788)</t>
  </si>
  <si>
    <t>4144443814 (5253)</t>
  </si>
  <si>
    <t>4144472029 (5435)</t>
  </si>
  <si>
    <t>4144477458 (5450)</t>
  </si>
  <si>
    <t>4144423203 (6241)</t>
  </si>
  <si>
    <t>4144421602 (4593)</t>
  </si>
  <si>
    <t>4144477475 (4292)</t>
  </si>
  <si>
    <t>4144459031 (4547)</t>
  </si>
  <si>
    <t>4144461579 (6122)</t>
  </si>
  <si>
    <t>4144475274 (6250)</t>
  </si>
  <si>
    <t>4144283645</t>
  </si>
  <si>
    <t>4144283668</t>
  </si>
  <si>
    <t>4144283721</t>
  </si>
  <si>
    <t>4144283817</t>
  </si>
  <si>
    <t>4144283871</t>
  </si>
  <si>
    <t>4144283913</t>
  </si>
  <si>
    <t>4144283943</t>
  </si>
  <si>
    <t>4144284026</t>
  </si>
  <si>
    <t>4144284059</t>
  </si>
  <si>
    <t>4144284102</t>
  </si>
  <si>
    <t>4144284140</t>
  </si>
  <si>
    <t>4144284213</t>
  </si>
  <si>
    <t>4144284555</t>
  </si>
  <si>
    <t>4144284620</t>
  </si>
  <si>
    <t>4144284671</t>
  </si>
  <si>
    <t>4144284781</t>
  </si>
  <si>
    <t>4144284846</t>
  </si>
  <si>
    <t>4144284850</t>
  </si>
  <si>
    <t>4144284886</t>
  </si>
  <si>
    <t>4144284893</t>
  </si>
  <si>
    <t>4144285048</t>
  </si>
  <si>
    <t>4144285174</t>
  </si>
  <si>
    <t>4144285286</t>
  </si>
  <si>
    <t>4144285333</t>
  </si>
  <si>
    <t>4144285403</t>
  </si>
  <si>
    <t>4144285442</t>
  </si>
  <si>
    <t>4144285561</t>
  </si>
  <si>
    <t>4144285815</t>
  </si>
  <si>
    <t>4144285820</t>
  </si>
  <si>
    <t>4144287006</t>
  </si>
  <si>
    <t>4144289117</t>
  </si>
  <si>
    <t>4144297851</t>
  </si>
  <si>
    <t>4144313396</t>
  </si>
  <si>
    <t>4144313798</t>
  </si>
  <si>
    <t>4144314088</t>
  </si>
  <si>
    <t>4144331445</t>
  </si>
  <si>
    <t>4144331705</t>
  </si>
  <si>
    <t>4144332082</t>
  </si>
  <si>
    <t>4144332109</t>
  </si>
  <si>
    <t>4144332158</t>
  </si>
  <si>
    <t>4144332161</t>
  </si>
  <si>
    <t>4144332190</t>
  </si>
  <si>
    <t>4144332199</t>
  </si>
  <si>
    <t>4144332216</t>
  </si>
  <si>
    <t>4144332261</t>
  </si>
  <si>
    <t>4144332271</t>
  </si>
  <si>
    <t>4144332282</t>
  </si>
  <si>
    <t>4144332345</t>
  </si>
  <si>
    <t>4144332382</t>
  </si>
  <si>
    <t>4144332396</t>
  </si>
  <si>
    <t>4144332435</t>
  </si>
  <si>
    <t>4144332437</t>
  </si>
  <si>
    <t>4144332447</t>
  </si>
  <si>
    <t>4144332490</t>
  </si>
  <si>
    <t>4144332524</t>
  </si>
  <si>
    <t>4144332584</t>
  </si>
  <si>
    <t>4144332625</t>
  </si>
  <si>
    <t>4144332630</t>
  </si>
  <si>
    <t>4144332656</t>
  </si>
  <si>
    <t>4144332706</t>
  </si>
  <si>
    <t>4144332721</t>
  </si>
  <si>
    <t>4144332741</t>
  </si>
  <si>
    <t>4144332753</t>
  </si>
  <si>
    <t>4144332849</t>
  </si>
  <si>
    <t>4144332869</t>
  </si>
  <si>
    <t>4144332903</t>
  </si>
  <si>
    <t>4144332948</t>
  </si>
  <si>
    <t>4144332982</t>
  </si>
  <si>
    <t>4144333003</t>
  </si>
  <si>
    <t>4144333064</t>
  </si>
  <si>
    <t>4144333085</t>
  </si>
  <si>
    <t>4144333161</t>
  </si>
  <si>
    <t>4144333176</t>
  </si>
  <si>
    <t>4144333258</t>
  </si>
  <si>
    <t>4144333337</t>
  </si>
  <si>
    <t>4144333369</t>
  </si>
  <si>
    <t>4144333373</t>
  </si>
  <si>
    <t>4144333548</t>
  </si>
  <si>
    <t>4144333606</t>
  </si>
  <si>
    <t>4144333633</t>
  </si>
  <si>
    <t>4144333829</t>
  </si>
  <si>
    <t>4144333889</t>
  </si>
  <si>
    <t>4144333902</t>
  </si>
  <si>
    <t>4144333958</t>
  </si>
  <si>
    <t>4144334035</t>
  </si>
  <si>
    <t>4144334290</t>
  </si>
  <si>
    <t>4144334320</t>
  </si>
  <si>
    <t>4144334476</t>
  </si>
  <si>
    <t>4144334480</t>
  </si>
  <si>
    <t>4144334551</t>
  </si>
  <si>
    <t>4144334751</t>
  </si>
  <si>
    <t>4144334801</t>
  </si>
  <si>
    <t>4144334827</t>
  </si>
  <si>
    <t>4144334908</t>
  </si>
  <si>
    <t>4144334971</t>
  </si>
  <si>
    <t>4144335007</t>
  </si>
  <si>
    <t>4144335026</t>
  </si>
  <si>
    <t>4144335150</t>
  </si>
  <si>
    <t>4144335254</t>
  </si>
  <si>
    <t>4144335274</t>
  </si>
  <si>
    <t>4144335396</t>
  </si>
  <si>
    <t>4144335488</t>
  </si>
  <si>
    <t>4144335509</t>
  </si>
  <si>
    <t>4144335578</t>
  </si>
  <si>
    <t>4144335635</t>
  </si>
  <si>
    <t>4144335717</t>
  </si>
  <si>
    <t>4144335892</t>
  </si>
  <si>
    <t>4144336107</t>
  </si>
  <si>
    <t>4144336113</t>
  </si>
  <si>
    <t>4144336159</t>
  </si>
  <si>
    <t>4144336213</t>
  </si>
  <si>
    <t>4144336287</t>
  </si>
  <si>
    <t>4144336341</t>
  </si>
  <si>
    <t>4144336422</t>
  </si>
  <si>
    <t>4144336518</t>
  </si>
  <si>
    <t>4144336520</t>
  </si>
  <si>
    <t>4144344773</t>
  </si>
  <si>
    <t>4144349265</t>
  </si>
  <si>
    <t>4144350383</t>
  </si>
  <si>
    <t>4144351276</t>
  </si>
  <si>
    <t>4144352707</t>
  </si>
  <si>
    <t>4144357454</t>
  </si>
  <si>
    <t>4144364368</t>
  </si>
  <si>
    <t>4144368293</t>
  </si>
  <si>
    <t>4144417808</t>
  </si>
  <si>
    <t>4144433877</t>
  </si>
  <si>
    <t>4144435711</t>
  </si>
  <si>
    <t>4144435856</t>
  </si>
  <si>
    <t>4144436083</t>
  </si>
  <si>
    <t>4144437699</t>
  </si>
  <si>
    <t>4144439280</t>
  </si>
  <si>
    <t>4144442352</t>
  </si>
  <si>
    <t>4144451308</t>
  </si>
  <si>
    <t>4144482568</t>
  </si>
  <si>
    <t>4144497922</t>
  </si>
  <si>
    <t>4144499511</t>
  </si>
  <si>
    <t>4144050184 (3536)</t>
  </si>
  <si>
    <t>4144229366 (4930)</t>
  </si>
  <si>
    <t>4144246182 (6767)</t>
  </si>
  <si>
    <t>4144247268 (6792)</t>
  </si>
  <si>
    <t>4144247270 (6792)</t>
  </si>
  <si>
    <t>4144248968 (6767)</t>
  </si>
  <si>
    <t>4144276095 (6176)</t>
  </si>
  <si>
    <t>4144394732 (5802)</t>
  </si>
  <si>
    <t>4144398792 (6038)</t>
  </si>
  <si>
    <t>4144399489 (6643)</t>
  </si>
  <si>
    <t>4144400537 (4796)</t>
  </si>
  <si>
    <t>4144401046 (3267)</t>
  </si>
  <si>
    <t>4144411266 (4358)</t>
  </si>
  <si>
    <t>4144411321 (3268)</t>
  </si>
  <si>
    <t>4144411852 (3606)</t>
  </si>
  <si>
    <t>4144413487 (3648)</t>
  </si>
  <si>
    <t>4144418386 (4923)</t>
  </si>
  <si>
    <t>4144419108 (3525)</t>
  </si>
  <si>
    <t>4144419925 (3597)</t>
  </si>
  <si>
    <t>4144420254 (5739)</t>
  </si>
  <si>
    <t>4144421109 (3233)</t>
  </si>
  <si>
    <t>4144427267 (4843)</t>
  </si>
  <si>
    <t>4144429271 (5810)</t>
  </si>
  <si>
    <t>4144436924 (4814)</t>
  </si>
  <si>
    <t>4144437608 (5132)</t>
  </si>
  <si>
    <t>4144445506 (6331)</t>
  </si>
  <si>
    <t>4144447127 (3071)</t>
  </si>
  <si>
    <t>4144450922 (6083)</t>
  </si>
  <si>
    <t>4144453964 (5133)</t>
  </si>
  <si>
    <t>4144454938 (4657)</t>
  </si>
  <si>
    <t>4144457726 (3637)</t>
  </si>
  <si>
    <t>4144458555 (4736)</t>
  </si>
  <si>
    <t>4144460366 (4691)</t>
  </si>
  <si>
    <t>4144470099 (3518)</t>
  </si>
  <si>
    <t>4144470253 (5915)</t>
  </si>
  <si>
    <t>4144473457 (3557)</t>
  </si>
  <si>
    <t>4144478705 (3787)</t>
  </si>
  <si>
    <t>4144479194 (5918)</t>
  </si>
  <si>
    <t>4144479564 (6577)</t>
  </si>
  <si>
    <t>4144479579 (5256)</t>
  </si>
  <si>
    <t>4144480144 (4518)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</si>
</sst>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3" sqref="L13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sale'!$A$2:$C$1597,2,0),"")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sale'!$A$2:$C$1597,2,0),"")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sale'!$A$2:$C$1597,2,0),"")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sale'!$A$2:$C$1597,2,0),"")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sale'!$A$2:$C$1597,2,0),"")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sale'!$A$2:$C$1597,2,0),"")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sale'!$A$2:$C$1597,2,0),"")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sale'!$A$2:$C$1597,2,0),"")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sale'!$A$2:$C$1597,2,0),"")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sale'!$A$2:$C$1597,2,0),"")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sale'!$A$2:$C$1597,2,0),"")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sale'!$A$2:$C$1597,2,0),"")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sale'!$A$2:$C$1597,2,0),"")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sale'!$A$2:$C$1597,2,0),"")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sale'!$A$2:$C$1597,2,0),"")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sale'!$A$2:$C$1597,2,0),"")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sale'!$A$2:$C$1597,2,0),"")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sale'!$A$2:$C$1597,2,0),"")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sale'!$A$2:$C$1597,2,0),"")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sale'!$A$2:$C$1597,2,0),"")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sale'!$A$2:$C$1597,2,0),"")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sale'!$A$2:$C$1597,2,0),"")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sale'!$A$2:$C$1597,2,0),"")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sale'!$A$2:$C$1597,2,0),"")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sale'!$A$2:$C$1597,2,0),"")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sale'!$A$2:$C$1597,2,0),"")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sale'!$A$2:$C$1597,2,0),"")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sale'!$A$2:$C$1597,2,0),"")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sale'!$A$2:$C$1597,2,0),"")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sale'!$A$2:$C$1597,2,0),"")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sale'!$A$2:$C$1597,2,0),"")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sale'!$A$2:$C$1597,2,0),"")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sale'!$A$2:$C$1597,2,0),"")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sale'!$A$2:$C$1597,2,0),"")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sale'!$A$2:$C$1597,2,0),"")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sale'!$A$2:$C$1597,2,0),"")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sale'!$A$2:$C$1597,2,0),"")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sale'!$A$2:$C$1597,2,0),"")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sale'!$A$2:$C$1597,2,0),"")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sale'!$A$2:$C$1597,2,0),"")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sale'!$A$2:$C$1597,2,0),"")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sale'!$A$2:$C$1597,2,0),"")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sale'!$A$2:$C$1597,2,0),"")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sale'!$A$2:$C$1597,2,0),"")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sale'!$A$2:$C$1597,2,0),"")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sale'!$A$2:$C$1597,2,0),"")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sale'!$A$2:$C$1597,2,0),"")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sale'!$A$2:$C$1597,2,0),"")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sale'!$A$2:$C$1597,2,0),"")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sale'!$A$2:$C$1597,2,0),"")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sale'!$A$2:$C$1597,2,0),"")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sale'!$A$2:$C$1597,2,0),"")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sale'!$A$2:$C$1597,2,0),"")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sale'!$A$2:$C$1597,2,0),"")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sale'!$A$2:$C$1597,2,0),"")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sale'!$A$2:$C$1597,2,0),"")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sale'!$A$2:$C$1597,2,0),"")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sale'!$A$2:$C$1597,2,0),"")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sale'!$A$2:$C$1597,2,0),"")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sale'!$A$2:$C$1597,2,0),"")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sale'!$A$2:$C$1597,2,0),"")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sale'!$A$2:$C$1597,2,0),"")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sale'!$A$2:$C$1597,2,0),"")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sale'!$A$2:$C$1597,2,0),"")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sale'!$A$2:$C$1597,2,0),"")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sale'!$A$2:$C$1597,2,0),"")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sale'!$A$2:$C$1597,2,0),"")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sale'!$A$2:$C$1597,2,0),"")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sale'!$A$2:$C$1597,2,0),"")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sale'!$A$2:$C$1597,2,0),"")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sale'!$A$2:$C$1597,2,0),"")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sale'!$A$2:$C$1597,2,0),"")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sale'!$A$2:$C$1597,2,0),"")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sale'!$A$2:$C$1597,2,0),"")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sale'!$A$2:$C$1597,2,0),"")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sale'!$A$2:$C$1597,2,0),"")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sale'!$A$2:$C$1597,2,0),"")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sale'!$A$2:$C$1597,2,0),"")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sale'!$A$2:$C$1597,2,0),"")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sale'!$A$2:$C$1597,2,0),"")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sale'!$A$2:$C$1597,2,0),"")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sale'!$A$2:$C$1597,2,0),"")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sale'!$A$2:$C$1597,2,0),"")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sale'!$A$2:$C$1597,2,0),"")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sale'!$A$2:$C$1597,2,0),"")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sale'!$A$2:$C$1597,2,0),"")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sale'!$A$2:$C$1597,2,0),"")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sale'!$A$2:$C$1597,2,0),"")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sale'!$A$2:$C$1597,2,0),"")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sale'!$A$2:$C$1597,2,0),"")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sale'!$A$2:$C$1597,2,0),"")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sale'!$A$2:$C$1597,2,0),"")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sale'!$A$2:$C$1597,2,0),"")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sale'!$A$2:$C$1597,2,0),"")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sale'!$A$2:$C$1597,2,0),"")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sale'!$A$2:$C$1597,2,0),"")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sale'!$A$2:$C$1597,2,0),"")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sale'!$A$2:$C$1597,2,0),"")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sale'!$A$2:$C$1597,2,0),"")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sale'!$A$2:$C$1597,2,0),"")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sale'!$A$2:$C$1597,2,0),"")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sale'!$A$2:$C$1597,2,0),"")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sale'!$A$2:$C$1597,2,0),"")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sale'!$A$2:$C$1597,2,0),"")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sale'!$A$2:$C$1597,2,0),"")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sale'!$A$2:$C$1597,2,0),"")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sale'!$A$2:$C$1597,2,0),"")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sale'!$A$2:$C$1597,2,0),"")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sale'!$A$2:$C$1597,2,0),"")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sale'!$A$2:$C$1597,2,0),"")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sale'!$A$2:$C$1597,2,0),"")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sale'!$A$2:$C$1597,2,0),"")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sale'!$A$2:$C$1597,2,0),"")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sale'!$A$2:$C$1597,2,0),"")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sale'!$A$2:$C$1597,2,0),"")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sale'!$A$2:$C$1597,2,0),"")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sale'!$A$2:$C$1597,2,0),"")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sale'!$A$2:$C$1597,2,0),"")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sale'!$A$2:$C$1597,2,0),"")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sale'!$A$2:$C$1597,2,0),"")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sale'!$A$2:$C$1597,2,0),"")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sale'!$A$2:$C$1597,2,0),"")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sale'!$A$2:$C$1597,2,0),"")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sale'!$A$2:$C$1597,2,0),"")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sale'!$A$2:$C$1597,2,0),"")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sale'!$A$2:$C$1597,2,0),"")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sale'!$A$2:$C$1597,2,0),"")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sale'!$A$2:$C$1597,2,0),"")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sale'!$A$2:$C$1597,2,0),"")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sale'!$A$2:$C$1597,2,0),"")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sale'!$A$2:$C$1597,2,0),"")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sale'!$A$2:$C$1597,2,0),"")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sale'!$A$2:$C$1597,2,0),"")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sale'!$A$2:$C$1597,2,0),"")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sale'!$A$2:$C$1597,2,0),"")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sale'!$A$2:$C$1597,2,0),"")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sale'!$A$2:$C$1597,2,0),"")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sale'!$A$2:$C$1597,2,0),"")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sale'!$A$2:$C$1597,2,0),"")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sale'!$A$2:$C$1597,2,0),"")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sale'!$A$2:$C$1597,2,0),"")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sale'!$A$2:$C$1597,2,0),"")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sale'!$A$2:$C$1597,2,0),"")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sale'!$A$2:$C$1597,2,0),"")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sale'!$A$2:$C$1597,2,0),"")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sale'!$A$2:$C$1597,2,0),"")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sale'!$A$2:$C$1597,2,0),"")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sale'!$A$2:$C$1597,2,0),"")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sale'!$A$2:$C$1597,2,0),"")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sale'!$A$2:$C$1597,2,0),"")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sale'!$A$2:$C$1597,2,0),"")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sale'!$A$2:$C$1597,2,0),"")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sale'!$A$2:$C$1597,2,0),"")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sale'!$A$2:$C$1597,2,0),"")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sale'!$A$2:$C$1597,2,0),"")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sale'!$A$2:$C$1597,2,0),"")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sale'!$A$2:$C$1597,2,0),"")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sale'!$A$2:$C$1597,2,0),"")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sale'!$A$2:$C$1597,2,0),"")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sale'!$A$2:$C$1597,2,0),"")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sale'!$A$2:$C$1597,2,0),"")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sale'!$A$2:$C$1597,2,0),"")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sale'!$A$2:$C$1597,2,0),"")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sale'!$A$2:$C$1597,2,0),"")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sale'!$A$2:$C$1597,2,0),"")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sale'!$A$2:$C$1597,2,0),"")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sale'!$A$2:$C$1597,2,0),"")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sale'!$A$2:$C$1597,2,0),"")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sale'!$A$2:$C$1597,2,0),"")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sale'!$A$2:$C$1597,2,0),"")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sale'!$A$2:$C$1597,2,0),"")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sale'!$A$2:$C$1597,2,0),"")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sale'!$A$2:$C$1597,2,0),"")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sale'!$A$2:$C$1597,2,0),"")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sale'!$A$2:$C$1597,2,0),"")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sale'!$A$2:$C$1597,2,0),"")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sale'!$A$2:$C$1597,2,0),"")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sale'!$A$2:$C$1597,2,0),"")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sale'!$A$2:$C$1597,2,0),"")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sale'!$A$2:$C$1597,2,0),"")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sale'!$A$2:$C$1597,2,0),"")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sale'!$A$2:$C$1597,2,0),"")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sale'!$A$2:$C$1597,2,0),"")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sale'!$A$2:$C$1597,2,0),"")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sale'!$A$2:$C$1597,2,0),"")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sale'!$A$2:$C$1597,2,0),"")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sale'!$A$2:$C$1597,2,0),"")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sale'!$A$2:$C$1597,2,0),"")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sale'!$A$2:$C$1597,2,0),"")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sale'!$A$2:$C$1597,2,0),"")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sale'!$A$2:$C$1597,2,0),"")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sale'!$A$2:$C$1597,2,0),"")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sale'!$A$2:$C$1597,2,0),"")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sale'!$A$2:$C$1597,2,0),"")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sale'!$A$2:$C$1597,2,0),"")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sale'!$A$2:$C$1597,2,0),"")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sale'!$A$2:$C$1597,2,0),"")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sale'!$A$2:$C$1597,2,0),"")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sale'!$A$2:$C$1597,2,0),"")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sale'!$A$2:$C$1597,2,0),"")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sale'!$A$2:$C$1597,2,0),"")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sale'!$A$2:$C$1597,2,0),"")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sale'!$A$2:$C$1597,2,0),"")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sale'!$A$2:$C$1597,2,0),"")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sale'!$A$2:$C$1597,2,0),"")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sale'!$A$2:$C$1597,2,0),"")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sale'!$A$2:$C$1597,2,0),"")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sale'!$A$2:$C$1597,2,0),"")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sale'!$A$2:$C$1597,2,0),"")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sale'!$A$2:$C$1597,2,0),"")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sale'!$A$2:$C$1597,2,0),"")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sale'!$A$2:$C$1597,2,0),"")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sale'!$A$2:$C$1597,2,0),"")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sale'!$A$2:$C$1597,2,0),"")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sale'!$A$2:$C$1597,2,0),"")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sale'!$A$2:$C$1597,2,0),"")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sale'!$A$2:$C$1597,2,0),"")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sale'!$A$2:$C$1597,2,0),"")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sale'!$A$2:$C$1597,2,0),"")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sale'!$A$2:$C$1597,2,0),"")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sale'!$A$2:$C$1597,2,0),"")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sale'!$A$2:$C$1597,2,0),"")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sale'!$A$2:$C$1597,2,0),"")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sale'!$A$2:$C$1597,2,0),"")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sale'!$A$2:$C$1597,2,0),"")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sale'!$A$2:$C$1597,2,0),"")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sale'!$A$2:$C$1597,2,0),"")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sale'!$A$2:$C$1597,2,0),"")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sale'!$A$2:$C$1597,2,0),"")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sale'!$A$2:$C$1597,2,0),"")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sale'!$A$2:$C$1597,2,0),"")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sale'!$A$2:$C$1597,2,0),"")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sale'!$A$2:$C$1597,2,0),"")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sale'!$A$2:$C$1597,2,0),"")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sale'!$A$2:$C$1597,2,0),"")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sale'!$A$2:$C$1597,2,0),"")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sale'!$A$2:$C$1597,2,0),"")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sale'!$A$2:$C$1597,2,0),"")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sale'!$A$2:$C$1597,2,0),"")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sale'!$A$2:$C$1597,2,0),"")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sale'!$A$2:$C$1597,2,0),"")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sale'!$A$2:$C$1597,2,0),"")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sale'!$A$2:$C$1597,2,0),"")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sale'!$A$2:$C$1597,2,0),"")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sale'!$A$2:$C$1597,2,0),"")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sale'!$A$2:$C$1597,2,0),"")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sale'!$A$2:$C$1597,2,0),"")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sale'!$A$2:$C$1597,2,0),"")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sale'!$A$2:$C$1597,2,0),"")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sale'!$A$2:$C$1597,2,0),"")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sale'!$A$2:$C$1597,2,0),"")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sale'!$A$2:$C$1597,2,0),"")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sale'!$A$2:$C$1597,2,0),"")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sale'!$A$2:$C$1597,2,0),"")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sale'!$A$2:$C$1597,2,0),"")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sale'!$A$2:$C$1597,2,0),"")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sale'!$A$2:$C$1597,2,0),"")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sale'!$A$2:$C$1597,2,0),"")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sale'!$A$2:$C$1597,2,0),"")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sale'!$A$2:$C$1597,2,0),"")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sale'!$A$2:$C$1597,2,0),"")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sale'!$A$2:$C$1597,2,0),"")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sale'!$A$2:$C$1597,2,0),"")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sale'!$A$2:$C$1597,2,0),"")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sale'!$A$2:$C$1597,2,0),"")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sale'!$A$2:$C$1597,2,0),"")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sale'!$A$2:$C$1597,2,0),"")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sale'!$A$2:$C$1597,2,0),"")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sale'!$A$2:$C$1597,2,0),"")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sale'!$A$2:$C$1597,2,0),"")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sale'!$A$2:$C$1597,2,0),"")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sale'!$A$2:$C$1597,2,0),"")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sale'!$A$2:$C$1597,2,0),"")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sale'!$A$2:$C$1597,2,0),"")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sale'!$A$2:$C$1597,2,0),"")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sale'!$A$2:$C$1597,2,0),"")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sale'!$A$2:$C$1597,2,0),"")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sale'!$A$2:$C$1597,2,0),"")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sale'!$A$2:$C$1597,2,0),"")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sale'!$A$2:$C$1597,2,0),"")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sale'!$A$2:$C$1597,2,0),"")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sale'!$A$2:$C$1597,2,0),"")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sale'!$A$2:$C$1597,2,0),"")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sale'!$A$2:$C$1597,2,0),"")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sale'!$A$2:$C$1597,2,0),"")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sale'!$A$2:$C$1597,2,0),"")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sale'!$A$2:$C$1597,2,0),"")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sale'!$A$2:$C$1597,2,0),"")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sale'!$A$2:$C$1597,2,0),"")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sale'!$A$2:$C$1597,2,0),"")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sale'!$A$2:$C$1597,2,0),"")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sale'!$A$2:$C$1597,2,0),"")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sale'!$A$2:$C$1597,2,0),"")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sale'!$A$2:$C$1597,2,0),"")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sale'!$A$2:$C$1597,2,0),"")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sale'!$A$2:$C$1597,2,0),"")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sale'!$A$2:$C$1597,2,0),"")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sale'!$A$2:$C$1597,2,0),"")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sale'!$A$2:$C$1597,2,0),"")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sale'!$A$2:$C$1597,2,0),"")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sale'!$A$2:$C$1597,2,0),"")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sale'!$A$2:$C$1597,2,0),"")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sale'!$A$2:$C$1597,2,0),"")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sale'!$A$2:$C$1597,2,0),"")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sale'!$A$2:$C$1597,2,0),"")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sale'!$A$2:$C$1597,2,0),"")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sale'!$A$2:$C$1597,2,0),"")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sale'!$A$2:$C$1597,2,0),"")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sale'!$A$2:$C$1597,2,0),"")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sale'!$A$2:$C$1597,2,0),"")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sale'!$A$2:$C$1597,2,0),"")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sale'!$A$2:$C$1597,2,0),"")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sale'!$A$2:$C$1597,2,0),"")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sale'!$A$2:$C$1597,2,0),"")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sale'!$A$2:$C$1597,2,0),"")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sale'!$A$2:$C$1597,2,0),"")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sale'!$A$2:$C$1597,2,0),"")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sale'!$A$2:$C$1597,2,0),"")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sale'!$A$2:$C$1597,2,0),"")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sale'!$A$2:$C$1597,2,0),"")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sale'!$A$2:$C$1597,2,0),"")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sale'!$A$2:$C$1597,2,0),"")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sale'!$A$2:$C$1597,2,0),"")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sale'!$A$2:$C$1597,2,0),"")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sale'!$A$2:$C$1597,2,0),"")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sale'!$A$2:$C$1597,2,0),"")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sale'!$A$2:$C$1597,2,0),"")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sale'!$A$2:$C$1597,2,0),"")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sale'!$A$2:$C$1597,2,0),"")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sale'!$A$2:$C$1597,2,0),"")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sale'!$A$2:$C$1597,2,0),"")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sale'!$A$2:$C$1597,2,0),"")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sale'!$A$2:$C$1597,2,0),"")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sale'!$A$2:$C$1597,2,0),"")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sale'!$A$2:$C$1597,2,0),"")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sale'!$A$2:$C$1597,2,0),"")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sale'!$A$2:$C$1597,2,0),"")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sale'!$A$2:$C$1597,2,0),"")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sale'!$A$2:$C$1597,2,0),"")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sale'!$A$2:$C$1597,2,0),"")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sale'!$A$2:$C$1597,2,0),"")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sale'!$A$2:$C$1597,2,0),"")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sale'!$A$2:$C$1597,2,0),"")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sale'!$A$2:$C$1597,2,0),"")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sale'!$A$2:$C$1597,2,0),"")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sale'!$A$2:$C$1597,2,0),"")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sale'!$A$2:$C$1597,2,0),"")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sale'!$A$2:$C$1597,2,0),"")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sale'!$A$2:$C$1597,2,0),"")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sale'!$A$2:$C$1597,2,0),"")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sale'!$A$2:$C$1597,2,0),"")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sale'!$A$2:$C$1597,2,0),"")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sale'!$A$2:$C$1597,2,0),"")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sale'!$A$2:$C$1597,2,0),"")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sale'!$A$2:$C$1597,2,0),"")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sale'!$A$2:$C$1597,2,0),"")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sale'!$A$2:$C$1597,2,0),"")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sale'!$A$2:$C$1597,2,0),"")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sale'!$A$2:$C$1597,2,0),"")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sale'!$A$2:$C$1597,2,0),"")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sale'!$A$2:$C$1597,2,0),"")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sale'!$A$2:$C$1597,2,0),"")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sale'!$A$2:$C$1597,2,0),"")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sale'!$A$2:$C$1597,2,0),"")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sale'!$A$2:$C$1597,2,0),"")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sale'!$A$2:$C$1597,2,0),"")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sale'!$A$2:$C$1597,2,0),"")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sale'!$A$2:$C$1597,2,0),"")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sale'!$A$2:$C$1597,2,0),"")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sale'!$A$2:$C$1597,2,0),"")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sale'!$A$2:$C$1597,2,0),"")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sale'!$A$2:$C$1597,2,0),"")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sale'!$A$2:$C$1597,2,0),"")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sale'!$A$2:$C$1597,2,0),"")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sale'!$A$2:$C$1597,2,0),"")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sale'!$A$2:$C$1597,2,0),"")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sale'!$A$2:$C$1597,2,0),"")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sale'!$A$2:$C$1597,2,0),"")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sale'!$A$2:$C$1597,2,0),"")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sale'!$A$2:$C$1597,2,0),"")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sale'!$A$2:$C$1597,2,0),"")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sale'!$A$2:$C$1597,2,0),"")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sale'!$A$2:$C$1597,2,0),"")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sale'!$A$2:$C$1597,2,0),"")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sale'!$A$2:$C$1597,2,0),"")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sale'!$A$2:$C$1597,2,0),"")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sale'!$A$2:$C$1597,2,0),"")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sale'!$A$2:$C$1597,2,0),"")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sale'!$A$2:$C$1597,2,0),"")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sale'!$A$2:$C$1597,2,0),"")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sale'!$A$2:$C$1597,2,0),"")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sale'!$A$2:$C$1597,2,0),"")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sale'!$A$2:$C$1597,2,0),"")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sale'!$A$2:$C$1597,2,0),"")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sale'!$A$2:$C$1597,2,0),"")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sale'!$A$2:$C$1597,2,0),"")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sale'!$A$2:$C$1597,2,0),"")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sale'!$A$2:$C$1597,2,0),"")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sale'!$A$2:$C$1597,2,0),"")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sale'!$A$2:$C$1597,2,0),"")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sale'!$A$2:$C$1597,2,0),"")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sale'!$A$2:$C$1597,2,0),"")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sale'!$A$2:$C$1597,2,0),"")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sale'!$A$2:$C$1597,2,0),"")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sale'!$A$2:$C$1597,2,0),"")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sale'!$A$2:$C$1597,2,0),"")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sale'!$A$2:$C$1597,2,0),"")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sale'!$A$2:$C$1597,2,0),"")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sale'!$A$2:$C$1597,2,0),"")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sale'!$A$2:$C$1597,2,0),"")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sale'!$A$2:$C$1597,2,0),"")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sale'!$A$2:$C$1597,2,0),"")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sale'!$A$2:$C$1597,2,0),"")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sale'!$A$2:$C$1597,2,0),"")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sale'!$A$2:$C$1597,2,0),"")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sale'!$A$2:$C$1597,2,0),"")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sale'!$A$2:$C$1597,2,0),"")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sale'!$A$2:$C$1597,2,0),"")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sale'!$A$2:$C$1597,2,0),"")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sale'!$A$2:$C$1597,2,0),"")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sale'!$A$2:$C$1597,2,0),"")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sale'!$A$2:$C$1597,2,0),"")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sale'!$A$2:$C$1597,2,0),"")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sale'!$A$2:$C$1597,2,0),"")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sale'!$A$2:$C$1597,2,0),"")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sale'!$A$2:$C$1597,2,0),"")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sale'!$A$2:$C$1597,2,0),"")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sale'!$A$2:$C$1597,2,0),"")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sale'!$A$2:$C$1597,2,0),"")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sale'!$A$2:$C$1597,2,0),"")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sale'!$A$2:$C$1597,2,0),"")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sale'!$A$2:$C$1597,2,0),"")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sale'!$A$2:$C$1597,2,0),"")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sale'!$A$2:$C$1597,2,0),"")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sale'!$A$2:$C$1597,2,0),"")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sale'!$A$2:$C$1597,2,0),"")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sale'!$A$2:$C$1597,2,0),"")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sale'!$A$2:$C$1597,2,0),"")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sale'!$A$2:$C$1597,2,0),"")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sale'!$A$2:$C$1597,2,0),"")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sale'!$A$2:$C$1597,2,0),"")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sale'!$A$2:$C$1597,2,0),"")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sale'!$A$2:$C$1597,2,0),"")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sale'!$A$2:$C$1597,2,0),"")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sale'!$A$2:$C$1597,2,0),"")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sale'!$A$2:$C$1597,2,0),"")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sale'!$A$2:$C$1597,2,0),"")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sale'!$A$2:$C$1597,2,0),"")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sale'!$A$2:$C$1597,2,0),"")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sale'!$A$2:$C$1597,2,0),"")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sale'!$A$2:$C$1597,2,0),"")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sale'!$A$2:$C$1597,2,0),"")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sale'!$A$2:$C$1597,2,0),"")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sale'!$A$2:$C$1597,2,0),"")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sale'!$A$2:$C$1597,2,0),"")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sale'!$A$2:$C$1597,2,0),"")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sale'!$A$2:$C$1597,2,0),"")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sale'!$A$2:$C$1597,2,0),"")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sale'!$A$2:$C$1597,2,0),"")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sale'!$A$2:$C$1597,2,0),"")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sale'!$A$2:$C$1597,2,0),"")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sale'!$A$2:$C$1597,2,0),"")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sale'!$A$2:$C$1597,2,0),"")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sale'!$A$2:$C$1597,2,0),"")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sale'!$A$2:$C$1597,2,0),"")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sale'!$A$2:$C$1597,2,0),"")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sale'!$A$2:$C$1597,2,0),"")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sale'!$A$2:$C$1597,2,0),"")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sale'!$A$2:$C$1597,2,0),"")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sale'!$A$2:$C$1597,2,0),"")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sale'!$A$2:$C$1597,2,0),"")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sale'!$A$2:$C$1597,2,0),"")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sale'!$A$2:$C$1597,2,0),"")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sale'!$A$2:$C$1597,2,0),"")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sale'!$A$2:$C$1597,2,0),"")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sale'!$A$2:$C$1597,2,0),"")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sale'!$A$2:$C$1597,2,0),"")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sale'!$A$2:$C$1597,2,0),"")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sale'!$A$2:$C$1597,2,0),"")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sale'!$A$2:$C$1597,2,0),"")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sale'!$A$2:$C$1597,2,0),"")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sale'!$A$2:$C$1597,2,0),"")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sale'!$A$2:$C$1597,2,0),"")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sale'!$A$2:$C$1597,2,0),"")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sale'!$A$2:$C$1597,2,0),"")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sale'!$A$2:$C$1597,2,0),"")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sale'!$A$2:$C$1597,2,0),"")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sale'!$A$2:$C$1597,2,0),"")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sale'!$A$2:$C$1597,2,0),"")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sale'!$A$2:$C$1597,2,0),"")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sale'!$A$2:$C$1597,2,0),"")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sale'!$A$2:$C$1597,2,0),"")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sale'!$A$2:$C$1597,2,0),"")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sale'!$A$2:$C$1597,2,0),"")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sale'!$A$2:$C$1597,2,0),"")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sale'!$A$2:$C$1597,2,0),"")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sale'!$A$2:$C$1597,2,0),"")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sale'!$A$2:$C$1597,2,0),"")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sale'!$A$2:$C$1597,2,0),"")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sale'!$A$2:$C$1597,2,0),"")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sale'!$A$2:$C$1597,2,0),"")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sale'!$A$2:$C$1597,2,0),"")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sale'!$A$2:$C$1597,2,0),"")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sale'!$A$2:$C$1597,2,0),"")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sale'!$A$2:$C$1597,2,0),"")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sale'!$A$2:$C$1597,2,0),"")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sale'!$A$2:$C$1597,2,0),"")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sale'!$A$2:$C$1597,2,0),"")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sale'!$A$2:$C$1597,2,0),"")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sale'!$A$2:$C$1597,2,0),"")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sale'!$A$2:$C$1597,2,0),"")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sale'!$A$2:$C$1597,2,0),"")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sale'!$A$2:$C$1597,2,0),"")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sale'!$A$2:$C$1597,2,0),"")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sale'!$A$2:$C$1597,2,0),"")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sale'!$A$2:$C$1597,2,0),"")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sale'!$A$2:$C$1597,2,0),"")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sale'!$A$2:$C$1597,2,0),"")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sale'!$A$2:$C$1597,2,0),"")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sale'!$A$2:$C$1597,2,0),"")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sale'!$A$2:$C$1597,2,0),"")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sale'!$A$2:$C$1597,2,0),"")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sale'!$A$2:$C$1597,2,0),"")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sale'!$A$2:$C$1597,2,0),"")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sale'!$A$2:$C$1597,2,0),"")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sale'!$A$2:$C$1597,2,0),"")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sale'!$A$2:$C$1597,2,0),"")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sale'!$A$2:$C$1597,2,0),"")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sale'!$A$2:$C$1597,2,0),"")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sale'!$A$2:$C$1597,2,0),"")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sale'!$A$2:$C$1597,2,0),"")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sale'!$A$2:$C$1597,2,0),"")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sale'!$A$2:$C$1597,2,0),"")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sale'!$A$2:$C$1597,2,0),"")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sale'!$A$2:$C$1597,2,0),"")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sale'!$A$2:$C$1597,2,0),"")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sale'!$A$2:$C$1597,2,0),"")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sale'!$A$2:$C$1597,2,0),"")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sale'!$A$2:$C$1597,2,0),"")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sale'!$A$2:$C$1597,2,0),"")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sale'!$A$2:$C$1597,2,0),"")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sale'!$A$2:$C$1597,2,0),"")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sale'!$A$2:$C$1597,2,0),"")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sale'!$A$2:$C$1597,2,0),"")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sale'!$A$2:$C$1597,2,0),"")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sale'!$A$2:$C$1597,2,0),"")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sale'!$A$2:$C$1597,2,0),"")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sale'!$A$2:$C$1597,2,0),"")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sale'!$A$2:$C$1597,2,0),"")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sale'!$A$2:$C$1597,2,0),"")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sale'!$A$2:$C$1597,2,0),"")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sale'!$A$2:$C$1597,2,0),"")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sale'!$A$2:$C$1597,2,0),"")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sale'!$A$2:$C$1597,2,0),"")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sale'!$A$2:$C$1597,2,0),"")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sale'!$A$2:$C$1597,2,0),"")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sale'!$A$2:$C$1597,2,0),"")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sale'!$A$2:$C$1597,2,0),"")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sale'!$A$2:$C$1597,2,0),"")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sale'!$A$2:$C$1597,2,0),"")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sale'!$A$2:$C$1597,2,0),"")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sale'!$A$2:$C$1597,2,0),"")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sale'!$A$2:$C$1597,2,0),"")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sale'!$A$2:$C$1597,2,0),"")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sale'!$A$2:$C$1597,2,0),"")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sale'!$A$2:$C$1597,2,0),"")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sale'!$A$2:$C$1597,2,0),"")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sale'!$A$2:$C$1597,2,0),"")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sale'!$A$2:$C$1597,2,0),"")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sale'!$A$2:$C$1597,2,0),"")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sale'!$A$2:$C$1597,2,0),"")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sale'!$A$2:$C$1597,2,0),"")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sale'!$A$2:$C$1597,2,0),"")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sale'!$A$2:$C$1597,2,0),"")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sale'!$A$2:$C$1597,2,0),"")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sale'!$A$2:$C$1597,2,0),"")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sale'!$A$2:$C$1597,2,0),"")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sale'!$A$2:$C$1597,2,0),"")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sale'!$A$2:$C$1597,2,0),"")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sale'!$A$2:$C$1597,2,0),"")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sale'!$A$2:$C$1597,2,0),"")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sale'!$A$2:$C$1597,2,0),"")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sale'!$A$2:$C$1597,2,0),"")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sale'!$A$2:$C$1597,2,0),"")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sale'!$A$2:$C$1597,2,0),"")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sale'!$A$2:$C$1597,2,0),"")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sale'!$A$2:$C$1597,2,0),"")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sale'!$A$2:$C$1597,2,0),"")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sale'!$A$2:$C$1597,2,0),"")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sale'!$A$2:$C$1597,2,0),"")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sale'!$A$2:$C$1597,2,0),"")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sale'!$A$2:$C$1597,2,0),"")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sale'!$A$2:$C$1597,2,0),"")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sale'!$A$2:$C$1597,2,0),"")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sale'!$A$2:$C$1597,2,0),"")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sale'!$A$2:$C$1597,2,0),"")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sale'!$A$2:$C$1597,2,0),"")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sale'!$A$2:$C$1597,2,0),"")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sale'!$A$2:$C$1597,2,0),"")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sale'!$A$2:$C$1597,2,0),"")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sale'!$A$2:$C$1597,2,0),"")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sale'!$A$2:$C$1597,2,0),"")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sale'!$A$2:$C$1597,2,0),"")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sale'!$A$2:$C$1597,2,0),"")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sale'!$A$2:$C$1597,2,0),"")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sale'!$A$2:$C$1597,2,0),"")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sale'!$A$2:$C$1597,2,0),"")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sale'!$A$2:$C$1597,2,0),"")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sale'!$A$2:$C$1597,2,0),"")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sale'!$A$2:$C$1597,2,0),"")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sale'!$A$2:$C$1597,2,0),"")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sale'!$A$2:$C$1597,2,0),"")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sale'!$A$2:$C$1597,2,0),"")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sale'!$A$2:$C$1597,2,0),"")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sale'!$A$2:$C$1597,2,0),"")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sale'!$A$2:$C$1597,2,0),"")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sale'!$A$2:$C$1597,2,0),"")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sale'!$A$2:$C$1597,2,0),"")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sale'!$A$2:$C$1597,2,0),"")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sale'!$A$2:$C$1597,2,0),"")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sale'!$A$2:$C$1597,2,0),"")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sale'!$A$2:$C$1597,2,0),"")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sale'!$A$2:$C$1597,2,0),"")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sale'!$A$2:$C$1597,2,0),"")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sale'!$A$2:$C$1597,2,0),"")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sale'!$A$2:$C$1597,2,0),"")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sale'!$A$2:$C$1597,2,0),"")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sale'!$A$2:$C$1597,2,0),"")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sale'!$A$2:$C$1597,2,0),"")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sale'!$A$2:$C$1597,2,0),"")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sale'!$A$2:$C$1597,2,0),"")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sale'!$A$2:$C$1597,2,0),"")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sale'!$A$2:$C$1597,2,0),"")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sale'!$A$2:$C$1597,2,0),"")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sale'!$A$2:$C$1597,2,0),"")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sale'!$A$2:$C$1597,2,0),"")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sale'!$A$2:$C$1597,2,0),"")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sale'!$A$2:$C$1597,2,0),"")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sale'!$A$2:$C$1597,2,0),"")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sale'!$A$2:$C$1597,2,0),"")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sale'!$A$2:$C$1597,2,0),"")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sale'!$A$2:$C$1597,2,0),"")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sale'!$A$2:$C$1597,2,0),"")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sale'!$A$2:$C$1597,2,0),"")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sale'!$A$2:$C$1597,2,0),"")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sale'!$A$2:$C$1597,2,0),"")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sale'!$A$2:$C$1597,2,0),"")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sale'!$A$2:$C$1597,2,0),"")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sale'!$A$2:$C$1597,2,0),"")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sale'!$A$2:$C$1597,2,0),"")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sale'!$A$2:$C$1597,2,0),"")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sale'!$A$2:$C$1597,2,0),"")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sale'!$A$2:$C$1597,2,0),"")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sale'!$A$2:$C$1597,2,0),"")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sale'!$A$2:$C$1597,2,0),"")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sale'!$A$2:$C$1597,2,0),"")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sale'!$A$2:$C$1597,2,0),"")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sale'!$A$2:$C$1597,2,0),"")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sale'!$A$2:$C$1597,2,0),"")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sale'!$A$2:$C$1597,2,0),"")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sale'!$A$2:$C$1597,2,0),"")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sale'!$A$2:$C$1597,2,0),"")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sale'!$A$2:$C$1597,2,0),"")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sale'!$A$2:$C$1597,2,0),"")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sale'!$A$2:$C$1597,2,0),"")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sale'!$A$2:$C$1597,2,0),"")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sale'!$A$2:$C$1597,2,0),"")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sale'!$A$2:$C$1597,2,0),"")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sale'!$A$2:$C$1597,2,0),"")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sale'!$A$2:$C$1597,2,0),"")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sale'!$A$2:$C$1597,2,0),"")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sale'!$A$2:$C$1597,2,0),"")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sale'!$A$2:$C$1597,2,0),"")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sale'!$A$2:$C$1597,2,0),"")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sale'!$A$2:$C$1597,2,0),"")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sale'!$A$2:$C$1597,2,0),"")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sale'!$A$2:$C$1597,2,0),"")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sale'!$A$2:$C$1597,2,0),"")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sale'!$A$2:$C$1597,2,0),"")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sale'!$A$2:$C$1597,2,0),"")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sale'!$A$2:$C$1597,2,0),"")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sale'!$A$2:$C$1597,2,0),"")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sale'!$A$2:$C$1597,2,0),"")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sale'!$A$2:$C$1597,2,0),"")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sale'!$A$2:$C$1597,2,0),"")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sale'!$A$2:$C$1597,2,0),"")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sale'!$A$2:$C$1597,2,0),"")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sale'!$A$2:$C$1597,2,0),"")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sale'!$A$2:$C$1597,2,0),"")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sale'!$A$2:$C$1597,2,0),"")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sale'!$A$2:$C$1597,2,0),"")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sale'!$A$2:$C$1597,2,0),"")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sale'!$A$2:$C$1597,2,0),"")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sale'!$A$2:$C$1597,2,0),"")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sale'!$A$2:$C$1597,2,0),"")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sale'!$A$2:$C$1597,2,0),"")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sale'!$A$2:$C$1597,2,0),"")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sale'!$A$2:$C$1597,2,0),"")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sale'!$A$2:$C$1597,2,0),"")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sale'!$A$2:$C$1597,2,0),"")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sale'!$A$2:$C$1597,2,0),"")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sale'!$A$2:$C$1597,2,0),"")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sale'!$A$2:$C$1597,2,0),"")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sale'!$A$2:$C$1597,2,0),"")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sale'!$A$2:$C$1597,2,0),"")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sale'!$A$2:$C$1597,2,0),"")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sale'!$A$2:$C$1597,2,0),"")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sale'!$A$2:$C$1597,2,0),"")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sale'!$A$2:$C$1597,2,0),"")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sale'!$A$2:$C$1597,2,0),"")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sale'!$A$2:$C$1597,2,0),"")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sale'!$A$2:$C$1597,2,0),"")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sale'!$A$2:$C$1597,2,0),"")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sale'!$A$2:$C$1597,2,0),"")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sale'!$A$2:$C$1597,2,0),"")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sale'!$A$2:$C$1597,2,0),"")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sale'!$A$2:$C$1597,2,0),"")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sale'!$A$2:$C$1597,2,0),"")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sale'!$A$2:$C$1597,2,0),"")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sale'!$A$2:$C$1597,2,0),"")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sale'!$A$2:$C$1597,2,0),"")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sale'!$A$2:$C$1597,2,0),"")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sale'!$A$2:$C$1597,2,0),"")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sale'!$A$2:$C$1597,2,0),"")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sale'!$A$2:$C$1597,2,0),"")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sale'!$A$2:$C$1597,2,0),"")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sale'!$A$2:$C$1597,2,0),"")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sale'!$A$2:$C$1597,2,0),"")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sale'!$A$2:$C$1597,2,0),"")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sale'!$A$2:$C$1597,2,0),"")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sale'!$A$2:$C$1597,2,0),"")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sale'!$A$2:$C$1597,2,0),"")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sale'!$A$2:$C$1597,2,0),"")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sale'!$A$2:$C$1597,2,0),"")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sale'!$A$2:$C$1597,2,0),"")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sale'!$A$2:$C$1597,2,0),"")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sale'!$A$2:$C$1597,2,0),"")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sale'!$A$2:$C$1597,2,0),"")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sale'!$A$2:$C$1597,2,0),"")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sale'!$A$2:$C$1597,2,0),"")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sale'!$A$2:$C$1597,2,0),"")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sale'!$A$2:$C$1597,2,0),"")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sale'!$A$2:$C$1597,2,0),"")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sale'!$A$2:$C$1597,2,0),"")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sale'!$A$2:$C$1597,2,0),"")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sale'!$A$2:$C$1597,2,0),"")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sale'!$A$2:$C$1597,2,0),"")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sale'!$A$2:$C$1597,2,0),"")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sale'!$A$2:$C$1597,2,0),"")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sale'!$A$2:$C$1597,2,0),"")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sale'!$A$2:$C$1597,2,0),"")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sale'!$A$2:$C$1597,2,0),"")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sale'!$A$2:$C$1597,2,0),"")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sale'!$A$2:$C$1597,2,0),"")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sale'!$A$2:$C$1597,2,0),"")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sale'!$A$2:$C$1597,2,0),"")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sale'!$A$2:$C$1597,2,0),"")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sale'!$A$2:$C$1597,2,0),"")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sale'!$A$2:$C$1597,2,0),"")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sale'!$A$2:$C$1597,2,0),"")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sale'!$A$2:$C$1597,2,0),"")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sale'!$A$2:$C$1597,2,0),"")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sale'!$A$2:$C$1597,2,0),"")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sale'!$A$2:$C$1597,2,0),"")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sale'!$A$2:$C$1597,2,0),"")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sale'!$A$2:$C$1597,2,0),"")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sale'!$A$2:$C$1597,2,0),"")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sale'!$A$2:$C$1597,2,0),"")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sale'!$A$2:$C$1597,2,0),"")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sale'!$A$2:$C$1597,2,0),"")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sale'!$A$2:$C$1597,2,0),"")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sale'!$A$2:$C$1597,2,0),"")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sale'!$A$2:$C$1597,2,0),"")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sale'!$A$2:$C$1597,2,0),"")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sale'!$A$2:$C$1597,2,0),"")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sale'!$A$2:$C$1597,2,0),"")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sale'!$A$2:$C$1597,2,0),"")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sale'!$A$2:$C$1597,2,0),"")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sale'!$A$2:$C$1597,2,0),"")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sale'!$A$2:$C$1597,2,0),"")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sale'!$A$2:$C$1597,2,0),"")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sale'!$A$2:$C$1597,2,0),"")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sale'!$A$2:$C$1597,2,0),"")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sale'!$A$2:$C$1597,2,0),"")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sale'!$A$2:$C$1597,2,0),"")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sale'!$A$2:$C$1597,2,0),"")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sale'!$A$2:$C$1597,2,0),"")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sale'!$A$2:$C$1597,2,0),"")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sale'!$A$2:$C$1597,2,0),"")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sale'!$A$2:$C$1597,2,0),"")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sale'!$A$2:$C$1597,2,0),"")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sale'!$A$2:$C$1597,2,0),"")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sale'!$A$2:$C$1597,2,0),"")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sale'!$A$2:$C$1597,2,0),"")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sale'!$A$2:$C$1597,2,0),"")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sale'!$A$2:$C$1597,2,0),"")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sale'!$A$2:$C$1597,2,0),"")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sale'!$A$2:$C$1597,2,0),"")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sale'!$A$2:$C$1597,2,0),"")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sale'!$A$2:$C$1597,2,0),"")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sale'!$A$2:$C$1597,2,0),"")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sale'!$A$2:$C$1597,2,0),"")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sale'!$A$2:$C$1597,2,0),"")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sale'!$A$2:$C$1597,2,0),"")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sale'!$A$2:$C$1597,2,0),"")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sale'!$A$2:$C$1597,2,0),"")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sale'!$A$2:$C$1597,2,0),"")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sale'!$A$2:$C$1597,2,0),"")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sale'!$A$2:$C$1597,2,0),"")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sale'!$A$2:$C$1597,2,0),"")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sale'!$A$2:$C$1597,2,0),"")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sale'!$A$2:$C$1597,2,0),"")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sale'!$A$2:$C$1597,2,0),"")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sale'!$A$2:$C$1597,2,0),"")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sale'!$A$2:$C$1597,2,0),"")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sale'!$A$2:$C$1597,2,0),"")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sale'!$A$2:$C$1597,2,0),"")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sale'!$A$2:$C$1597,2,0),"")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sale'!$A$2:$C$1597,2,0),"")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sale'!$A$2:$C$1597,2,0),"")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sale'!$A$2:$C$1597,2,0),"")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sale'!$A$2:$C$1597,2,0),"")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sale'!$A$2:$C$1597,2,0),"")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sale'!$A$2:$C$1597,2,0),"")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sale'!$A$2:$C$1597,2,0),"")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sale'!$A$2:$C$1597,2,0),"")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sale'!$A$2:$C$1597,2,0),"")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sale'!$A$2:$C$1597,2,0),"")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sale'!$A$2:$C$1597,2,0),"")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sale'!$A$2:$C$1597,2,0),"")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sale'!$A$2:$C$1597,2,0),"")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sale'!$A$2:$C$1597,2,0),"")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sale'!$A$2:$C$1597,2,0),"")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sale'!$A$2:$C$1597,2,0),"")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sale'!$A$2:$C$1597,2,0),"")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sale'!$A$2:$C$1597,2,0),"")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sale'!$A$2:$C$1597,2,0),"")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sale'!$A$2:$C$1597,2,0),"")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sale'!$A$2:$C$1597,2,0),"")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sale'!$A$2:$C$1597,2,0),"")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sale'!$A$2:$C$1597,2,0),"")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sale'!$A$2:$C$1597,2,0),"")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sale'!$A$2:$C$1597,2,0),"")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sale'!$A$2:$C$1597,2,0),"")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sale'!$A$2:$C$1597,2,0),"")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sale'!$A$2:$C$1597,2,0),"")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sale'!$A$2:$C$1597,2,0),"")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sale'!$A$2:$C$1597,2,0),"")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sale'!$A$2:$C$1597,2,0),"")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sale'!$A$2:$C$1597,2,0),"")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sale'!$A$2:$C$1597,2,0),"")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sale'!$A$2:$C$1597,2,0),"")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sale'!$A$2:$C$1597,2,0),"")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sale'!$A$2:$C$1597,2,0),"")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sale'!$A$2:$C$1597,2,0),"")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sale'!$A$2:$C$1597,2,0),"")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sale'!$A$2:$C$1597,2,0),"")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sale'!$A$2:$C$1597,2,0),"")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sale'!$A$2:$C$1597,2,0),"")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sale'!$A$2:$C$1597,2,0),"")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sale'!$A$2:$C$1597,2,0),"")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sale'!$A$2:$C$1597,2,0),"")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sale'!$A$2:$C$1597,2,0),"")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sale'!$A$2:$C$1597,2,0),"")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sale'!$A$2:$C$1597,2,0),"")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sale'!$A$2:$C$1597,2,0),"")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sale'!$A$2:$C$1597,2,0),"")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sale'!$A$2:$C$1597,2,0),"")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sale'!$A$2:$C$1597,2,0),"")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sale'!$A$2:$C$1597,2,0),"")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sale'!$A$2:$C$1597,2,0),"")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sale'!$A$2:$C$1597,2,0),"")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sale'!$A$2:$C$1597,2,0),"")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sale'!$A$2:$C$1597,2,0),"")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sale'!$A$2:$C$1597,2,0),"")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sale'!$A$2:$C$1597,2,0),"")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sale'!$A$2:$C$1597,2,0),"")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sale'!$A$2:$C$1597,2,0),"")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sale'!$A$2:$C$1597,2,0),"")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sale'!$A$2:$C$1597,2,0),"")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sale'!$A$2:$C$1597,2,0),"")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sale'!$A$2:$C$1597,2,0),"")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sale'!$A$2:$C$1597,2,0),"")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sale'!$A$2:$C$1597,2,0),"")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sale'!$A$2:$C$1597,2,0),"")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sale'!$A$2:$C$1597,2,0),"")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sale'!$A$2:$C$1597,2,0),"")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sale'!$A$2:$C$1597,2,0),"")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sale'!$A$2:$C$1597,2,0),"")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sale'!$A$2:$C$1597,2,0),"")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sale'!$A$2:$C$1597,2,0),"")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sale'!$A$2:$C$1597,2,0),"")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sale'!$A$2:$C$1597,2,0),"")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sale'!$A$2:$C$1597,2,0),"")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sale'!$A$2:$C$1597,2,0),"")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sale'!$A$2:$C$1597,2,0),"")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sale'!$A$2:$C$1597,2,0),"")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sale'!$A$2:$C$1597,2,0),"")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sale'!$A$2:$C$1597,2,0),"")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sale'!$A$2:$C$1597,2,0),"")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sale'!$A$2:$C$1597,2,0),"")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sale'!$A$2:$C$1597,2,0),"")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sale'!$A$2:$C$1597,2,0),"")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sale'!$A$2:$C$1597,2,0),"")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sale'!$A$2:$C$1597,2,0),"")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sale'!$A$2:$C$1597,2,0),"")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sale'!$A$2:$C$1597,2,0),"")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sale'!$A$2:$C$1597,2,0),"")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sale'!$A$2:$C$1597,2,0),"")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sale'!$A$2:$C$1597,2,0),"")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sale'!$A$2:$C$1597,2,0),"")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sale'!$A$2:$C$1597,2,0),"")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sale'!$A$2:$C$1597,2,0),"")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sale'!$A$2:$C$1597,2,0),"")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sale'!$A$2:$C$1597,2,0),"")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sale'!$A$2:$C$1597,2,0),"")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sale'!$A$2:$C$1597,2,0),"")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sale'!$A$2:$C$1597,2,0),"")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sale'!$A$2:$C$1597,2,0),"")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sale'!$A$2:$C$1597,2,0),"")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sale'!$A$2:$C$1597,2,0),"")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sale'!$A$2:$C$1597,2,0),"")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sale'!$A$2:$C$1597,2,0),"")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sale'!$A$2:$C$1597,2,0),"")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sale'!$A$2:$C$1597,2,0),"")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sale'!$A$2:$C$1597,2,0),"")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sale'!$A$2:$C$1597,2,0),"")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sale'!$A$2:$C$1597,2,0),"")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sale'!$A$2:$C$1597,2,0),"")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sale'!$A$2:$C$1597,2,0),"")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sale'!$A$2:$C$1597,2,0),"")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sale'!$A$2:$C$1597,2,0),"")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sale'!$A$2:$C$1597,2,0),"")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sale'!$A$2:$C$1597,2,0),"")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sale'!$A$2:$C$1597,2,0),"")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sale'!$A$2:$C$1597,2,0),"")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sale'!$A$2:$C$1597,2,0),"")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sale'!$A$2:$C$1597,2,0),"")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sale'!$A$2:$C$1597,2,0),"")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sale'!$A$2:$C$1597,2,0),"")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sale'!$A$2:$C$1597,2,0),"")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sale'!$A$2:$C$1597,2,0),"")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sale'!$A$2:$C$1597,2,0),"")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sale'!$A$2:$C$1597,2,0),"")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sale'!$A$2:$C$1597,2,0),"")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sale'!$A$2:$C$1597,2,0),"")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sale'!$A$2:$C$1597,2,0),"")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sale'!$A$2:$C$1597,2,0),"")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sale'!$A$2:$C$1597,2,0),"")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sale'!$A$2:$C$1597,2,0),"")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sale'!$A$2:$C$1597,2,0),"")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sale'!$A$2:$C$1597,2,0),"")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sale'!$A$2:$C$1597,2,0),"")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sale'!$A$2:$C$1597,2,0),"")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sale'!$A$2:$C$1597,2,0),"")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sale'!$A$2:$C$1597,2,0),"")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sale'!$A$2:$C$1597,2,0),"")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sale'!$A$2:$C$1597,2,0),"")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sale'!$A$2:$C$1597,2,0),"")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sale'!$A$2:$C$1597,2,0),"")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sale'!$A$2:$C$1597,2,0),"")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sale'!$A$2:$C$1597,2,0),"")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sale'!$A$2:$C$1597,2,0),"")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sale'!$A$2:$C$1597,2,0),"")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sale'!$A$2:$C$1597,2,0),"")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sale'!$A$2:$C$1597,2,0),"")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sale'!$A$2:$C$1597,2,0),"")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sale'!$A$2:$C$1597,2,0),"")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sale'!$A$2:$C$1597,2,0),"")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sale'!$A$2:$C$1597,2,0),"")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sale'!$A$2:$C$1597,2,0),"")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sale'!$A$2:$C$1597,2,0),"")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sale'!$A$2:$C$1597,2,0),"")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sale'!$A$2:$C$1597,2,0),"")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sale'!$A$2:$C$1597,2,0),"")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sale'!$A$2:$C$1597,2,0),"")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sale'!$A$2:$C$1597,2,0),"")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sale'!$A$2:$C$1597,2,0),"")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sale'!$A$2:$C$1597,2,0),"")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sale'!$A$2:$C$1597,2,0),"")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sale'!$A$2:$C$1597,2,0),"")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sale'!$A$2:$C$1597,2,0),"")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sale'!$A$2:$C$1597,2,0),"")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sale'!$A$2:$C$1597,2,0),"")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sale'!$A$2:$C$1597,2,0),"")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sale'!$A$2:$C$1597,2,0),"")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sale'!$A$2:$C$1597,2,0),"")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sale'!$A$2:$C$1597,2,0),"")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sale'!$A$2:$C$1597,2,0),"")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sale'!$A$2:$C$1597,2,0),"")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sale'!$A$2:$C$1597,2,0),"")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sale'!$A$2:$C$1597,2,0),"")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sale'!$A$2:$C$1597,2,0),"")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sale'!$A$2:$C$1597,2,0),"")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sale'!$A$2:$C$1597,2,0),"")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sale'!$A$2:$C$1597,2,0),"")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sale'!$A$2:$C$1597,2,0),"")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sale'!$A$2:$C$1597,2,0),"")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sale'!$A$2:$C$1597,2,0),"")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sale'!$A$2:$C$1597,2,0),"")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sale'!$A$2:$C$1597,2,0),"")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sale'!$A$2:$C$1597,2,0),"")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sale'!$A$2:$C$1597,2,0),"")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sale'!$A$2:$C$1597,2,0),"")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sale'!$A$2:$C$1597,2,0),"")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sale'!$A$2:$C$1597,2,0),"")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sale'!$A$2:$C$1597,2,0),"")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sale'!$A$2:$C$1597,2,0),"")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sale'!$A$2:$C$1597,2,0),"")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sale'!$A$2:$C$1597,2,0),"")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sale'!$A$2:$C$1597,2,0),"")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sale'!$A$2:$C$1597,2,0),"")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sale'!$A$2:$C$1597,2,0),"")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sale'!$A$2:$C$1597,2,0),"")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sale'!$A$2:$C$1597,2,0),"")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sale'!$A$2:$C$1597,2,0),"")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sale'!$A$2:$C$1597,2,0),"")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sale'!$A$2:$C$1597,2,0),"")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sale'!$A$2:$C$1597,2,0),"")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sale'!$A$2:$C$1597,2,0),"")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sale'!$A$2:$C$1597,2,0),"")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sale'!$A$2:$C$1597,2,0),"")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sale'!$A$2:$C$1597,2,0),"")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sale'!$A$2:$C$1597,2,0),"")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sale'!$A$2:$C$1597,2,0),"")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sale'!$A$2:$C$1597,2,0),"")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sale'!$A$2:$C$1597,2,0),"")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sale'!$A$2:$C$1597,2,0),"")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sale'!$A$2:$C$1597,2,0),"")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sale'!$A$2:$C$1597,2,0),"")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sale'!$A$2:$C$1597,2,0),"")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sale'!$A$2:$C$1597,2,0),"")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sale'!$A$2:$C$1597,2,0),"")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sale'!$A$2:$C$1597,2,0),"")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sale'!$A$2:$C$1597,2,0),"")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sale'!$A$2:$C$1597,2,0),"")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sale'!$A$2:$C$1597,2,0),"")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sale'!$A$2:$C$1597,2,0),"")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sale'!$A$2:$C$1597,2,0),"")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sale'!$A$2:$C$1597,2,0),"")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sale'!$A$2:$C$1597,2,0),"")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sale'!$A$2:$C$1597,2,0),"")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sale'!$A$2:$C$1597,2,0),"")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sale'!$A$2:$C$1597,2,0),"")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sale'!$A$2:$C$1597,2,0),"")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sale'!$A$2:$C$1597,2,0),"")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sale'!$A$2:$C$1597,2,0),"")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sale'!$A$2:$C$1597,2,0),"")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sale'!$A$2:$C$1597,2,0),"")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sale'!$A$2:$C$1597,2,0),"")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sale'!$A$2:$C$1597,2,0),"")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sale'!$A$2:$C$1597,2,0),"")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sale'!$A$2:$C$1597,2,0),"")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sale'!$A$2:$C$1597,2,0),"")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sale'!$A$2:$C$1597,2,0),"")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sale'!$A$2:$C$1597,2,0),"")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sale'!$A$2:$C$1597,2,0),"")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sale'!$A$2:$C$1597,2,0),"")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sale'!$A$2:$C$1597,2,0),"")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sale'!$A$2:$C$1597,2,0),"")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sale'!$A$2:$C$1597,2,0),"")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sale'!$A$2:$C$1597,2,0),"")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sale'!$A$2:$C$1597,2,0),"")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sale'!$A$2:$C$1597,2,0),"")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sale'!$A$2:$C$1597,2,0),"")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sale'!$A$2:$C$1597,2,0),"")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sale'!$A$2:$C$1597,2,0),"")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sale'!$A$2:$C$1597,2,0),"")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sale'!$A$2:$C$1597,2,0),"")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sale'!$A$2:$C$1597,2,0),"")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sale'!$A$2:$C$1597,2,0),"")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sale'!$A$2:$C$1597,2,0),"")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sale'!$A$2:$C$1597,2,0),"")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sale'!$A$2:$C$1597,2,0),"")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sale'!$A$2:$C$1597,2,0),"")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sale'!$A$2:$C$1597,2,0),"")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sale'!$A$2:$C$1597,2,0),"")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sale'!$A$2:$C$1597,2,0),"")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sale'!$A$2:$C$1597,2,0),"")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sale'!$A$2:$C$1597,2,0),"")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sale'!$A$2:$C$1597,2,0),"")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sale'!$A$2:$C$1597,2,0),"")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sale'!$A$2:$C$1597,2,0),"")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sale'!$A$2:$C$1597,2,0),"")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sale'!$A$2:$C$1597,2,0),"")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sale'!$A$2:$C$1597,2,0),"")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sale'!$A$2:$C$1597,2,0),"")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sale'!$A$2:$C$1597,2,0),"")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sale'!$A$2:$C$1597,2,0),"")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sale'!$A$2:$C$1597,2,0),"")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sale'!$A$2:$C$1597,2,0),"")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sale'!$A$2:$C$1597,2,0),"")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sale'!$A$2:$C$1597,2,0),"")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sale'!$A$2:$C$1597,2,0),"")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sale'!$A$2:$C$1597,2,0),"")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sale'!$A$2:$C$1597,2,0),"")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sale'!$A$2:$C$1597,2,0),"")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sale'!$A$2:$C$1597,2,0),"")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sale'!$A$2:$C$1597,2,0),"")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sale'!$A$2:$C$1597,2,0),"")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sale'!$A$2:$C$1597,2,0),"")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sale'!$A$2:$C$1597,2,0),"")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sale'!$A$2:$C$1597,2,0),"")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sale'!$A$2:$C$1597,2,0),"")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sale'!$A$2:$C$1597,2,0),"")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sale'!$A$2:$C$1597,2,0),"")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sale'!$A$2:$C$1597,2,0),"")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sale'!$A$2:$C$1597,2,0),"")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sale'!$A$2:$C$1597,2,0),"")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sale'!$A$2:$C$1597,2,0),"")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sale'!$A$2:$C$1597,2,0),"")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sale'!$A$2:$C$1597,2,0),"")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sale'!$A$2:$C$1597,2,0),"")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sale'!$A$2:$C$1597,2,0),"")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sale'!$A$2:$C$1597,2,0),"")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sale'!$A$2:$C$1597,2,0),"")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sale'!$A$2:$C$1597,2,0),"")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sale'!$A$2:$C$1597,2,0),"")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sale'!$A$2:$C$1597,2,0),"")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sale'!$A$2:$C$1597,2,0),"")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sale'!$A$2:$C$1597,2,0),"")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sale'!$A$2:$C$1597,2,0),"")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sale'!$A$2:$C$1597,2,0),"")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sale'!$A$2:$C$1597,2,0),"")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sale'!$A$2:$C$1597,2,0),"")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sale'!$A$2:$C$1597,2,0),"")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sale'!$A$2:$C$1597,2,0),"")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sale'!$A$2:$C$1597,2,0),"")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sale'!$A$2:$C$1597,2,0),"")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sale'!$A$2:$C$1597,2,0),"")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sale'!$A$2:$C$1597,2,0),"")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sale'!$A$2:$C$1597,2,0),"")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sale'!$A$2:$C$1597,2,0),"")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sale'!$A$2:$C$1597,2,0),"")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sale'!$A$2:$C$1597,2,0),"")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sale'!$A$2:$C$1597,2,0),"")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sale'!$A$2:$C$1597,2,0),"")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sale'!$A$2:$C$1597,2,0),"")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sale'!$A$2:$C$1597,2,0),"")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sale'!$A$2:$C$1597,2,0),"")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sale'!$A$2:$C$1597,2,0),"")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sale'!$A$2:$C$1597,2,0),"")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sale'!$A$2:$C$1597,2,0),"")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sale'!$A$2:$C$1597,2,0),"")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sale'!$A$2:$C$1597,2,0),"")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sale'!$A$2:$C$1597,2,0),"")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sale'!$A$2:$C$1597,2,0),"")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sale'!$A$2:$C$1597,2,0),"")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sale'!$A$2:$C$1597,2,0),"")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sale'!$A$2:$C$1597,2,0),"")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sale'!$A$2:$C$1597,2,0),"")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sale'!$A$2:$C$1597,2,0),"")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sale'!$A$2:$C$1597,2,0),"")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sale'!$A$2:$C$1597,2,0),"")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sale'!$A$2:$C$1597,2,0),"")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sale'!$A$2:$C$1597,2,0),"")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sale'!$A$2:$C$1597,2,0),"")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sale'!$A$2:$C$1597,2,0),"")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sale'!$A$2:$C$1597,2,0),"")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sale'!$A$2:$C$1597,2,0),"")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sale'!$A$2:$C$1597,2,0),"")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sale'!$A$2:$C$1597,2,0),"")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sale'!$A$2:$C$1597,2,0),"")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sale'!$A$2:$C$1597,2,0),"")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sale'!$A$2:$C$1597,2,0),"")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sale'!$A$2:$C$1597,2,0),"")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sale'!$A$2:$C$1597,2,0),"")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sale'!$A$2:$C$1597,2,0),"")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sale'!$A$2:$C$1597,2,0),"")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sale'!$A$2:$C$1597,2,0),"")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sale'!$A$2:$C$1597,2,0),"")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sale'!$A$2:$C$1597,2,0),"")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sale'!$A$2:$C$1597,2,0),"")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sale'!$A$2:$C$1597,2,0),"")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sale'!$A$2:$C$1597,2,0),"")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sale'!$A$2:$C$1597,2,0),"")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sale'!$A$2:$C$1597,2,0),"")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sale'!$A$2:$C$1597,2,0),"")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sale'!$A$2:$C$1597,2,0),"")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sale'!$A$2:$C$1597,2,0),"")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sale'!$A$2:$C$1597,2,0),"")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sale'!$A$2:$C$1597,2,0),"")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sale'!$A$2:$C$1597,2,0),"")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sale'!$A$2:$C$1597,2,0),"")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sale'!$A$2:$C$1597,2,0),"")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sale'!$A$2:$C$1597,2,0),"")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sale'!$A$2:$C$1597,2,0),"")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sale'!$A$2:$C$1597,2,0),"")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sale'!$A$2:$C$1597,2,0),"")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sale'!$A$2:$C$1597,2,0),"")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sale'!$A$2:$C$1597,2,0),"")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sale'!$A$2:$C$1597,2,0),"")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sale'!$A$2:$C$1597,2,0),"")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sale'!$A$2:$C$1597,2,0),"")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sale'!$A$2:$C$1597,2,0),"")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sale'!$A$2:$C$1597,2,0),"")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sale'!$A$2:$C$1597,2,0),"")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sale'!$A$2:$C$1597,2,0),"")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sale'!$A$2:$C$1597,2,0),"")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sale'!$A$2:$C$1597,2,0),"")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sale'!$A$2:$C$1597,2,0),"")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sale'!$A$2:$C$1597,2,0),"")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sale'!$A$2:$C$1597,2,0),"")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sale'!$A$2:$C$1597,2,0),"")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sale'!$A$2:$C$1597,2,0),"")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sale'!$A$2:$C$1597,2,0),"")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sale'!$A$2:$C$1597,2,0),"")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sale'!$A$2:$C$1597,2,0),"")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sale'!$A$2:$C$1597,2,0),"")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sale'!$A$2:$C$1597,2,0),"")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sale'!$A$2:$C$1597,2,0),"")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sale'!$A$2:$C$1597,2,0),"")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sale'!$A$2:$C$1597,2,0),"")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sale'!$A$2:$C$1597,2,0),"")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sale'!$A$2:$C$1597,2,0),"")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sale'!$A$2:$C$1597,2,0),"")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sale'!$A$2:$C$1597,2,0),"")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sale'!$A$2:$C$1597,2,0),"")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sale'!$A$2:$C$1597,2,0),"")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sale'!$A$2:$C$1597,2,0),"")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sale'!$A$2:$C$1597,2,0),"")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sale'!$A$2:$C$1597,2,0),"")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sale'!$A$2:$C$1597,2,0),"")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sale'!$A$2:$C$1597,2,0),"")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sale'!$A$2:$C$1597,2,0),"")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sale'!$A$2:$C$1597,2,0),"")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sale'!$A$2:$C$1597,2,0),"")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sale'!$A$2:$C$1597,2,0),"")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sale'!$A$2:$C$1597,2,0),"")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sale'!$A$2:$C$1597,2,0),"")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sale'!$A$2:$C$1597,2,0),"")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sale'!$A$2:$C$1597,2,0),"")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sale'!$A$2:$C$1597,2,0),"")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sale'!$A$2:$C$1597,2,0),"")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sale'!$A$2:$C$1597,2,0),"")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sale'!$A$2:$C$1597,2,0),"")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sale'!$A$2:$C$1597,2,0),"")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sale'!$A$2:$C$1597,2,0),"")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sale'!$A$2:$C$1597,2,0),"")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sale'!$A$2:$C$1597,2,0),"")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sale'!$A$2:$C$1597,2,0),"")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sale'!$A$2:$C$1597,2,0),"")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sale'!$A$2:$C$1597,2,0),"")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sale'!$A$2:$C$1597,2,0),"")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sale'!$A$2:$C$1597,2,0),"")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sale'!$A$2:$C$1597,2,0),"")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sale'!$A$2:$C$1597,2,0),"")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sale'!$A$2:$C$1597,2,0),"")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sale'!$A$2:$C$1597,2,0),"")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sale'!$A$2:$C$1597,2,0),"")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sale'!$A$2:$C$1597,2,0),"")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sale'!$A$2:$C$1597,2,0),"")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sale'!$A$2:$C$1597,2,0),"")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sale'!$A$2:$C$1597,2,0),"")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sale'!$A$2:$C$1597,2,0),"")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sale'!$A$2:$C$1597,2,0),"")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sale'!$A$2:$C$1597,2,0),"")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sale'!$A$2:$C$1597,2,0),"")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sale'!$A$2:$C$1597,2,0),"")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sale'!$A$2:$C$1597,2,0),"")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sale'!$A$2:$C$1597,2,0),"")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sale'!$A$2:$C$1597,2,0),"")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sale'!$A$2:$C$1597,2,0),"")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sale'!$A$2:$C$1597,2,0),"")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sale'!$A$2:$C$1597,2,0),"")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sale'!$A$2:$C$1597,2,0),"")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sale'!$A$2:$C$1597,2,0),"")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sale'!$A$2:$C$1597,2,0),"")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sale'!$A$2:$C$1597,2,0),"")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sale'!$A$2:$C$1597,2,0),"")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sale'!$A$2:$C$1597,2,0),"")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sale'!$A$2:$C$1597,2,0),"")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sale'!$A$2:$C$1597,2,0),"")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sale'!$A$2:$C$1597,2,0),"")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sale'!$A$2:$C$1597,2,0),"")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sale'!$A$2:$C$1597,2,0),"")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sale'!$A$2:$C$1597,2,0),"")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sale'!$A$2:$C$1597,2,0),"")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sale'!$A$2:$C$1597,2,0),"")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sale'!$A$2:$C$1597,2,0),"")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sale'!$A$2:$C$1597,2,0),"")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sale'!$A$2:$C$1597,2,0),"")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sale'!$A$2:$C$1597,2,0),"")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sale'!$A$2:$C$1597,2,0),"")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sale'!$A$2:$C$1597,2,0),"")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sale'!$A$2:$C$1597,2,0),"")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sale'!$A$2:$C$1597,2,0),"")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sale'!$A$2:$C$1597,2,0),"")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sale'!$A$2:$C$1597,2,0),"")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sale'!$A$2:$C$1597,2,0),"")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sale'!$A$2:$C$1597,2,0),"")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sale'!$A$2:$C$1597,2,0),"")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sale'!$A$2:$C$1597,2,0),"")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sale'!$A$2:$C$1597,2,0),"")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sale'!$A$2:$C$1597,2,0),"")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sale'!$A$2:$C$1597,2,0),"")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sale'!$A$2:$C$1597,2,0),"")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sale'!$A$2:$C$1597,2,0),"")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sale'!$A$2:$C$1597,2,0),"")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sale'!$A$2:$C$1597,2,0),"")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sale'!$A$2:$C$1597,2,0),"")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sale'!$A$2:$C$1597,2,0),"")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sale'!$A$2:$C$1597,2,0),"")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sale'!$A$2:$C$1597,2,0),"")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sale'!$A$2:$C$1597,2,0),"")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sale'!$A$2:$C$1597,2,0),"")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sale'!$A$2:$C$1597,2,0),"")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sale'!$A$2:$C$1597,2,0),"")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sale'!$A$2:$C$1597,2,0),"")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sale'!$A$2:$C$1597,2,0),"")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sale'!$A$2:$C$1597,2,0),"")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sale'!$A$2:$C$1597,2,0),"")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sale'!$A$2:$C$1597,2,0),"")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sale'!$A$2:$C$1597,2,0),"")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sale'!$A$2:$C$1597,2,0),"")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sale'!$A$2:$C$1597,2,0),"")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sale'!$A$2:$C$1597,2,0),"")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sale'!$A$2:$C$1597,2,0),"")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sale'!$A$2:$C$1597,2,0),"")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sale'!$A$2:$C$1597,2,0),"")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sale'!$A$2:$C$1597,2,0),"")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sale'!$A$2:$C$1597,2,0),"")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sale'!$A$2:$C$1597,2,0),"")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sale'!$A$2:$C$1597,2,0),"")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sale'!$A$2:$C$1597,2,0),"")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sale'!$A$2:$C$1597,2,0),"")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sale'!$A$2:$C$1597,2,0),"")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sale'!$A$2:$C$1597,2,0),"")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sale'!$A$2:$C$1597,2,0),"")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sale'!$A$2:$C$1597,2,0),"")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sale'!$A$2:$C$1597,2,0),"")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sale'!$A$2:$C$1597,2,0),"")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sale'!$A$2:$C$1597,2,0),"")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sale'!$A$2:$C$1597,2,0),"")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sale'!$A$2:$C$1597,2,0),"")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sale'!$A$2:$C$1597,2,0),"")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sale'!$A$2:$C$1597,2,0),"")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sale'!$A$2:$C$1597,2,0),"")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sale'!$A$2:$C$1597,2,0),"")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sale'!$A$2:$C$1597,2,0),"")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sale'!$A$2:$C$1597,2,0),"")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sale'!$A$2:$C$1597,2,0),"")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sale'!$A$2:$C$1597,2,0),"")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sale'!$A$2:$C$1597,2,0),"")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sale'!$A$2:$C$1597,2,0),"")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sale'!$A$2:$C$1597,2,0),"")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sale'!$A$2:$C$1597,2,0),"")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sale'!$A$2:$C$1597,2,0),"")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sale'!$A$2:$C$1597,2,0),"")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sale'!$A$2:$C$1597,2,0),"")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sale'!$A$2:$C$1597,2,0),"")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sale'!$A$2:$C$1597,2,0),"")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sale'!$A$2:$C$1597,2,0),"")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sale'!$A$2:$C$1597,2,0),"")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sale'!$A$2:$C$1597,2,0),"")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sale'!$A$2:$C$1597,2,0),"")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sale'!$A$2:$C$1597,2,0),"")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sale'!$A$2:$C$1597,2,0),"")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sale'!$A$2:$C$1597,2,0),"")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sale'!$A$2:$C$1597,2,0),"")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sale'!$A$2:$C$1597,2,0),"")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sale'!$A$2:$C$1597,2,0),"")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sale'!$A$2:$C$1597,2,0),"")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sale'!$A$2:$C$1597,2,0),"")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sale'!$A$2:$C$1597,2,0),"")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sale'!$A$2:$C$1597,2,0),"")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sale'!$A$2:$C$1597,2,0),"")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sale'!$A$2:$C$1597,2,0),"")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sale'!$A$2:$C$1597,2,0),"")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sale'!$A$2:$C$1597,2,0),"")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sale'!$A$2:$C$1597,2,0),"")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sale'!$A$2:$C$1597,2,0),"")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sale'!$A$2:$C$1597,2,0),"")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sale'!$A$2:$C$1597,2,0),"")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sale'!$A$2:$C$1597,2,0),"")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sale'!$A$2:$C$1597,2,0),"")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sale'!$A$2:$C$1597,2,0),"")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sale'!$A$2:$C$1597,2,0),"")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sale'!$A$2:$C$1597,2,0),"")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sale'!$A$2:$C$1597,2,0),"")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sale'!$A$2:$C$1597,2,0),"")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sale'!$A$2:$C$1597,2,0),"")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sale'!$A$2:$C$1597,2,0),"")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sale'!$A$2:$C$1597,2,0),"")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sale'!$A$2:$C$1597,2,0),"")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sale'!$A$2:$C$1597,2,0),"")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sale'!$A$2:$C$1597,2,0),"")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sale'!$A$2:$C$1597,2,0),"")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sale'!$A$2:$C$1597,2,0),"")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sale'!$A$2:$C$1597,2,0),"")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sale'!$A$2:$C$1597,2,0),"")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sale'!$A$2:$C$1597,2,0),"")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sale'!$A$2:$C$1597,2,0),"")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sale'!$A$2:$C$1597,2,0),"")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sale'!$A$2:$C$1597,2,0),"")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sale'!$A$2:$C$1597,2,0),"")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sale'!$A$2:$C$1597,2,0),"")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sale'!$A$2:$C$1597,2,0),"")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sale'!$A$2:$C$1597,2,0),"")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sale'!$A$2:$C$1597,2,0),"")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sale'!$A$2:$C$1597,2,0),"")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sale'!$A$2:$C$1597,2,0),"")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sale'!$A$2:$C$1597,2,0),"")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sale'!$A$2:$C$1597,2,0),"")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sale'!$A$2:$C$1597,2,0),"")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sale'!$A$2:$C$1597,2,0),"")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sale'!$A$2:$C$1597,2,0),"")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sale'!$A$2:$C$1597,2,0),"")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sale'!$A$2:$C$1597,2,0),"")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sale'!$A$2:$C$1597,2,0),"")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sale'!$A$2:$C$1597,2,0),"")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sale'!$A$2:$C$1597,2,0),"")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sale'!$A$2:$C$1597,2,0),"")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sale'!$A$2:$C$1597,2,0),"")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sale'!$A$2:$C$1597,2,0),"")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sale'!$A$2:$C$1597,2,0),"")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sale'!$A$2:$C$1597,2,0),"")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sale'!$A$2:$C$1597,2,0),"")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sale'!$A$2:$C$1597,2,0),"")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sale'!$A$2:$C$1597,2,0),"")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sale'!$A$2:$C$1597,2,0),"")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sale'!$A$2:$C$1597,2,0),"")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sale'!$A$2:$C$1597,2,0),"")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sale'!$A$2:$C$1597,2,0),"")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sale'!$A$2:$C$1597,2,0),"")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sale'!$A$2:$C$1597,2,0),"")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sale'!$A$2:$C$1597,2,0),"")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sale'!$A$2:$C$1597,2,0),"")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sale'!$A$2:$C$1597,2,0),"")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sale'!$A$2:$C$1597,2,0),"")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sale'!$A$2:$C$1597,2,0),"")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sale'!$A$2:$C$1597,2,0),"")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sale'!$A$2:$C$1597,2,0),"")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sale'!$A$2:$C$1597,2,0),"")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sale'!$A$2:$C$1597,2,0),"")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sale'!$A$2:$C$1597,2,0),"")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sale'!$A$2:$C$1597,2,0),"")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sale'!$A$2:$C$1597,2,0),"")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sale'!$A$2:$C$1597,2,0),"")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sale'!$A$2:$C$1597,2,0),"")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sale'!$A$2:$C$1597,2,0),"")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sale'!$A$2:$C$1597,2,0),"")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sale'!$A$2:$C$1597,2,0),"")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sale'!$A$2:$C$1597,2,0),"")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sale'!$A$2:$C$1597,2,0),"")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sale'!$A$2:$C$1597,2,0),"")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sale'!$A$2:$C$1597,2,0),"")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sale'!$A$2:$C$1597,2,0),"")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sale'!$A$2:$C$1597,2,0),"")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sale'!$A$2:$C$1597,2,0),"")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sale'!$A$2:$C$1597,2,0),"")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sale'!$A$2:$C$1597,2,0),"")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sale'!$A$2:$C$1597,2,0),"")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sale'!$A$2:$C$1597,2,0),"")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sale'!$A$2:$C$1597,2,0),"")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sale'!$A$2:$C$1597,2,0),"")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sale'!$A$2:$C$1597,2,0),"")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sale'!$A$2:$C$1597,2,0),"")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sale'!$A$2:$C$1597,2,0),"")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sale'!$A$2:$C$1597,2,0),"")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sale'!$A$2:$C$1597,2,0),"")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sale'!$A$2:$C$1597,2,0),"")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sale'!$A$2:$C$1597,2,0),"")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sale'!$A$2:$C$1597,2,0),"")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sale'!$A$2:$C$1597,2,0),"")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sale'!$A$2:$C$1597,2,0),"")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sale'!$A$2:$C$1597,2,0),"")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sale'!$A$2:$C$1597,2,0),"")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sale'!$A$2:$C$1597,2,0),"")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sale'!$A$2:$C$1597,2,0),"")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sale'!$A$2:$C$1597,2,0),"")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sale'!$A$2:$C$1597,2,0),"")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sale'!$A$2:$C$1597,2,0),"")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sale'!$A$2:$C$1597,2,0),"")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sale'!$A$2:$C$1597,2,0),"")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sale'!$A$2:$C$1597,2,0),"")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sale'!$A$2:$C$1597,2,0),"")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sale'!$A$2:$C$1597,2,0),"")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sale'!$A$2:$C$1597,2,0),"")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sale'!$A$2:$C$1597,2,0),"")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sale'!$A$2:$C$1597,2,0),"")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sale'!$A$2:$C$1597,2,0),"")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sale'!$A$2:$C$1597,2,0),"")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sale'!$A$2:$C$1597,2,0),"")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sale'!$A$2:$C$1597,2,0),"")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sale'!$A$2:$C$1597,2,0),"")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sale'!$A$2:$C$1597,2,0),"")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sale'!$A$2:$C$1597,2,0),"")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sale'!$A$2:$C$1597,2,0),"")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sale'!$A$2:$C$1597,2,0),"")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sale'!$A$2:$C$1597,2,0),"")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sale'!$A$2:$C$1597,2,0),"")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sale'!$A$2:$C$1597,2,0),"")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sale'!$A$2:$C$1597,2,0),"")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sale'!$A$2:$C$1597,2,0),"")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sale'!$A$2:$C$1597,2,0),"")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sale'!$A$2:$C$1597,2,0),"")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sale'!$A$2:$C$1597,2,0),"")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sale'!$A$2:$C$1597,2,0),"")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sale'!$A$2:$C$1597,2,0),"")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sale'!$A$2:$C$1597,2,0),"")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sale'!$A$2:$C$1597,2,0),"")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sale'!$A$2:$C$1597,2,0),"")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sale'!$A$2:$C$1597,2,0),"")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sale'!$A$2:$C$1597,2,0),"")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sale'!$A$2:$C$1597,2,0),"")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sale'!$A$2:$C$1597,2,0),"")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sale'!$A$2:$C$1597,2,0),"")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sale'!$A$2:$C$1597,2,0),"")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sale'!$A$2:$C$1597,2,0),"")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sale'!$A$2:$C$1597,2,0),"")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sale'!$A$2:$C$1597,2,0),"")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sale'!$A$2:$C$1597,2,0),"")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sale'!$A$2:$C$1597,2,0),"")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sale'!$A$2:$C$1597,2,0),"")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sale'!$A$2:$C$1597,2,0),"")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sale'!$A$2:$C$1597,2,0),"")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sale'!$A$2:$C$1597,2,0),"")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sale'!$A$2:$C$1597,2,0),"")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sale'!$A$2:$C$1597,2,0),"")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sale'!$A$2:$C$1597,2,0),"")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sale'!$A$2:$C$1597,2,0),"")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sale'!$A$2:$C$1597,2,0),"")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sale'!$A$2:$C$1597,2,0),"")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sale'!$A$2:$C$1597,2,0),"")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sale'!$A$2:$C$1597,2,0),"")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sale'!$A$2:$C$1597,2,0),"")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sale'!$A$2:$C$1597,2,0),"")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sale'!$A$2:$C$1597,2,0),"")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sale'!$A$2:$C$1597,2,0),"")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sale'!$A$2:$C$1597,2,0),"")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sale'!$A$2:$C$1597,2,0),"")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sale'!$A$2:$C$1597,2,0),"")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sale'!$A$2:$C$1597,2,0),"")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sale'!$A$2:$C$1597,2,0),"")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sale'!$A$2:$C$1597,2,0),"")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sale'!$A$2:$C$1597,2,0),"")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sale'!$A$2:$C$1597,2,0),"")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sale'!$A$2:$C$1597,2,0),"")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sale'!$A$2:$C$1597,2,0),"")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sale'!$A$2:$C$1597,2,0),"")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sale'!$A$2:$C$1597,2,0),"")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sale'!$A$2:$C$1597,2,0),"")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sale'!$A$2:$C$1597,2,0),"")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sale'!$A$2:$C$1597,2,0),"")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sale'!$A$2:$C$1597,2,0),"")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sale'!$A$2:$C$1597,2,0),"")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sale'!$A$2:$C$1597,2,0),"")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sale'!$A$2:$C$1597,2,0),"")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sale'!$A$2:$C$1597,2,0),"")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sale'!$A$2:$C$1597,2,0),"")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sale'!$A$2:$C$1597,2,0),"")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sale'!$A$2:$C$1597,2,0),"")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sale'!$A$2:$C$1597,2,0),"")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sale'!$A$2:$C$1597,2,0),"")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sale'!$A$2:$C$1597,2,0),"")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sale'!$A$2:$C$1597,2,0),"")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sale'!$A$2:$C$1597,2,0),"")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sale'!$A$2:$C$1597,2,0),"")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sale'!$A$2:$C$1597,2,0),"")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sale'!$A$2:$C$1597,2,0),"")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sale'!$A$2:$C$1597,2,0),"")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sale'!$A$2:$C$1597,2,0),"")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sale'!$A$2:$C$1597,2,0),"")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sale'!$A$2:$C$1597,2,0),"")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sale'!$A$2:$C$1597,2,0),"")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sale'!$A$2:$C$1597,2,0),"")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sale'!$A$2:$C$1597,2,0),"")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sale'!$A$2:$C$1597,2,0),"")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sale'!$A$2:$C$1597,2,0),"")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sale'!$A$2:$C$1597,2,0),"")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sale'!$A$2:$C$1597,2,0),"")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sale'!$A$2:$C$1597,2,0),"")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sale'!$A$2:$C$1597,2,0),"")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sale'!$A$2:$C$1597,2,0),"")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sale'!$A$2:$C$1597,2,0),"")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sale'!$A$2:$C$1597,2,0),"")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sale'!$A$2:$C$1597,2,0),"")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sale'!$A$2:$C$1597,2,0),"")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sale'!$A$2:$C$1597,2,0),"")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sale'!$A$2:$C$1597,2,0),"")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sale'!$A$2:$C$1597,2,0),"")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sale'!$A$2:$C$1597,2,0),"")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sale'!$A$2:$C$1597,2,0),"")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sale'!$A$2:$C$1597,2,0),"")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sale'!$A$2:$C$1597,2,0),"")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sale'!$A$2:$C$1597,2,0),"")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sale'!$A$2:$C$1597,2,0),"")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sale'!$A$2:$C$1597,2,0),"")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sale'!$A$2:$C$1597,2,0),"")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sale'!$A$2:$C$1597,2,0),"")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sale'!$A$2:$C$1597,2,0),"")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sale'!$A$2:$C$1597,2,0),"")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sale'!$A$2:$C$1597,2,0),"")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sale'!$A$2:$C$1597,2,0),"")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sale'!$A$2:$C$1597,2,0),"")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sale'!$A$2:$C$1597,2,0),"")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sale'!$A$2:$C$1597,2,0),"")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sale'!$A$2:$C$1597,2,0),"")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sale'!$A$2:$C$1597,2,0),"")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sale'!$A$2:$C$1597,2,0),"")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sale'!$A$2:$C$1597,2,0),"")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sale'!$A$2:$C$1597,2,0),"")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sale'!$A$2:$C$1597,2,0),"")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sale'!$A$2:$C$1597,2,0),"")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sale'!$A$2:$C$1597,2,0),"")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sale'!$A$2:$C$1597,2,0),"")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sale'!$A$2:$C$1597,2,0),"")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sale'!$A$2:$C$1597,2,0),"")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sale'!$A$2:$C$1597,2,0),"")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sale'!$A$2:$C$1597,2,0),"")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sale'!$A$2:$C$1597,2,0),"")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sale'!$A$2:$C$1597,2,0),"")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sale'!$A$2:$C$1597,2,0),"")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sale'!$A$2:$C$1597,2,0),"")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sale'!$A$2:$C$1597,2,0),"")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sale'!$A$2:$C$1597,2,0),"")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sale'!$A$2:$C$1597,2,0),"")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sale'!$A$2:$C$1597,2,0),"")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sale'!$A$2:$C$1597,2,0),"")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sale'!$A$2:$C$1597,2,0),"")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sale'!$A$2:$C$1597,2,0),"")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sale'!$A$2:$C$1597,2,0),"")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sale'!$A$2:$C$1597,2,0),"")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sale'!$A$2:$C$1597,2,0),"")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sale'!$A$2:$C$1597,2,0),"")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sale'!$A$2:$C$1597,2,0),"")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sale'!$A$2:$C$1597,2,0),"")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sale'!$A$2:$C$1597,2,0),"")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sale'!$A$2:$C$1597,2,0),"")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sale'!$A$2:$C$1597,2,0),"")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sale'!$A$2:$C$1597,2,0),"")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sale'!$A$2:$C$1597,2,0),"")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sale'!$A$2:$C$1597,2,0),"")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sale'!$A$2:$C$1597,2,0),"")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sale'!$A$2:$C$1597,2,0),"")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sale'!$A$2:$C$1597,2,0),"")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sale'!$A$2:$C$1597,2,0),"")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sale'!$A$2:$C$1597,2,0),"")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sale'!$A$2:$C$1597,2,0),"")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sale'!$A$2:$C$1597,2,0),"")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sale'!$A$2:$C$1597,2,0),"")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sale'!$A$2:$C$1597,2,0),"")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sale'!$A$2:$C$1597,2,0),"")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sale'!$A$2:$C$1597,2,0),"")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sale'!$A$2:$C$1597,2,0),"")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sale'!$A$2:$C$1597,2,0),"")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sale'!$A$2:$C$1597,2,0),"")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sale'!$A$2:$C$1597,2,0),"")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sale'!$A$2:$C$1597,2,0),"")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sale'!$A$2:$C$1597,2,0),"")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sale'!$A$2:$C$1597,2,0),"")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sale'!$A$2:$C$1597,2,0),"")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sale'!$A$2:$C$1597,2,0),"")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sale'!$A$2:$C$1597,2,0),"")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sale'!$A$2:$C$1597,2,0),"")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sale'!$A$2:$C$1597,2,0),"")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sale'!$A$2:$C$1597,2,0),"")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sale'!$A$2:$C$1597,2,0),"")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sale'!$A$2:$C$1597,2,0),"")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sale'!$A$2:$C$1597,2,0),"")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sale'!$A$2:$C$1597,2,0),"")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sale'!$A$2:$C$1597,2,0),"")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sale'!$A$2:$C$1597,2,0),"")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sale'!$A$2:$C$1597,2,0),"")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sale'!$A$2:$C$1597,2,0),"")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sale'!$A$2:$C$1597,2,0),"")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sale'!$A$2:$C$1597,2,0),"")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sale'!$A$2:$C$1597,2,0),"")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sale'!$A$2:$C$1597,2,0),"")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sale'!$A$2:$C$1597,2,0),"")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sale'!$A$2:$C$1597,2,0),"")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sale'!$A$2:$C$1597,2,0),"")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sale'!$A$2:$C$1597,2,0),"")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sale'!$A$2:$C$1597,2,0),"")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sale'!$A$2:$C$1597,2,0),"")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sale'!$A$2:$C$1597,2,0),"")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sale'!$A$2:$C$1597,2,0),"")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sale'!$A$2:$C$1597,2,0),"")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sale'!$A$2:$C$1597,2,0),"")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sale'!$A$2:$C$1597,2,0),"")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sale'!$A$2:$C$1597,2,0),"")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sale'!$A$2:$C$1597,2,0),"")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67" activePane="bottomRight" state="frozen"/>
      <selection pane="topRight" activeCell="G1" sqref="G1"/>
      <selection pane="bottomLeft" activeCell="A2" sqref="A2"/>
      <selection pane="bottomRight" activeCell="L76" sqref="L76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3452</v>
      </c>
    </row>
    <row r="2" spans="1:27" ht="25.5" customHeight="1" x14ac:dyDescent="0.25">
      <c r="A2" s="17">
        <v>44889</v>
      </c>
      <c r="B2" s="78" t="str">
        <f>IF(I2&lt;&gt;"",IF(AA2&lt;10,"PO2211/0000"&amp;AA2,IF(AA2&lt;100,"PO2211/000"&amp;AA2,IF(AA2&lt;1000,"PO2211/00"&amp;AA2,IF(AA2&lt;10000,"PO2211/0"&amp;AA2,"PO2211/0"&amp;AA2)))),"")</f>
        <v>PO2211/03452</v>
      </c>
      <c r="C2" s="18"/>
      <c r="D2" s="18"/>
      <c r="E2" s="19"/>
      <c r="F2" s="18"/>
      <c r="G2" s="19" t="s">
        <v>100</v>
      </c>
      <c r="H2" s="19"/>
      <c r="I2" s="19" t="s">
        <v>1958</v>
      </c>
      <c r="J2" s="54"/>
      <c r="K2" s="19" t="s">
        <v>55</v>
      </c>
      <c r="L2" s="31" t="str">
        <f t="shared" ref="L2:L65" si="0">IF(K2&lt;&gt;"",VLOOKUP(K2,tenhang,2,0),"")</f>
        <v>Gà muối 500g</v>
      </c>
      <c r="M2" s="20"/>
      <c r="N2" s="50" t="str">
        <f>IF(K2&lt;&gt;"","K-HCM","")</f>
        <v>K-HCM</v>
      </c>
      <c r="O2" s="19"/>
      <c r="P2" s="19"/>
      <c r="Q2" s="32" t="str">
        <f t="shared" ref="Q2:Q65" si="1">IF(K2&lt;&gt;"",VLOOKUP(K2,tenhang,3,0),"")</f>
        <v>Túi</v>
      </c>
      <c r="R2" s="33">
        <v>10</v>
      </c>
      <c r="S2" s="33"/>
      <c r="T2" s="34">
        <f t="shared" ref="T2" si="2">IF(K2&lt;&gt;"",VLOOKUP(K2,tenhang,4,0),0)</f>
        <v>111058</v>
      </c>
      <c r="U2" s="34">
        <f t="shared" ref="U2" si="3">R2*T2</f>
        <v>1110580</v>
      </c>
      <c r="V2" s="33"/>
      <c r="W2" s="33"/>
      <c r="X2" s="72">
        <f>IF(K2&lt;&gt;"",8,"")</f>
        <v>8</v>
      </c>
      <c r="Y2" s="35"/>
      <c r="Z2" s="34">
        <f>IF(K2&lt;&gt;"",ROUND(U2*X2*1%,0),"")</f>
        <v>88846</v>
      </c>
      <c r="AA2" s="80">
        <f>IF(I2&lt;&gt;"",AA1,"")</f>
        <v>3452</v>
      </c>
    </row>
    <row r="3" spans="1:27" ht="25.5" customHeight="1" x14ac:dyDescent="0.25">
      <c r="A3" s="17">
        <v>44889</v>
      </c>
      <c r="B3" s="78" t="str">
        <f t="shared" ref="B3:B66" si="4">IF(I3&lt;&gt;"",IF(AA3&lt;10,"PO2211/0000"&amp;AA3,IF(AA3&lt;100,"PO2211/000"&amp;AA3,IF(AA3&lt;1000,"PO2211/00"&amp;AA3,IF(AA3&lt;10000,"PO2211/0"&amp;AA3,"PO2211/0"&amp;AA3)))),"")</f>
        <v>PO2211/03452</v>
      </c>
      <c r="C3" s="18"/>
      <c r="D3" s="18"/>
      <c r="E3" s="19"/>
      <c r="F3" s="18"/>
      <c r="G3" s="19" t="s">
        <v>100</v>
      </c>
      <c r="H3" s="19"/>
      <c r="I3" s="19" t="s">
        <v>1958</v>
      </c>
      <c r="J3" s="54"/>
      <c r="K3" s="19" t="s">
        <v>59</v>
      </c>
      <c r="L3" s="31" t="str">
        <f t="shared" si="0"/>
        <v>Giò Tai Lưỡi Xào 250g</v>
      </c>
      <c r="M3" s="20"/>
      <c r="N3" s="50" t="str">
        <f t="shared" ref="N3:N66" si="5">IF(K3&lt;&gt;"","K-HCM","")</f>
        <v>K-HCM</v>
      </c>
      <c r="O3" s="19"/>
      <c r="P3" s="19"/>
      <c r="Q3" s="32" t="str">
        <f t="shared" si="1"/>
        <v>Túi</v>
      </c>
      <c r="R3" s="33">
        <v>5</v>
      </c>
      <c r="S3" s="33"/>
      <c r="T3" s="34">
        <f t="shared" ref="T3:T66" si="6">IF(K3&lt;&gt;"",VLOOKUP(K3,tenhang,4,0),0)</f>
        <v>50182</v>
      </c>
      <c r="U3" s="34">
        <f t="shared" ref="U3:U66" si="7">R3*T3</f>
        <v>250910</v>
      </c>
      <c r="V3" s="33"/>
      <c r="W3" s="33"/>
      <c r="X3" s="72">
        <f t="shared" ref="X3:X9" si="8">IF(K3&lt;&gt;"",8,"")</f>
        <v>8</v>
      </c>
      <c r="Y3" s="35"/>
      <c r="Z3" s="34">
        <f t="shared" ref="Z3:Z9" si="9">IF(K3&lt;&gt;"",ROUND(U3*X3*1%,0),"")</f>
        <v>20073</v>
      </c>
      <c r="AA3" s="80">
        <f>IF(I3&lt;&gt;"",IF(I3=I2,AA2,AA2+1),"")</f>
        <v>3452</v>
      </c>
    </row>
    <row r="4" spans="1:27" ht="25.5" customHeight="1" x14ac:dyDescent="0.25">
      <c r="A4" s="17">
        <v>44889</v>
      </c>
      <c r="B4" s="78" t="str">
        <f t="shared" si="4"/>
        <v>PO2211/03452</v>
      </c>
      <c r="C4" s="18"/>
      <c r="D4" s="18"/>
      <c r="E4" s="19"/>
      <c r="F4" s="18"/>
      <c r="G4" s="19" t="s">
        <v>100</v>
      </c>
      <c r="H4" s="19"/>
      <c r="I4" s="19" t="s">
        <v>1958</v>
      </c>
      <c r="J4" s="54"/>
      <c r="K4" s="19" t="s">
        <v>39</v>
      </c>
      <c r="L4" s="31" t="str">
        <f t="shared" si="0"/>
        <v>Chân giò heo muối 300g</v>
      </c>
      <c r="M4" s="20"/>
      <c r="N4" s="50" t="str">
        <f t="shared" si="5"/>
        <v>K-HCM</v>
      </c>
      <c r="O4" s="19"/>
      <c r="P4" s="19"/>
      <c r="Q4" s="32" t="str">
        <f t="shared" si="1"/>
        <v>Túi</v>
      </c>
      <c r="R4" s="33">
        <v>5</v>
      </c>
      <c r="S4" s="33"/>
      <c r="T4" s="34">
        <f t="shared" si="6"/>
        <v>73431</v>
      </c>
      <c r="U4" s="34">
        <f t="shared" si="7"/>
        <v>367155</v>
      </c>
      <c r="V4" s="33"/>
      <c r="W4" s="33"/>
      <c r="X4" s="72">
        <f t="shared" si="8"/>
        <v>8</v>
      </c>
      <c r="Y4" s="35"/>
      <c r="Z4" s="34">
        <f t="shared" si="9"/>
        <v>29372</v>
      </c>
      <c r="AA4" s="80">
        <f t="shared" ref="AA4:AA67" si="10">IF(I4&lt;&gt;"",IF(I4=I3,AA3,AA3+1),"")</f>
        <v>3452</v>
      </c>
    </row>
    <row r="5" spans="1:27" ht="25.5" customHeight="1" x14ac:dyDescent="0.25">
      <c r="A5" s="17">
        <v>44889</v>
      </c>
      <c r="B5" s="78" t="str">
        <f t="shared" si="4"/>
        <v>PO2211/03453</v>
      </c>
      <c r="C5" s="18"/>
      <c r="D5" s="18"/>
      <c r="E5" s="19"/>
      <c r="F5" s="18"/>
      <c r="G5" s="19" t="s">
        <v>141</v>
      </c>
      <c r="H5" s="19"/>
      <c r="I5" s="19" t="s">
        <v>1968</v>
      </c>
      <c r="J5" s="54"/>
      <c r="K5" s="19" t="s">
        <v>55</v>
      </c>
      <c r="L5" s="31" t="str">
        <f t="shared" si="0"/>
        <v>Gà muối 500g</v>
      </c>
      <c r="M5" s="20"/>
      <c r="N5" s="50" t="str">
        <f t="shared" si="5"/>
        <v>K-HCM</v>
      </c>
      <c r="O5" s="19"/>
      <c r="P5" s="19"/>
      <c r="Q5" s="32" t="str">
        <f t="shared" si="1"/>
        <v>Túi</v>
      </c>
      <c r="R5" s="33">
        <v>5</v>
      </c>
      <c r="S5" s="33"/>
      <c r="T5" s="34">
        <f t="shared" si="6"/>
        <v>111058</v>
      </c>
      <c r="U5" s="34">
        <f t="shared" si="7"/>
        <v>555290</v>
      </c>
      <c r="V5" s="33"/>
      <c r="W5" s="33"/>
      <c r="X5" s="72">
        <f t="shared" si="8"/>
        <v>8</v>
      </c>
      <c r="Y5" s="35"/>
      <c r="Z5" s="34">
        <f t="shared" si="9"/>
        <v>44423</v>
      </c>
      <c r="AA5" s="80">
        <f t="shared" si="10"/>
        <v>3453</v>
      </c>
    </row>
    <row r="6" spans="1:27" ht="25.5" customHeight="1" x14ac:dyDescent="0.25">
      <c r="A6" s="17">
        <v>44889</v>
      </c>
      <c r="B6" s="78" t="str">
        <f t="shared" si="4"/>
        <v>PO2211/03454</v>
      </c>
      <c r="C6" s="18"/>
      <c r="D6" s="18"/>
      <c r="E6" s="19"/>
      <c r="F6" s="18"/>
      <c r="G6" s="19" t="s">
        <v>144</v>
      </c>
      <c r="H6" s="19"/>
      <c r="I6" s="19" t="s">
        <v>1967</v>
      </c>
      <c r="J6" s="54"/>
      <c r="K6" s="19" t="s">
        <v>45</v>
      </c>
      <c r="L6" s="31" t="str">
        <f t="shared" si="0"/>
        <v>Chả nướng 300g</v>
      </c>
      <c r="M6" s="20"/>
      <c r="N6" s="50" t="str">
        <f t="shared" si="5"/>
        <v>K-HCM</v>
      </c>
      <c r="O6" s="19"/>
      <c r="P6" s="19"/>
      <c r="Q6" s="32" t="str">
        <f t="shared" si="1"/>
        <v>Túi</v>
      </c>
      <c r="R6" s="33">
        <v>6</v>
      </c>
      <c r="S6" s="33"/>
      <c r="T6" s="34">
        <f t="shared" si="6"/>
        <v>70950</v>
      </c>
      <c r="U6" s="34">
        <f t="shared" si="7"/>
        <v>425700</v>
      </c>
      <c r="V6" s="33"/>
      <c r="W6" s="33"/>
      <c r="X6" s="72">
        <f t="shared" si="8"/>
        <v>8</v>
      </c>
      <c r="Y6" s="35"/>
      <c r="Z6" s="34">
        <f t="shared" si="9"/>
        <v>34056</v>
      </c>
      <c r="AA6" s="80">
        <f t="shared" si="10"/>
        <v>3454</v>
      </c>
    </row>
    <row r="7" spans="1:27" ht="25.5" customHeight="1" x14ac:dyDescent="0.25">
      <c r="A7" s="17">
        <v>44889</v>
      </c>
      <c r="B7" s="78" t="str">
        <f t="shared" si="4"/>
        <v>PO2211/03454</v>
      </c>
      <c r="C7" s="18"/>
      <c r="D7" s="18"/>
      <c r="E7" s="19"/>
      <c r="F7" s="18"/>
      <c r="G7" s="19" t="s">
        <v>144</v>
      </c>
      <c r="H7" s="19"/>
      <c r="I7" s="19" t="s">
        <v>1967</v>
      </c>
      <c r="J7" s="54"/>
      <c r="K7" s="19" t="s">
        <v>37</v>
      </c>
      <c r="L7" s="31" t="str">
        <f t="shared" si="0"/>
        <v>Chả cốm 300g</v>
      </c>
      <c r="M7" s="20"/>
      <c r="N7" s="50" t="str">
        <f t="shared" si="5"/>
        <v>K-HCM</v>
      </c>
      <c r="O7" s="19"/>
      <c r="P7" s="19"/>
      <c r="Q7" s="32" t="str">
        <f t="shared" si="1"/>
        <v>Túi</v>
      </c>
      <c r="R7" s="33">
        <v>6</v>
      </c>
      <c r="S7" s="33"/>
      <c r="T7" s="34">
        <f t="shared" si="6"/>
        <v>74250</v>
      </c>
      <c r="U7" s="34">
        <f t="shared" si="7"/>
        <v>445500</v>
      </c>
      <c r="V7" s="33"/>
      <c r="W7" s="33"/>
      <c r="X7" s="72">
        <f t="shared" si="8"/>
        <v>8</v>
      </c>
      <c r="Y7" s="35"/>
      <c r="Z7" s="34">
        <f t="shared" si="9"/>
        <v>35640</v>
      </c>
      <c r="AA7" s="80">
        <f t="shared" si="10"/>
        <v>3454</v>
      </c>
    </row>
    <row r="8" spans="1:27" ht="25.5" customHeight="1" x14ac:dyDescent="0.25">
      <c r="A8" s="17">
        <v>44889</v>
      </c>
      <c r="B8" s="78" t="str">
        <f t="shared" si="4"/>
        <v>PO2211/03454</v>
      </c>
      <c r="C8" s="18"/>
      <c r="D8" s="18"/>
      <c r="E8" s="19"/>
      <c r="F8" s="18"/>
      <c r="G8" s="19" t="s">
        <v>144</v>
      </c>
      <c r="H8" s="19"/>
      <c r="I8" s="19" t="s">
        <v>1967</v>
      </c>
      <c r="J8" s="54"/>
      <c r="K8" s="19" t="s">
        <v>43</v>
      </c>
      <c r="L8" s="31" t="str">
        <f t="shared" si="0"/>
        <v>Chân gà sốt cay 400g</v>
      </c>
      <c r="M8" s="20"/>
      <c r="N8" s="50" t="str">
        <f t="shared" si="5"/>
        <v>K-HCM</v>
      </c>
      <c r="O8" s="19"/>
      <c r="P8" s="19"/>
      <c r="Q8" s="32" t="str">
        <f t="shared" si="1"/>
        <v>Túi</v>
      </c>
      <c r="R8" s="33">
        <v>3</v>
      </c>
      <c r="S8" s="33"/>
      <c r="T8" s="34">
        <f t="shared" si="6"/>
        <v>90750</v>
      </c>
      <c r="U8" s="34">
        <f t="shared" si="7"/>
        <v>272250</v>
      </c>
      <c r="V8" s="33"/>
      <c r="W8" s="33"/>
      <c r="X8" s="72">
        <f t="shared" si="8"/>
        <v>8</v>
      </c>
      <c r="Y8" s="35"/>
      <c r="Z8" s="34">
        <f t="shared" si="9"/>
        <v>21780</v>
      </c>
      <c r="AA8" s="80">
        <f t="shared" si="10"/>
        <v>3454</v>
      </c>
    </row>
    <row r="9" spans="1:27" ht="25.5" customHeight="1" x14ac:dyDescent="0.25">
      <c r="A9" s="17">
        <v>44889</v>
      </c>
      <c r="B9" s="78" t="str">
        <f t="shared" si="4"/>
        <v>PO2211/03455</v>
      </c>
      <c r="C9" s="18"/>
      <c r="D9" s="18"/>
      <c r="E9" s="19"/>
      <c r="F9" s="18"/>
      <c r="G9" s="19" t="s">
        <v>115</v>
      </c>
      <c r="H9" s="19"/>
      <c r="I9" s="19" t="s">
        <v>1955</v>
      </c>
      <c r="J9" s="54"/>
      <c r="K9" s="19" t="s">
        <v>55</v>
      </c>
      <c r="L9" s="31" t="str">
        <f t="shared" si="0"/>
        <v>Gà muối 500g</v>
      </c>
      <c r="M9" s="20"/>
      <c r="N9" s="50" t="str">
        <f t="shared" si="5"/>
        <v>K-HCM</v>
      </c>
      <c r="O9" s="19"/>
      <c r="P9" s="19"/>
      <c r="Q9" s="32" t="str">
        <f t="shared" si="1"/>
        <v>Túi</v>
      </c>
      <c r="R9" s="33">
        <v>1</v>
      </c>
      <c r="S9" s="33"/>
      <c r="T9" s="34">
        <f t="shared" si="6"/>
        <v>111058</v>
      </c>
      <c r="U9" s="34">
        <f t="shared" si="7"/>
        <v>111058</v>
      </c>
      <c r="V9" s="33"/>
      <c r="W9" s="33"/>
      <c r="X9" s="72">
        <f t="shared" si="8"/>
        <v>8</v>
      </c>
      <c r="Y9" s="35"/>
      <c r="Z9" s="34">
        <f t="shared" si="9"/>
        <v>8885</v>
      </c>
      <c r="AA9" s="80">
        <f t="shared" si="10"/>
        <v>3455</v>
      </c>
    </row>
    <row r="10" spans="1:27" ht="25.5" customHeight="1" x14ac:dyDescent="0.25">
      <c r="A10" s="17">
        <v>44889</v>
      </c>
      <c r="B10" s="78" t="str">
        <f t="shared" si="4"/>
        <v>PO2211/03455</v>
      </c>
      <c r="G10" s="24" t="s">
        <v>115</v>
      </c>
      <c r="I10" s="24" t="s">
        <v>1955</v>
      </c>
      <c r="K10" s="24" t="s">
        <v>63</v>
      </c>
      <c r="L10" s="31" t="str">
        <f t="shared" si="0"/>
        <v>Giò tai nấm hương 500g</v>
      </c>
      <c r="N10" s="50" t="str">
        <f t="shared" si="5"/>
        <v>K-HCM</v>
      </c>
      <c r="Q10" s="32" t="str">
        <f t="shared" si="1"/>
        <v>Túi</v>
      </c>
      <c r="R10" s="33">
        <v>1</v>
      </c>
      <c r="T10" s="34">
        <f t="shared" si="6"/>
        <v>101989</v>
      </c>
      <c r="U10" s="34">
        <f t="shared" si="7"/>
        <v>101989</v>
      </c>
      <c r="X10" s="72">
        <f t="shared" ref="X10:X73" si="11">IF(K10&lt;&gt;"",8,"")</f>
        <v>8</v>
      </c>
      <c r="Y10" s="35"/>
      <c r="Z10" s="34">
        <f t="shared" ref="Z10:Z73" si="12">IF(K10&lt;&gt;"",ROUND(U10*X10*1%,0),"")</f>
        <v>8159</v>
      </c>
      <c r="AA10" s="80">
        <f t="shared" si="10"/>
        <v>3455</v>
      </c>
    </row>
    <row r="11" spans="1:27" ht="25.5" customHeight="1" x14ac:dyDescent="0.25">
      <c r="A11" s="17">
        <v>44889</v>
      </c>
      <c r="B11" s="78" t="str">
        <f t="shared" si="4"/>
        <v>PO2211/03455</v>
      </c>
      <c r="G11" s="24" t="s">
        <v>115</v>
      </c>
      <c r="I11" s="24" t="s">
        <v>1955</v>
      </c>
      <c r="K11" s="24" t="s">
        <v>59</v>
      </c>
      <c r="L11" s="31" t="str">
        <f t="shared" si="0"/>
        <v>Giò Tai Lưỡi Xào 250g</v>
      </c>
      <c r="N11" s="50" t="str">
        <f t="shared" si="5"/>
        <v>K-HCM</v>
      </c>
      <c r="Q11" s="32" t="str">
        <f t="shared" si="1"/>
        <v>Túi</v>
      </c>
      <c r="R11" s="33">
        <v>3</v>
      </c>
      <c r="T11" s="34">
        <f t="shared" si="6"/>
        <v>50182</v>
      </c>
      <c r="U11" s="34">
        <f t="shared" si="7"/>
        <v>150546</v>
      </c>
      <c r="X11" s="72">
        <f t="shared" si="11"/>
        <v>8</v>
      </c>
      <c r="Y11" s="35"/>
      <c r="Z11" s="34">
        <f t="shared" si="12"/>
        <v>12044</v>
      </c>
      <c r="AA11" s="80">
        <f t="shared" si="10"/>
        <v>3455</v>
      </c>
    </row>
    <row r="12" spans="1:27" ht="25.5" customHeight="1" x14ac:dyDescent="0.25">
      <c r="A12" s="17">
        <v>44889</v>
      </c>
      <c r="B12" s="78" t="str">
        <f t="shared" si="4"/>
        <v>PO2211/03456</v>
      </c>
      <c r="G12" s="24" t="s">
        <v>144</v>
      </c>
      <c r="I12" s="24" t="s">
        <v>1964</v>
      </c>
      <c r="K12" s="24" t="s">
        <v>39</v>
      </c>
      <c r="L12" s="31" t="str">
        <f t="shared" si="0"/>
        <v>Chân giò heo muối 300g</v>
      </c>
      <c r="N12" s="50" t="str">
        <f t="shared" si="5"/>
        <v>K-HCM</v>
      </c>
      <c r="Q12" s="32" t="str">
        <f t="shared" si="1"/>
        <v>Túi</v>
      </c>
      <c r="R12" s="33">
        <v>4</v>
      </c>
      <c r="T12" s="34">
        <f t="shared" si="6"/>
        <v>73431</v>
      </c>
      <c r="U12" s="34">
        <f t="shared" si="7"/>
        <v>293724</v>
      </c>
      <c r="X12" s="72">
        <f t="shared" si="11"/>
        <v>8</v>
      </c>
      <c r="Y12" s="35"/>
      <c r="Z12" s="34">
        <f t="shared" si="12"/>
        <v>23498</v>
      </c>
      <c r="AA12" s="80">
        <f t="shared" si="10"/>
        <v>3456</v>
      </c>
    </row>
    <row r="13" spans="1:27" ht="25.5" customHeight="1" x14ac:dyDescent="0.25">
      <c r="A13" s="17">
        <v>44889</v>
      </c>
      <c r="B13" s="78" t="str">
        <f t="shared" si="4"/>
        <v>PO2211/03456</v>
      </c>
      <c r="G13" s="24" t="s">
        <v>144</v>
      </c>
      <c r="I13" s="24" t="s">
        <v>1964</v>
      </c>
      <c r="K13" s="24" t="s">
        <v>55</v>
      </c>
      <c r="L13" s="31" t="str">
        <f t="shared" si="0"/>
        <v>Gà muối 500g</v>
      </c>
      <c r="N13" s="50" t="str">
        <f t="shared" si="5"/>
        <v>K-HCM</v>
      </c>
      <c r="Q13" s="32" t="str">
        <f t="shared" si="1"/>
        <v>Túi</v>
      </c>
      <c r="R13" s="33">
        <v>7</v>
      </c>
      <c r="T13" s="34">
        <f t="shared" si="6"/>
        <v>111058</v>
      </c>
      <c r="U13" s="34">
        <f t="shared" si="7"/>
        <v>777406</v>
      </c>
      <c r="X13" s="72">
        <f t="shared" si="11"/>
        <v>8</v>
      </c>
      <c r="Y13" s="35"/>
      <c r="Z13" s="34">
        <f t="shared" si="12"/>
        <v>62192</v>
      </c>
      <c r="AA13" s="80">
        <f t="shared" si="10"/>
        <v>3456</v>
      </c>
    </row>
    <row r="14" spans="1:27" ht="25.5" customHeight="1" x14ac:dyDescent="0.25">
      <c r="A14" s="17">
        <v>44889</v>
      </c>
      <c r="B14" s="78" t="str">
        <f t="shared" si="4"/>
        <v>PO2211/03456</v>
      </c>
      <c r="G14" s="24" t="s">
        <v>144</v>
      </c>
      <c r="I14" s="24" t="s">
        <v>1964</v>
      </c>
      <c r="K14" s="24" t="s">
        <v>67</v>
      </c>
      <c r="L14" s="31" t="str">
        <f t="shared" si="0"/>
        <v>Tai heo muối 200g</v>
      </c>
      <c r="N14" s="50" t="str">
        <f t="shared" si="5"/>
        <v>K-HCM</v>
      </c>
      <c r="Q14" s="32" t="str">
        <f t="shared" si="1"/>
        <v>Túi</v>
      </c>
      <c r="R14" s="33">
        <v>6</v>
      </c>
      <c r="T14" s="34">
        <f t="shared" si="6"/>
        <v>55595</v>
      </c>
      <c r="U14" s="34">
        <f t="shared" si="7"/>
        <v>333570</v>
      </c>
      <c r="X14" s="72">
        <f t="shared" si="11"/>
        <v>8</v>
      </c>
      <c r="Y14" s="35"/>
      <c r="Z14" s="34">
        <f t="shared" si="12"/>
        <v>26686</v>
      </c>
      <c r="AA14" s="80">
        <f t="shared" si="10"/>
        <v>3456</v>
      </c>
    </row>
    <row r="15" spans="1:27" ht="25.5" customHeight="1" x14ac:dyDescent="0.25">
      <c r="A15" s="17">
        <v>44889</v>
      </c>
      <c r="B15" s="78" t="str">
        <f t="shared" si="4"/>
        <v>PO2211/03457</v>
      </c>
      <c r="G15" s="24" t="s">
        <v>102</v>
      </c>
      <c r="I15" s="24" t="s">
        <v>1950</v>
      </c>
      <c r="K15" s="24" t="s">
        <v>49</v>
      </c>
      <c r="L15" s="31" t="str">
        <f t="shared" si="0"/>
        <v>Giò lụa cây 250g</v>
      </c>
      <c r="N15" s="50" t="str">
        <f t="shared" si="5"/>
        <v>K-HCM</v>
      </c>
      <c r="Q15" s="32" t="str">
        <f t="shared" si="1"/>
        <v>Túi</v>
      </c>
      <c r="R15" s="33">
        <v>4</v>
      </c>
      <c r="T15" s="34">
        <f t="shared" si="6"/>
        <v>59400</v>
      </c>
      <c r="U15" s="34">
        <f t="shared" si="7"/>
        <v>237600</v>
      </c>
      <c r="X15" s="72">
        <f t="shared" si="11"/>
        <v>8</v>
      </c>
      <c r="Y15" s="35"/>
      <c r="Z15" s="34">
        <f t="shared" si="12"/>
        <v>19008</v>
      </c>
      <c r="AA15" s="80">
        <f t="shared" si="10"/>
        <v>3457</v>
      </c>
    </row>
    <row r="16" spans="1:27" ht="25.5" customHeight="1" x14ac:dyDescent="0.25">
      <c r="A16" s="17">
        <v>44889</v>
      </c>
      <c r="B16" s="78" t="str">
        <f t="shared" si="4"/>
        <v>PO2211/03457</v>
      </c>
      <c r="G16" s="24" t="s">
        <v>102</v>
      </c>
      <c r="I16" s="24" t="s">
        <v>1950</v>
      </c>
      <c r="K16" s="24" t="s">
        <v>55</v>
      </c>
      <c r="L16" s="31" t="str">
        <f t="shared" si="0"/>
        <v>Gà muối 500g</v>
      </c>
      <c r="N16" s="50" t="str">
        <f t="shared" si="5"/>
        <v>K-HCM</v>
      </c>
      <c r="Q16" s="32" t="str">
        <f t="shared" si="1"/>
        <v>Túi</v>
      </c>
      <c r="R16" s="33">
        <v>12</v>
      </c>
      <c r="T16" s="34">
        <f t="shared" si="6"/>
        <v>111058</v>
      </c>
      <c r="U16" s="34">
        <f t="shared" si="7"/>
        <v>1332696</v>
      </c>
      <c r="X16" s="72">
        <f t="shared" si="11"/>
        <v>8</v>
      </c>
      <c r="Y16" s="35"/>
      <c r="Z16" s="34">
        <f t="shared" si="12"/>
        <v>106616</v>
      </c>
      <c r="AA16" s="80">
        <f t="shared" si="10"/>
        <v>3457</v>
      </c>
    </row>
    <row r="17" spans="1:27" ht="25.5" customHeight="1" x14ac:dyDescent="0.25">
      <c r="A17" s="17">
        <v>44889</v>
      </c>
      <c r="B17" s="78" t="str">
        <f t="shared" si="4"/>
        <v>PO2211/03457</v>
      </c>
      <c r="G17" s="24" t="s">
        <v>102</v>
      </c>
      <c r="I17" s="24" t="s">
        <v>1950</v>
      </c>
      <c r="K17" s="24" t="s">
        <v>30</v>
      </c>
      <c r="L17" s="31" t="str">
        <f t="shared" si="0"/>
        <v>Bắp bò muối 200g</v>
      </c>
      <c r="N17" s="50" t="str">
        <f t="shared" si="5"/>
        <v>K-HCM</v>
      </c>
      <c r="Q17" s="32" t="str">
        <f t="shared" si="1"/>
        <v>Túi</v>
      </c>
      <c r="R17" s="33">
        <v>4</v>
      </c>
      <c r="T17" s="34">
        <f t="shared" si="6"/>
        <v>87787</v>
      </c>
      <c r="U17" s="34">
        <f t="shared" si="7"/>
        <v>351148</v>
      </c>
      <c r="X17" s="72">
        <f t="shared" si="11"/>
        <v>8</v>
      </c>
      <c r="Y17" s="35"/>
      <c r="Z17" s="34">
        <f t="shared" si="12"/>
        <v>28092</v>
      </c>
      <c r="AA17" s="80">
        <f t="shared" si="10"/>
        <v>3457</v>
      </c>
    </row>
    <row r="18" spans="1:27" ht="25.5" customHeight="1" x14ac:dyDescent="0.25">
      <c r="A18" s="17">
        <v>44889</v>
      </c>
      <c r="B18" s="78" t="str">
        <f t="shared" si="4"/>
        <v>PO2211/03458</v>
      </c>
      <c r="G18" s="24" t="s">
        <v>135</v>
      </c>
      <c r="I18" s="24" t="s">
        <v>1954</v>
      </c>
      <c r="K18" s="24" t="s">
        <v>55</v>
      </c>
      <c r="L18" s="31" t="str">
        <f t="shared" si="0"/>
        <v>Gà muối 500g</v>
      </c>
      <c r="N18" s="50" t="str">
        <f t="shared" si="5"/>
        <v>K-HCM</v>
      </c>
      <c r="Q18" s="32" t="str">
        <f t="shared" si="1"/>
        <v>Túi</v>
      </c>
      <c r="R18" s="33">
        <v>5</v>
      </c>
      <c r="T18" s="34">
        <f t="shared" si="6"/>
        <v>111058</v>
      </c>
      <c r="U18" s="34">
        <f t="shared" si="7"/>
        <v>555290</v>
      </c>
      <c r="X18" s="72">
        <f t="shared" si="11"/>
        <v>8</v>
      </c>
      <c r="Y18" s="35"/>
      <c r="Z18" s="34">
        <f t="shared" si="12"/>
        <v>44423</v>
      </c>
      <c r="AA18" s="80">
        <f t="shared" si="10"/>
        <v>3458</v>
      </c>
    </row>
    <row r="19" spans="1:27" ht="25.5" customHeight="1" x14ac:dyDescent="0.25">
      <c r="A19" s="17">
        <v>44889</v>
      </c>
      <c r="B19" s="78" t="str">
        <f t="shared" si="4"/>
        <v>PO2211/03459</v>
      </c>
      <c r="G19" s="24" t="s">
        <v>124</v>
      </c>
      <c r="I19" s="24" t="s">
        <v>1960</v>
      </c>
      <c r="K19" s="24" t="s">
        <v>49</v>
      </c>
      <c r="L19" s="31" t="str">
        <f t="shared" si="0"/>
        <v>Giò lụa cây 250g</v>
      </c>
      <c r="N19" s="50" t="str">
        <f t="shared" si="5"/>
        <v>K-HCM</v>
      </c>
      <c r="Q19" s="32" t="str">
        <f t="shared" si="1"/>
        <v>Túi</v>
      </c>
      <c r="R19" s="33">
        <v>10</v>
      </c>
      <c r="T19" s="34">
        <f t="shared" si="6"/>
        <v>59400</v>
      </c>
      <c r="U19" s="34">
        <f t="shared" si="7"/>
        <v>594000</v>
      </c>
      <c r="X19" s="72">
        <f t="shared" si="11"/>
        <v>8</v>
      </c>
      <c r="Y19" s="35"/>
      <c r="Z19" s="34">
        <f t="shared" si="12"/>
        <v>47520</v>
      </c>
      <c r="AA19" s="80">
        <f t="shared" si="10"/>
        <v>3459</v>
      </c>
    </row>
    <row r="20" spans="1:27" ht="25.5" customHeight="1" x14ac:dyDescent="0.25">
      <c r="A20" s="17">
        <v>44889</v>
      </c>
      <c r="B20" s="78" t="str">
        <f t="shared" si="4"/>
        <v>PO2211/03460</v>
      </c>
      <c r="G20" s="24" t="s">
        <v>105</v>
      </c>
      <c r="I20" s="24" t="s">
        <v>1970</v>
      </c>
      <c r="K20" s="24" t="s">
        <v>30</v>
      </c>
      <c r="L20" s="31" t="str">
        <f t="shared" si="0"/>
        <v>Bắp bò muối 200g</v>
      </c>
      <c r="N20" s="50" t="str">
        <f t="shared" si="5"/>
        <v>K-HCM</v>
      </c>
      <c r="Q20" s="32" t="str">
        <f t="shared" si="1"/>
        <v>Túi</v>
      </c>
      <c r="R20" s="33">
        <v>5</v>
      </c>
      <c r="T20" s="34">
        <f t="shared" si="6"/>
        <v>87787</v>
      </c>
      <c r="U20" s="34">
        <f t="shared" si="7"/>
        <v>438935</v>
      </c>
      <c r="X20" s="72">
        <f t="shared" si="11"/>
        <v>8</v>
      </c>
      <c r="Y20" s="35"/>
      <c r="Z20" s="34">
        <f t="shared" si="12"/>
        <v>35115</v>
      </c>
      <c r="AA20" s="80">
        <f t="shared" si="10"/>
        <v>3460</v>
      </c>
    </row>
    <row r="21" spans="1:27" ht="25.5" customHeight="1" x14ac:dyDescent="0.25">
      <c r="A21" s="17">
        <v>44889</v>
      </c>
      <c r="B21" s="78" t="str">
        <f t="shared" si="4"/>
        <v>PO2211/03460</v>
      </c>
      <c r="G21" s="24" t="s">
        <v>105</v>
      </c>
      <c r="I21" s="24" t="s">
        <v>1970</v>
      </c>
      <c r="K21" s="24" t="s">
        <v>55</v>
      </c>
      <c r="L21" s="31" t="str">
        <f t="shared" si="0"/>
        <v>Gà muối 500g</v>
      </c>
      <c r="N21" s="50" t="str">
        <f t="shared" si="5"/>
        <v>K-HCM</v>
      </c>
      <c r="Q21" s="32" t="str">
        <f t="shared" si="1"/>
        <v>Túi</v>
      </c>
      <c r="R21" s="33">
        <v>10</v>
      </c>
      <c r="T21" s="34">
        <f t="shared" si="6"/>
        <v>111058</v>
      </c>
      <c r="U21" s="34">
        <f t="shared" si="7"/>
        <v>1110580</v>
      </c>
      <c r="X21" s="72">
        <f t="shared" si="11"/>
        <v>8</v>
      </c>
      <c r="Y21" s="35"/>
      <c r="Z21" s="34">
        <f t="shared" si="12"/>
        <v>88846</v>
      </c>
      <c r="AA21" s="80">
        <f t="shared" si="10"/>
        <v>3460</v>
      </c>
    </row>
    <row r="22" spans="1:27" ht="25.5" customHeight="1" x14ac:dyDescent="0.25">
      <c r="A22" s="17">
        <v>44889</v>
      </c>
      <c r="B22" s="78" t="str">
        <f t="shared" si="4"/>
        <v>PO2211/03460</v>
      </c>
      <c r="G22" s="24" t="s">
        <v>105</v>
      </c>
      <c r="I22" s="24" t="s">
        <v>1970</v>
      </c>
      <c r="K22" s="24" t="s">
        <v>49</v>
      </c>
      <c r="L22" s="31" t="str">
        <f t="shared" si="0"/>
        <v>Giò lụa cây 250g</v>
      </c>
      <c r="N22" s="50" t="str">
        <f t="shared" si="5"/>
        <v>K-HCM</v>
      </c>
      <c r="Q22" s="32" t="str">
        <f t="shared" si="1"/>
        <v>Túi</v>
      </c>
      <c r="R22" s="33">
        <v>5</v>
      </c>
      <c r="T22" s="34">
        <f t="shared" si="6"/>
        <v>59400</v>
      </c>
      <c r="U22" s="34">
        <f t="shared" si="7"/>
        <v>297000</v>
      </c>
      <c r="X22" s="72">
        <f t="shared" si="11"/>
        <v>8</v>
      </c>
      <c r="Y22" s="35"/>
      <c r="Z22" s="34">
        <f t="shared" si="12"/>
        <v>23760</v>
      </c>
      <c r="AA22" s="80">
        <f t="shared" si="10"/>
        <v>3460</v>
      </c>
    </row>
    <row r="23" spans="1:27" ht="25.5" customHeight="1" x14ac:dyDescent="0.25">
      <c r="A23" s="17">
        <v>44889</v>
      </c>
      <c r="B23" s="78" t="str">
        <f t="shared" si="4"/>
        <v>PO2211/03461</v>
      </c>
      <c r="G23" s="24" t="s">
        <v>105</v>
      </c>
      <c r="I23" s="24" t="s">
        <v>1971</v>
      </c>
      <c r="K23" s="24" t="s">
        <v>37</v>
      </c>
      <c r="L23" s="31" t="str">
        <f t="shared" si="0"/>
        <v>Chả cốm 300g</v>
      </c>
      <c r="N23" s="50" t="str">
        <f t="shared" si="5"/>
        <v>K-HCM</v>
      </c>
      <c r="Q23" s="32" t="str">
        <f t="shared" si="1"/>
        <v>Túi</v>
      </c>
      <c r="R23" s="33">
        <v>3</v>
      </c>
      <c r="T23" s="34">
        <f t="shared" si="6"/>
        <v>74250</v>
      </c>
      <c r="U23" s="34">
        <f t="shared" si="7"/>
        <v>222750</v>
      </c>
      <c r="X23" s="72">
        <f t="shared" si="11"/>
        <v>8</v>
      </c>
      <c r="Y23" s="35"/>
      <c r="Z23" s="34">
        <f t="shared" si="12"/>
        <v>17820</v>
      </c>
      <c r="AA23" s="80">
        <f t="shared" si="10"/>
        <v>3461</v>
      </c>
    </row>
    <row r="24" spans="1:27" ht="25.5" customHeight="1" x14ac:dyDescent="0.25">
      <c r="A24" s="17">
        <v>44889</v>
      </c>
      <c r="B24" s="78" t="str">
        <f t="shared" si="4"/>
        <v>PO2211/03461</v>
      </c>
      <c r="G24" s="24" t="s">
        <v>105</v>
      </c>
      <c r="I24" s="24" t="s">
        <v>1971</v>
      </c>
      <c r="K24" s="24" t="s">
        <v>47</v>
      </c>
      <c r="L24" s="31" t="str">
        <f t="shared" si="0"/>
        <v>Đùi gà sốt cay 500g</v>
      </c>
      <c r="N24" s="50" t="str">
        <f t="shared" si="5"/>
        <v>K-HCM</v>
      </c>
      <c r="Q24" s="32" t="str">
        <f t="shared" si="1"/>
        <v>Túi</v>
      </c>
      <c r="R24" s="33">
        <v>3</v>
      </c>
      <c r="T24" s="34">
        <f t="shared" si="6"/>
        <v>105400</v>
      </c>
      <c r="U24" s="34">
        <f t="shared" si="7"/>
        <v>316200</v>
      </c>
      <c r="X24" s="72">
        <f t="shared" si="11"/>
        <v>8</v>
      </c>
      <c r="Y24" s="35"/>
      <c r="Z24" s="34">
        <f t="shared" si="12"/>
        <v>25296</v>
      </c>
      <c r="AA24" s="80">
        <f t="shared" si="10"/>
        <v>3461</v>
      </c>
    </row>
    <row r="25" spans="1:27" ht="25.5" customHeight="1" x14ac:dyDescent="0.25">
      <c r="A25" s="17">
        <v>44889</v>
      </c>
      <c r="B25" s="78" t="str">
        <f t="shared" si="4"/>
        <v>PO2211/03461</v>
      </c>
      <c r="G25" s="24" t="s">
        <v>105</v>
      </c>
      <c r="I25" s="24" t="s">
        <v>1971</v>
      </c>
      <c r="K25" s="24" t="s">
        <v>43</v>
      </c>
      <c r="L25" s="31" t="str">
        <f t="shared" si="0"/>
        <v>Chân gà sốt cay 400g</v>
      </c>
      <c r="N25" s="50" t="str">
        <f t="shared" si="5"/>
        <v>K-HCM</v>
      </c>
      <c r="Q25" s="32" t="str">
        <f t="shared" si="1"/>
        <v>Túi</v>
      </c>
      <c r="R25" s="33">
        <v>3</v>
      </c>
      <c r="T25" s="34">
        <f t="shared" si="6"/>
        <v>90750</v>
      </c>
      <c r="U25" s="34">
        <f t="shared" si="7"/>
        <v>272250</v>
      </c>
      <c r="X25" s="72">
        <f t="shared" si="11"/>
        <v>8</v>
      </c>
      <c r="Y25" s="35"/>
      <c r="Z25" s="34">
        <f t="shared" si="12"/>
        <v>21780</v>
      </c>
      <c r="AA25" s="80">
        <f t="shared" si="10"/>
        <v>3461</v>
      </c>
    </row>
    <row r="26" spans="1:27" ht="25.5" customHeight="1" x14ac:dyDescent="0.25">
      <c r="A26" s="17">
        <v>44889</v>
      </c>
      <c r="B26" s="78" t="str">
        <f t="shared" si="4"/>
        <v>PO2211/03461</v>
      </c>
      <c r="G26" s="24" t="s">
        <v>105</v>
      </c>
      <c r="I26" s="24" t="s">
        <v>1971</v>
      </c>
      <c r="K26" s="24" t="s">
        <v>59</v>
      </c>
      <c r="L26" s="31" t="str">
        <f t="shared" si="0"/>
        <v>Giò Tai Lưỡi Xào 250g</v>
      </c>
      <c r="N26" s="50" t="str">
        <f t="shared" si="5"/>
        <v>K-HCM</v>
      </c>
      <c r="Q26" s="32" t="str">
        <f t="shared" si="1"/>
        <v>Túi</v>
      </c>
      <c r="R26" s="33">
        <v>3</v>
      </c>
      <c r="T26" s="34">
        <f t="shared" si="6"/>
        <v>50182</v>
      </c>
      <c r="U26" s="34">
        <f t="shared" si="7"/>
        <v>150546</v>
      </c>
      <c r="X26" s="72">
        <f t="shared" si="11"/>
        <v>8</v>
      </c>
      <c r="Y26" s="35"/>
      <c r="Z26" s="34">
        <f t="shared" si="12"/>
        <v>12044</v>
      </c>
      <c r="AA26" s="80">
        <f t="shared" si="10"/>
        <v>3461</v>
      </c>
    </row>
    <row r="27" spans="1:27" ht="25.5" customHeight="1" x14ac:dyDescent="0.25">
      <c r="A27" s="17">
        <v>44889</v>
      </c>
      <c r="B27" s="78" t="str">
        <f t="shared" si="4"/>
        <v>PO2211/03462</v>
      </c>
      <c r="G27" s="24" t="s">
        <v>115</v>
      </c>
      <c r="I27" s="24" t="s">
        <v>1957</v>
      </c>
      <c r="K27" s="24" t="s">
        <v>30</v>
      </c>
      <c r="L27" s="31" t="str">
        <f t="shared" si="0"/>
        <v>Bắp bò muối 200g</v>
      </c>
      <c r="N27" s="50" t="str">
        <f t="shared" si="5"/>
        <v>K-HCM</v>
      </c>
      <c r="Q27" s="32" t="str">
        <f t="shared" si="1"/>
        <v>Túi</v>
      </c>
      <c r="R27" s="33">
        <v>5</v>
      </c>
      <c r="T27" s="34">
        <f t="shared" si="6"/>
        <v>87787</v>
      </c>
      <c r="U27" s="34">
        <f t="shared" si="7"/>
        <v>438935</v>
      </c>
      <c r="X27" s="72">
        <f t="shared" si="11"/>
        <v>8</v>
      </c>
      <c r="Y27" s="35"/>
      <c r="Z27" s="34">
        <f t="shared" si="12"/>
        <v>35115</v>
      </c>
      <c r="AA27" s="80">
        <f t="shared" si="10"/>
        <v>3462</v>
      </c>
    </row>
    <row r="28" spans="1:27" ht="25.5" customHeight="1" x14ac:dyDescent="0.25">
      <c r="A28" s="17">
        <v>44889</v>
      </c>
      <c r="B28" s="78" t="str">
        <f t="shared" si="4"/>
        <v>PO2211/03462</v>
      </c>
      <c r="G28" s="24" t="s">
        <v>115</v>
      </c>
      <c r="I28" s="24" t="s">
        <v>1957</v>
      </c>
      <c r="K28" s="24" t="s">
        <v>39</v>
      </c>
      <c r="L28" s="31" t="str">
        <f t="shared" si="0"/>
        <v>Chân giò heo muối 300g</v>
      </c>
      <c r="N28" s="50" t="str">
        <f t="shared" si="5"/>
        <v>K-HCM</v>
      </c>
      <c r="Q28" s="32" t="str">
        <f t="shared" si="1"/>
        <v>Túi</v>
      </c>
      <c r="R28" s="33">
        <v>10</v>
      </c>
      <c r="T28" s="34">
        <f t="shared" si="6"/>
        <v>73431</v>
      </c>
      <c r="U28" s="34">
        <f t="shared" si="7"/>
        <v>734310</v>
      </c>
      <c r="X28" s="72">
        <f t="shared" si="11"/>
        <v>8</v>
      </c>
      <c r="Y28" s="35"/>
      <c r="Z28" s="34">
        <f t="shared" si="12"/>
        <v>58745</v>
      </c>
      <c r="AA28" s="80">
        <f t="shared" si="10"/>
        <v>3462</v>
      </c>
    </row>
    <row r="29" spans="1:27" ht="25.5" customHeight="1" x14ac:dyDescent="0.25">
      <c r="A29" s="17">
        <v>44889</v>
      </c>
      <c r="B29" s="78" t="str">
        <f t="shared" si="4"/>
        <v>PO2211/03462</v>
      </c>
      <c r="G29" s="24" t="s">
        <v>115</v>
      </c>
      <c r="I29" s="24" t="s">
        <v>1957</v>
      </c>
      <c r="K29" s="24" t="s">
        <v>55</v>
      </c>
      <c r="L29" s="31" t="str">
        <f t="shared" si="0"/>
        <v>Gà muối 500g</v>
      </c>
      <c r="N29" s="50" t="str">
        <f t="shared" si="5"/>
        <v>K-HCM</v>
      </c>
      <c r="Q29" s="32" t="str">
        <f t="shared" si="1"/>
        <v>Túi</v>
      </c>
      <c r="R29" s="33">
        <v>5</v>
      </c>
      <c r="T29" s="34">
        <f t="shared" si="6"/>
        <v>111058</v>
      </c>
      <c r="U29" s="34">
        <f t="shared" si="7"/>
        <v>555290</v>
      </c>
      <c r="X29" s="72">
        <f t="shared" si="11"/>
        <v>8</v>
      </c>
      <c r="Y29" s="35"/>
      <c r="Z29" s="34">
        <f t="shared" si="12"/>
        <v>44423</v>
      </c>
      <c r="AA29" s="80">
        <f t="shared" si="10"/>
        <v>3462</v>
      </c>
    </row>
    <row r="30" spans="1:27" ht="25.5" customHeight="1" x14ac:dyDescent="0.25">
      <c r="A30" s="17">
        <v>44889</v>
      </c>
      <c r="B30" s="78" t="str">
        <f t="shared" si="4"/>
        <v>PO2211/03462</v>
      </c>
      <c r="G30" s="24" t="s">
        <v>115</v>
      </c>
      <c r="I30" s="24" t="s">
        <v>1957</v>
      </c>
      <c r="K30" s="24" t="s">
        <v>49</v>
      </c>
      <c r="L30" s="31" t="str">
        <f t="shared" si="0"/>
        <v>Giò lụa cây 250g</v>
      </c>
      <c r="N30" s="50" t="str">
        <f t="shared" si="5"/>
        <v>K-HCM</v>
      </c>
      <c r="Q30" s="32" t="str">
        <f t="shared" si="1"/>
        <v>Túi</v>
      </c>
      <c r="R30" s="33">
        <v>5</v>
      </c>
      <c r="T30" s="34">
        <f t="shared" si="6"/>
        <v>59400</v>
      </c>
      <c r="U30" s="34">
        <f t="shared" si="7"/>
        <v>297000</v>
      </c>
      <c r="X30" s="72">
        <f t="shared" si="11"/>
        <v>8</v>
      </c>
      <c r="Y30" s="35"/>
      <c r="Z30" s="34">
        <f t="shared" si="12"/>
        <v>23760</v>
      </c>
      <c r="AA30" s="80">
        <f t="shared" si="10"/>
        <v>3462</v>
      </c>
    </row>
    <row r="31" spans="1:27" ht="25.5" customHeight="1" x14ac:dyDescent="0.25">
      <c r="A31" s="17">
        <v>44889</v>
      </c>
      <c r="B31" s="78" t="str">
        <f t="shared" si="4"/>
        <v>PO2211/03462</v>
      </c>
      <c r="G31" s="24" t="s">
        <v>115</v>
      </c>
      <c r="I31" s="24" t="s">
        <v>1957</v>
      </c>
      <c r="K31" s="24" t="s">
        <v>65</v>
      </c>
      <c r="L31" s="31" t="str">
        <f t="shared" si="0"/>
        <v>Mọc Nấm Hương 250g</v>
      </c>
      <c r="N31" s="50" t="str">
        <f t="shared" si="5"/>
        <v>K-HCM</v>
      </c>
      <c r="Q31" s="32" t="str">
        <f t="shared" si="1"/>
        <v>Túi</v>
      </c>
      <c r="R31" s="33">
        <v>5</v>
      </c>
      <c r="T31" s="34">
        <f t="shared" si="6"/>
        <v>46000</v>
      </c>
      <c r="U31" s="34">
        <f t="shared" si="7"/>
        <v>230000</v>
      </c>
      <c r="X31" s="72">
        <f t="shared" si="11"/>
        <v>8</v>
      </c>
      <c r="Y31" s="35"/>
      <c r="Z31" s="34">
        <f t="shared" si="12"/>
        <v>18400</v>
      </c>
      <c r="AA31" s="80">
        <f t="shared" si="10"/>
        <v>3462</v>
      </c>
    </row>
    <row r="32" spans="1:27" ht="25.5" customHeight="1" x14ac:dyDescent="0.25">
      <c r="A32" s="17">
        <v>44889</v>
      </c>
      <c r="B32" s="78" t="str">
        <f t="shared" si="4"/>
        <v>PO2211/03463</v>
      </c>
      <c r="G32" s="24" t="s">
        <v>144</v>
      </c>
      <c r="I32" s="24" t="s">
        <v>1965</v>
      </c>
      <c r="K32" s="24" t="s">
        <v>30</v>
      </c>
      <c r="L32" s="31" t="str">
        <f t="shared" si="0"/>
        <v>Bắp bò muối 200g</v>
      </c>
      <c r="N32" s="50" t="str">
        <f t="shared" si="5"/>
        <v>K-HCM</v>
      </c>
      <c r="Q32" s="32" t="str">
        <f t="shared" si="1"/>
        <v>Túi</v>
      </c>
      <c r="R32" s="33">
        <v>4</v>
      </c>
      <c r="T32" s="34">
        <f t="shared" si="6"/>
        <v>87787</v>
      </c>
      <c r="U32" s="34">
        <f t="shared" si="7"/>
        <v>351148</v>
      </c>
      <c r="X32" s="72">
        <f t="shared" si="11"/>
        <v>8</v>
      </c>
      <c r="Y32" s="35"/>
      <c r="Z32" s="34">
        <f t="shared" si="12"/>
        <v>28092</v>
      </c>
      <c r="AA32" s="80">
        <f t="shared" si="10"/>
        <v>3463</v>
      </c>
    </row>
    <row r="33" spans="1:27" ht="25.5" customHeight="1" x14ac:dyDescent="0.25">
      <c r="A33" s="17">
        <v>44889</v>
      </c>
      <c r="B33" s="78" t="str">
        <f t="shared" si="4"/>
        <v>PO2211/03463</v>
      </c>
      <c r="G33" s="24" t="s">
        <v>144</v>
      </c>
      <c r="I33" s="24" t="s">
        <v>1965</v>
      </c>
      <c r="K33" s="24" t="s">
        <v>39</v>
      </c>
      <c r="L33" s="31" t="str">
        <f t="shared" si="0"/>
        <v>Chân giò heo muối 300g</v>
      </c>
      <c r="N33" s="50" t="str">
        <f t="shared" si="5"/>
        <v>K-HCM</v>
      </c>
      <c r="Q33" s="32" t="str">
        <f t="shared" si="1"/>
        <v>Túi</v>
      </c>
      <c r="R33" s="33">
        <v>3</v>
      </c>
      <c r="T33" s="34">
        <f t="shared" si="6"/>
        <v>73431</v>
      </c>
      <c r="U33" s="34">
        <f t="shared" si="7"/>
        <v>220293</v>
      </c>
      <c r="X33" s="72">
        <f t="shared" si="11"/>
        <v>8</v>
      </c>
      <c r="Y33" s="35"/>
      <c r="Z33" s="34">
        <f t="shared" si="12"/>
        <v>17623</v>
      </c>
      <c r="AA33" s="80">
        <f t="shared" si="10"/>
        <v>3463</v>
      </c>
    </row>
    <row r="34" spans="1:27" ht="25.5" customHeight="1" x14ac:dyDescent="0.25">
      <c r="A34" s="17">
        <v>44889</v>
      </c>
      <c r="B34" s="78" t="str">
        <f t="shared" si="4"/>
        <v>PO2211/03463</v>
      </c>
      <c r="G34" s="24" t="s">
        <v>144</v>
      </c>
      <c r="I34" s="24" t="s">
        <v>1965</v>
      </c>
      <c r="K34" s="24" t="s">
        <v>55</v>
      </c>
      <c r="L34" s="31" t="str">
        <f t="shared" si="0"/>
        <v>Gà muối 500g</v>
      </c>
      <c r="N34" s="50" t="str">
        <f t="shared" si="5"/>
        <v>K-HCM</v>
      </c>
      <c r="Q34" s="32" t="str">
        <f t="shared" si="1"/>
        <v>Túi</v>
      </c>
      <c r="R34" s="33">
        <v>4</v>
      </c>
      <c r="T34" s="34">
        <f t="shared" si="6"/>
        <v>111058</v>
      </c>
      <c r="U34" s="34">
        <f t="shared" si="7"/>
        <v>444232</v>
      </c>
      <c r="X34" s="72">
        <f t="shared" si="11"/>
        <v>8</v>
      </c>
      <c r="Y34" s="35"/>
      <c r="Z34" s="34">
        <f t="shared" si="12"/>
        <v>35539</v>
      </c>
      <c r="AA34" s="80">
        <f t="shared" si="10"/>
        <v>3463</v>
      </c>
    </row>
    <row r="35" spans="1:27" ht="25.5" customHeight="1" x14ac:dyDescent="0.25">
      <c r="A35" s="17">
        <v>44889</v>
      </c>
      <c r="B35" s="78" t="str">
        <f t="shared" si="4"/>
        <v>PO2211/03463</v>
      </c>
      <c r="G35" s="24" t="s">
        <v>144</v>
      </c>
      <c r="I35" s="24" t="s">
        <v>1965</v>
      </c>
      <c r="K35" s="24" t="s">
        <v>67</v>
      </c>
      <c r="L35" s="31" t="str">
        <f t="shared" si="0"/>
        <v>Tai heo muối 200g</v>
      </c>
      <c r="N35" s="50" t="str">
        <f t="shared" si="5"/>
        <v>K-HCM</v>
      </c>
      <c r="Q35" s="32" t="str">
        <f t="shared" si="1"/>
        <v>Túi</v>
      </c>
      <c r="R35" s="33">
        <v>4</v>
      </c>
      <c r="T35" s="34">
        <f t="shared" si="6"/>
        <v>55595</v>
      </c>
      <c r="U35" s="34">
        <f t="shared" si="7"/>
        <v>222380</v>
      </c>
      <c r="X35" s="72">
        <f t="shared" si="11"/>
        <v>8</v>
      </c>
      <c r="Y35" s="35"/>
      <c r="Z35" s="34">
        <f t="shared" si="12"/>
        <v>17790</v>
      </c>
      <c r="AA35" s="80">
        <f t="shared" si="10"/>
        <v>3463</v>
      </c>
    </row>
    <row r="36" spans="1:27" ht="25.5" customHeight="1" x14ac:dyDescent="0.25">
      <c r="A36" s="17">
        <v>44889</v>
      </c>
      <c r="B36" s="78" t="str">
        <f t="shared" si="4"/>
        <v>PO2211/03463</v>
      </c>
      <c r="G36" s="24" t="s">
        <v>144</v>
      </c>
      <c r="I36" s="24" t="s">
        <v>1965</v>
      </c>
      <c r="K36" s="24" t="s">
        <v>49</v>
      </c>
      <c r="L36" s="31" t="str">
        <f t="shared" si="0"/>
        <v>Giò lụa cây 250g</v>
      </c>
      <c r="N36" s="50" t="str">
        <f t="shared" si="5"/>
        <v>K-HCM</v>
      </c>
      <c r="Q36" s="32" t="str">
        <f t="shared" si="1"/>
        <v>Túi</v>
      </c>
      <c r="R36" s="33">
        <v>2</v>
      </c>
      <c r="T36" s="34">
        <f t="shared" si="6"/>
        <v>59400</v>
      </c>
      <c r="U36" s="34">
        <f t="shared" si="7"/>
        <v>118800</v>
      </c>
      <c r="X36" s="72">
        <f t="shared" si="11"/>
        <v>8</v>
      </c>
      <c r="Y36" s="35"/>
      <c r="Z36" s="34">
        <f t="shared" si="12"/>
        <v>9504</v>
      </c>
      <c r="AA36" s="80">
        <f t="shared" si="10"/>
        <v>3463</v>
      </c>
    </row>
    <row r="37" spans="1:27" ht="25.5" customHeight="1" x14ac:dyDescent="0.25">
      <c r="A37" s="17">
        <v>44889</v>
      </c>
      <c r="B37" s="78" t="str">
        <f t="shared" si="4"/>
        <v>PO2211/03463</v>
      </c>
      <c r="G37" s="24" t="s">
        <v>144</v>
      </c>
      <c r="I37" s="24" t="s">
        <v>1965</v>
      </c>
      <c r="K37" s="24" t="s">
        <v>59</v>
      </c>
      <c r="L37" s="31" t="str">
        <f t="shared" si="0"/>
        <v>Giò Tai Lưỡi Xào 250g</v>
      </c>
      <c r="N37" s="50" t="str">
        <f t="shared" si="5"/>
        <v>K-HCM</v>
      </c>
      <c r="Q37" s="32" t="str">
        <f t="shared" si="1"/>
        <v>Túi</v>
      </c>
      <c r="R37" s="33">
        <v>2</v>
      </c>
      <c r="T37" s="34">
        <f t="shared" si="6"/>
        <v>50182</v>
      </c>
      <c r="U37" s="34">
        <f t="shared" si="7"/>
        <v>100364</v>
      </c>
      <c r="X37" s="72">
        <f t="shared" si="11"/>
        <v>8</v>
      </c>
      <c r="Y37" s="35"/>
      <c r="Z37" s="34">
        <f t="shared" si="12"/>
        <v>8029</v>
      </c>
      <c r="AA37" s="80">
        <f t="shared" si="10"/>
        <v>3463</v>
      </c>
    </row>
    <row r="38" spans="1:27" ht="25.5" customHeight="1" x14ac:dyDescent="0.25">
      <c r="A38" s="17">
        <v>44889</v>
      </c>
      <c r="B38" s="78" t="str">
        <f t="shared" si="4"/>
        <v>PO2211/03464</v>
      </c>
      <c r="G38" s="24" t="s">
        <v>115</v>
      </c>
      <c r="I38" s="24" t="s">
        <v>1956</v>
      </c>
      <c r="K38" s="24" t="s">
        <v>39</v>
      </c>
      <c r="L38" s="31" t="str">
        <f t="shared" si="0"/>
        <v>Chân giò heo muối 300g</v>
      </c>
      <c r="N38" s="50" t="str">
        <f t="shared" si="5"/>
        <v>K-HCM</v>
      </c>
      <c r="Q38" s="32" t="str">
        <f t="shared" si="1"/>
        <v>Túi</v>
      </c>
      <c r="R38" s="33">
        <v>10</v>
      </c>
      <c r="T38" s="34">
        <f t="shared" si="6"/>
        <v>73431</v>
      </c>
      <c r="U38" s="34">
        <f t="shared" si="7"/>
        <v>734310</v>
      </c>
      <c r="X38" s="72">
        <f t="shared" si="11"/>
        <v>8</v>
      </c>
      <c r="Y38" s="35"/>
      <c r="Z38" s="34">
        <f t="shared" si="12"/>
        <v>58745</v>
      </c>
      <c r="AA38" s="80">
        <f t="shared" si="10"/>
        <v>3464</v>
      </c>
    </row>
    <row r="39" spans="1:27" ht="25.5" customHeight="1" x14ac:dyDescent="0.25">
      <c r="A39" s="17">
        <v>44889</v>
      </c>
      <c r="B39" s="78" t="str">
        <f t="shared" si="4"/>
        <v>PO2211/03465</v>
      </c>
      <c r="G39" s="24" t="s">
        <v>105</v>
      </c>
      <c r="I39" s="24" t="s">
        <v>1972</v>
      </c>
      <c r="K39" s="24" t="s">
        <v>30</v>
      </c>
      <c r="L39" s="31" t="str">
        <f t="shared" si="0"/>
        <v>Bắp bò muối 200g</v>
      </c>
      <c r="N39" s="50" t="str">
        <f t="shared" si="5"/>
        <v>K-HCM</v>
      </c>
      <c r="Q39" s="32" t="str">
        <f t="shared" si="1"/>
        <v>Túi</v>
      </c>
      <c r="R39" s="33">
        <v>5</v>
      </c>
      <c r="T39" s="34">
        <f t="shared" si="6"/>
        <v>87787</v>
      </c>
      <c r="U39" s="34">
        <f t="shared" si="7"/>
        <v>438935</v>
      </c>
      <c r="X39" s="72">
        <f t="shared" si="11"/>
        <v>8</v>
      </c>
      <c r="Y39" s="35"/>
      <c r="Z39" s="34">
        <f t="shared" si="12"/>
        <v>35115</v>
      </c>
      <c r="AA39" s="80">
        <f t="shared" si="10"/>
        <v>3465</v>
      </c>
    </row>
    <row r="40" spans="1:27" ht="25.5" customHeight="1" x14ac:dyDescent="0.25">
      <c r="A40" s="17">
        <v>44889</v>
      </c>
      <c r="B40" s="78" t="str">
        <f t="shared" si="4"/>
        <v>PO2211/03465</v>
      </c>
      <c r="G40" s="24" t="s">
        <v>105</v>
      </c>
      <c r="I40" s="24" t="s">
        <v>1972</v>
      </c>
      <c r="K40" s="24" t="s">
        <v>39</v>
      </c>
      <c r="L40" s="31" t="str">
        <f t="shared" si="0"/>
        <v>Chân giò heo muối 300g</v>
      </c>
      <c r="N40" s="50" t="str">
        <f t="shared" si="5"/>
        <v>K-HCM</v>
      </c>
      <c r="Q40" s="32" t="str">
        <f t="shared" si="1"/>
        <v>Túi</v>
      </c>
      <c r="R40" s="33">
        <v>5</v>
      </c>
      <c r="T40" s="34">
        <f t="shared" si="6"/>
        <v>73431</v>
      </c>
      <c r="U40" s="34">
        <f t="shared" si="7"/>
        <v>367155</v>
      </c>
      <c r="X40" s="72">
        <f t="shared" si="11"/>
        <v>8</v>
      </c>
      <c r="Y40" s="35"/>
      <c r="Z40" s="34">
        <f t="shared" si="12"/>
        <v>29372</v>
      </c>
      <c r="AA40" s="80">
        <f t="shared" si="10"/>
        <v>3465</v>
      </c>
    </row>
    <row r="41" spans="1:27" ht="25.5" customHeight="1" x14ac:dyDescent="0.25">
      <c r="A41" s="17">
        <v>44889</v>
      </c>
      <c r="B41" s="78" t="str">
        <f t="shared" si="4"/>
        <v>PO2211/03465</v>
      </c>
      <c r="G41" s="24" t="s">
        <v>105</v>
      </c>
      <c r="I41" s="24" t="s">
        <v>1972</v>
      </c>
      <c r="K41" s="24" t="s">
        <v>67</v>
      </c>
      <c r="L41" s="31" t="str">
        <f t="shared" si="0"/>
        <v>Tai heo muối 200g</v>
      </c>
      <c r="N41" s="50" t="str">
        <f t="shared" si="5"/>
        <v>K-HCM</v>
      </c>
      <c r="Q41" s="32" t="str">
        <f t="shared" si="1"/>
        <v>Túi</v>
      </c>
      <c r="R41" s="33">
        <v>5</v>
      </c>
      <c r="T41" s="34">
        <f t="shared" si="6"/>
        <v>55595</v>
      </c>
      <c r="U41" s="34">
        <f t="shared" si="7"/>
        <v>277975</v>
      </c>
      <c r="X41" s="72">
        <f t="shared" si="11"/>
        <v>8</v>
      </c>
      <c r="Y41" s="35"/>
      <c r="Z41" s="34">
        <f t="shared" si="12"/>
        <v>22238</v>
      </c>
      <c r="AA41" s="80">
        <f t="shared" si="10"/>
        <v>3465</v>
      </c>
    </row>
    <row r="42" spans="1:27" ht="25.5" customHeight="1" x14ac:dyDescent="0.25">
      <c r="A42" s="17">
        <v>44889</v>
      </c>
      <c r="B42" s="78" t="str">
        <f t="shared" si="4"/>
        <v>PO2211/03465</v>
      </c>
      <c r="G42" s="24" t="s">
        <v>105</v>
      </c>
      <c r="I42" s="24" t="s">
        <v>1972</v>
      </c>
      <c r="K42" s="24" t="s">
        <v>59</v>
      </c>
      <c r="L42" s="31" t="str">
        <f t="shared" si="0"/>
        <v>Giò Tai Lưỡi Xào 250g</v>
      </c>
      <c r="N42" s="50" t="str">
        <f t="shared" si="5"/>
        <v>K-HCM</v>
      </c>
      <c r="Q42" s="32" t="str">
        <f t="shared" si="1"/>
        <v>Túi</v>
      </c>
      <c r="R42" s="33">
        <v>5</v>
      </c>
      <c r="T42" s="34">
        <f t="shared" si="6"/>
        <v>50182</v>
      </c>
      <c r="U42" s="34">
        <f t="shared" si="7"/>
        <v>250910</v>
      </c>
      <c r="X42" s="72">
        <f t="shared" si="11"/>
        <v>8</v>
      </c>
      <c r="Y42" s="35"/>
      <c r="Z42" s="34">
        <f t="shared" si="12"/>
        <v>20073</v>
      </c>
      <c r="AA42" s="80">
        <f t="shared" si="10"/>
        <v>3465</v>
      </c>
    </row>
    <row r="43" spans="1:27" ht="25.5" customHeight="1" x14ac:dyDescent="0.25">
      <c r="A43" s="17">
        <v>44889</v>
      </c>
      <c r="B43" s="78" t="str">
        <f t="shared" si="4"/>
        <v>PO2211/03466</v>
      </c>
      <c r="G43" s="24" t="s">
        <v>144</v>
      </c>
      <c r="I43" s="24" t="s">
        <v>1966</v>
      </c>
      <c r="K43" s="24" t="s">
        <v>55</v>
      </c>
      <c r="L43" s="31" t="str">
        <f t="shared" si="0"/>
        <v>Gà muối 500g</v>
      </c>
      <c r="N43" s="50" t="str">
        <f t="shared" si="5"/>
        <v>K-HCM</v>
      </c>
      <c r="Q43" s="32" t="str">
        <f t="shared" si="1"/>
        <v>Túi</v>
      </c>
      <c r="R43" s="33">
        <v>6</v>
      </c>
      <c r="T43" s="34">
        <f t="shared" si="6"/>
        <v>111058</v>
      </c>
      <c r="U43" s="34">
        <f t="shared" si="7"/>
        <v>666348</v>
      </c>
      <c r="X43" s="72">
        <f t="shared" si="11"/>
        <v>8</v>
      </c>
      <c r="Y43" s="35"/>
      <c r="Z43" s="34">
        <f t="shared" si="12"/>
        <v>53308</v>
      </c>
      <c r="AA43" s="80">
        <f t="shared" si="10"/>
        <v>3466</v>
      </c>
    </row>
    <row r="44" spans="1:27" ht="25.5" customHeight="1" x14ac:dyDescent="0.25">
      <c r="A44" s="17">
        <v>44889</v>
      </c>
      <c r="B44" s="78" t="str">
        <f t="shared" si="4"/>
        <v>PO2211/03467</v>
      </c>
      <c r="G44" s="24" t="s">
        <v>105</v>
      </c>
      <c r="I44" s="24" t="s">
        <v>1969</v>
      </c>
      <c r="K44" s="24" t="s">
        <v>30</v>
      </c>
      <c r="L44" s="31" t="str">
        <f t="shared" si="0"/>
        <v>Bắp bò muối 200g</v>
      </c>
      <c r="N44" s="50" t="str">
        <f t="shared" si="5"/>
        <v>K-HCM</v>
      </c>
      <c r="Q44" s="32" t="str">
        <f t="shared" si="1"/>
        <v>Túi</v>
      </c>
      <c r="R44" s="33">
        <v>3</v>
      </c>
      <c r="T44" s="34">
        <f t="shared" si="6"/>
        <v>87787</v>
      </c>
      <c r="U44" s="34">
        <f t="shared" si="7"/>
        <v>263361</v>
      </c>
      <c r="X44" s="72">
        <f t="shared" si="11"/>
        <v>8</v>
      </c>
      <c r="Y44" s="35"/>
      <c r="Z44" s="34">
        <f t="shared" si="12"/>
        <v>21069</v>
      </c>
      <c r="AA44" s="80">
        <f t="shared" si="10"/>
        <v>3467</v>
      </c>
    </row>
    <row r="45" spans="1:27" ht="25.5" customHeight="1" x14ac:dyDescent="0.25">
      <c r="A45" s="17">
        <v>44889</v>
      </c>
      <c r="B45" s="78" t="str">
        <f t="shared" si="4"/>
        <v>PO2211/03467</v>
      </c>
      <c r="G45" s="24" t="s">
        <v>105</v>
      </c>
      <c r="I45" s="24" t="s">
        <v>1969</v>
      </c>
      <c r="K45" s="24" t="s">
        <v>39</v>
      </c>
      <c r="L45" s="31" t="str">
        <f t="shared" si="0"/>
        <v>Chân giò heo muối 300g</v>
      </c>
      <c r="N45" s="50" t="str">
        <f t="shared" si="5"/>
        <v>K-HCM</v>
      </c>
      <c r="Q45" s="32" t="str">
        <f t="shared" si="1"/>
        <v>Túi</v>
      </c>
      <c r="R45" s="33">
        <v>5</v>
      </c>
      <c r="T45" s="34">
        <f t="shared" si="6"/>
        <v>73431</v>
      </c>
      <c r="U45" s="34">
        <f t="shared" si="7"/>
        <v>367155</v>
      </c>
      <c r="X45" s="72">
        <f t="shared" si="11"/>
        <v>8</v>
      </c>
      <c r="Y45" s="35"/>
      <c r="Z45" s="34">
        <f t="shared" si="12"/>
        <v>29372</v>
      </c>
      <c r="AA45" s="80">
        <f t="shared" si="10"/>
        <v>3467</v>
      </c>
    </row>
    <row r="46" spans="1:27" ht="25.5" customHeight="1" x14ac:dyDescent="0.25">
      <c r="A46" s="17">
        <v>44889</v>
      </c>
      <c r="B46" s="78" t="str">
        <f t="shared" si="4"/>
        <v>PO2211/03467</v>
      </c>
      <c r="G46" s="24" t="s">
        <v>105</v>
      </c>
      <c r="I46" s="24" t="s">
        <v>1969</v>
      </c>
      <c r="K46" s="24" t="s">
        <v>55</v>
      </c>
      <c r="L46" s="31" t="str">
        <f t="shared" si="0"/>
        <v>Gà muối 500g</v>
      </c>
      <c r="N46" s="50" t="str">
        <f t="shared" si="5"/>
        <v>K-HCM</v>
      </c>
      <c r="Q46" s="32" t="str">
        <f t="shared" si="1"/>
        <v>Túi</v>
      </c>
      <c r="R46" s="33">
        <v>8</v>
      </c>
      <c r="T46" s="34">
        <f t="shared" si="6"/>
        <v>111058</v>
      </c>
      <c r="U46" s="34">
        <f t="shared" si="7"/>
        <v>888464</v>
      </c>
      <c r="X46" s="72">
        <f t="shared" si="11"/>
        <v>8</v>
      </c>
      <c r="Y46" s="35"/>
      <c r="Z46" s="34">
        <f t="shared" si="12"/>
        <v>71077</v>
      </c>
      <c r="AA46" s="80">
        <f t="shared" si="10"/>
        <v>3467</v>
      </c>
    </row>
    <row r="47" spans="1:27" ht="25.5" customHeight="1" x14ac:dyDescent="0.25">
      <c r="A47" s="17">
        <v>44889</v>
      </c>
      <c r="B47" s="78" t="str">
        <f t="shared" si="4"/>
        <v>PO2211/03467</v>
      </c>
      <c r="G47" s="24" t="s">
        <v>105</v>
      </c>
      <c r="I47" s="24" t="s">
        <v>1969</v>
      </c>
      <c r="K47" s="24" t="s">
        <v>67</v>
      </c>
      <c r="L47" s="31" t="str">
        <f t="shared" si="0"/>
        <v>Tai heo muối 200g</v>
      </c>
      <c r="N47" s="50" t="str">
        <f t="shared" si="5"/>
        <v>K-HCM</v>
      </c>
      <c r="Q47" s="32" t="str">
        <f t="shared" si="1"/>
        <v>Túi</v>
      </c>
      <c r="R47" s="33">
        <v>5</v>
      </c>
      <c r="T47" s="34">
        <f t="shared" si="6"/>
        <v>55595</v>
      </c>
      <c r="U47" s="34">
        <f t="shared" si="7"/>
        <v>277975</v>
      </c>
      <c r="X47" s="72">
        <f t="shared" si="11"/>
        <v>8</v>
      </c>
      <c r="Y47" s="35"/>
      <c r="Z47" s="34">
        <f t="shared" si="12"/>
        <v>22238</v>
      </c>
      <c r="AA47" s="80">
        <f t="shared" si="10"/>
        <v>3467</v>
      </c>
    </row>
    <row r="48" spans="1:27" ht="25.5" customHeight="1" x14ac:dyDescent="0.25">
      <c r="A48" s="17">
        <v>44889</v>
      </c>
      <c r="B48" s="78" t="str">
        <f t="shared" si="4"/>
        <v>PO2211/03467</v>
      </c>
      <c r="G48" s="24" t="s">
        <v>105</v>
      </c>
      <c r="I48" s="24" t="s">
        <v>1969</v>
      </c>
      <c r="K48" s="24" t="s">
        <v>49</v>
      </c>
      <c r="L48" s="31" t="str">
        <f t="shared" si="0"/>
        <v>Giò lụa cây 250g</v>
      </c>
      <c r="N48" s="50" t="str">
        <f t="shared" si="5"/>
        <v>K-HCM</v>
      </c>
      <c r="Q48" s="32" t="str">
        <f t="shared" si="1"/>
        <v>Túi</v>
      </c>
      <c r="R48" s="33">
        <v>5</v>
      </c>
      <c r="T48" s="34">
        <f t="shared" si="6"/>
        <v>59400</v>
      </c>
      <c r="U48" s="34">
        <f t="shared" si="7"/>
        <v>297000</v>
      </c>
      <c r="X48" s="72">
        <f t="shared" si="11"/>
        <v>8</v>
      </c>
      <c r="Y48" s="35"/>
      <c r="Z48" s="34">
        <f t="shared" si="12"/>
        <v>23760</v>
      </c>
      <c r="AA48" s="80">
        <f t="shared" si="10"/>
        <v>3467</v>
      </c>
    </row>
    <row r="49" spans="1:27" ht="25.5" customHeight="1" x14ac:dyDescent="0.25">
      <c r="A49" s="17">
        <v>44889</v>
      </c>
      <c r="B49" s="78" t="str">
        <f t="shared" si="4"/>
        <v>PO2211/03467</v>
      </c>
      <c r="G49" s="24" t="s">
        <v>105</v>
      </c>
      <c r="I49" s="24" t="s">
        <v>1969</v>
      </c>
      <c r="K49" s="24" t="s">
        <v>59</v>
      </c>
      <c r="L49" s="31" t="str">
        <f t="shared" si="0"/>
        <v>Giò Tai Lưỡi Xào 250g</v>
      </c>
      <c r="N49" s="50" t="str">
        <f t="shared" si="5"/>
        <v>K-HCM</v>
      </c>
      <c r="Q49" s="32" t="str">
        <f t="shared" si="1"/>
        <v>Túi</v>
      </c>
      <c r="R49" s="33">
        <v>5</v>
      </c>
      <c r="T49" s="34">
        <f t="shared" si="6"/>
        <v>50182</v>
      </c>
      <c r="U49" s="34">
        <f t="shared" si="7"/>
        <v>250910</v>
      </c>
      <c r="X49" s="72">
        <f t="shared" si="11"/>
        <v>8</v>
      </c>
      <c r="Y49" s="35"/>
      <c r="Z49" s="34">
        <f t="shared" si="12"/>
        <v>20073</v>
      </c>
      <c r="AA49" s="80">
        <f t="shared" si="10"/>
        <v>3467</v>
      </c>
    </row>
    <row r="50" spans="1:27" ht="25.5" customHeight="1" x14ac:dyDescent="0.25">
      <c r="A50" s="17">
        <v>44889</v>
      </c>
      <c r="B50" s="78" t="str">
        <f t="shared" si="4"/>
        <v>PO2211/03468</v>
      </c>
      <c r="G50" s="24" t="s">
        <v>114</v>
      </c>
      <c r="I50" s="24" t="s">
        <v>1961</v>
      </c>
      <c r="K50" s="24" t="s">
        <v>30</v>
      </c>
      <c r="L50" s="31" t="str">
        <f t="shared" si="0"/>
        <v>Bắp bò muối 200g</v>
      </c>
      <c r="N50" s="50" t="str">
        <f t="shared" si="5"/>
        <v>K-HCM</v>
      </c>
      <c r="Q50" s="32" t="str">
        <f t="shared" si="1"/>
        <v>Túi</v>
      </c>
      <c r="R50" s="33">
        <v>6</v>
      </c>
      <c r="T50" s="34">
        <f t="shared" si="6"/>
        <v>87787</v>
      </c>
      <c r="U50" s="34">
        <f t="shared" si="7"/>
        <v>526722</v>
      </c>
      <c r="X50" s="72">
        <f t="shared" si="11"/>
        <v>8</v>
      </c>
      <c r="Y50" s="35"/>
      <c r="Z50" s="34">
        <f t="shared" si="12"/>
        <v>42138</v>
      </c>
      <c r="AA50" s="80">
        <f t="shared" si="10"/>
        <v>3468</v>
      </c>
    </row>
    <row r="51" spans="1:27" ht="25.5" customHeight="1" x14ac:dyDescent="0.25">
      <c r="A51" s="17">
        <v>44889</v>
      </c>
      <c r="B51" s="78" t="str">
        <f t="shared" si="4"/>
        <v>PO2211/03468</v>
      </c>
      <c r="G51" s="24" t="s">
        <v>114</v>
      </c>
      <c r="I51" s="24" t="s">
        <v>1961</v>
      </c>
      <c r="K51" s="24" t="s">
        <v>39</v>
      </c>
      <c r="L51" s="31" t="str">
        <f t="shared" si="0"/>
        <v>Chân giò heo muối 300g</v>
      </c>
      <c r="N51" s="50" t="str">
        <f t="shared" si="5"/>
        <v>K-HCM</v>
      </c>
      <c r="Q51" s="32" t="str">
        <f t="shared" si="1"/>
        <v>Túi</v>
      </c>
      <c r="R51" s="33">
        <v>6</v>
      </c>
      <c r="T51" s="34">
        <f t="shared" si="6"/>
        <v>73431</v>
      </c>
      <c r="U51" s="34">
        <f t="shared" si="7"/>
        <v>440586</v>
      </c>
      <c r="X51" s="72">
        <f t="shared" si="11"/>
        <v>8</v>
      </c>
      <c r="Y51" s="35"/>
      <c r="Z51" s="34">
        <f t="shared" si="12"/>
        <v>35247</v>
      </c>
      <c r="AA51" s="80">
        <f t="shared" si="10"/>
        <v>3468</v>
      </c>
    </row>
    <row r="52" spans="1:27" ht="25.5" customHeight="1" x14ac:dyDescent="0.25">
      <c r="A52" s="17">
        <v>44889</v>
      </c>
      <c r="B52" s="78" t="str">
        <f t="shared" si="4"/>
        <v>PO2211/03468</v>
      </c>
      <c r="G52" s="24" t="s">
        <v>114</v>
      </c>
      <c r="I52" s="24" t="s">
        <v>1961</v>
      </c>
      <c r="K52" s="24" t="s">
        <v>37</v>
      </c>
      <c r="L52" s="31" t="str">
        <f t="shared" si="0"/>
        <v>Chả cốm 300g</v>
      </c>
      <c r="N52" s="50" t="str">
        <f t="shared" si="5"/>
        <v>K-HCM</v>
      </c>
      <c r="Q52" s="32" t="str">
        <f t="shared" si="1"/>
        <v>Túi</v>
      </c>
      <c r="R52" s="33">
        <v>6</v>
      </c>
      <c r="T52" s="34">
        <f t="shared" si="6"/>
        <v>74250</v>
      </c>
      <c r="U52" s="34">
        <f t="shared" si="7"/>
        <v>445500</v>
      </c>
      <c r="X52" s="72">
        <f t="shared" si="11"/>
        <v>8</v>
      </c>
      <c r="Y52" s="35"/>
      <c r="Z52" s="34">
        <f t="shared" si="12"/>
        <v>35640</v>
      </c>
      <c r="AA52" s="80">
        <f t="shared" si="10"/>
        <v>3468</v>
      </c>
    </row>
    <row r="53" spans="1:27" ht="25.5" customHeight="1" x14ac:dyDescent="0.25">
      <c r="A53" s="17">
        <v>44889</v>
      </c>
      <c r="B53" s="78" t="str">
        <f t="shared" si="4"/>
        <v>PO2211/03469</v>
      </c>
      <c r="G53" s="24" t="s">
        <v>150</v>
      </c>
      <c r="I53" s="24" t="s">
        <v>1953</v>
      </c>
      <c r="K53" s="24" t="s">
        <v>30</v>
      </c>
      <c r="L53" s="31" t="str">
        <f t="shared" si="0"/>
        <v>Bắp bò muối 200g</v>
      </c>
      <c r="N53" s="50" t="str">
        <f t="shared" si="5"/>
        <v>K-HCM</v>
      </c>
      <c r="Q53" s="32" t="str">
        <f t="shared" si="1"/>
        <v>Túi</v>
      </c>
      <c r="R53" s="33">
        <v>5</v>
      </c>
      <c r="T53" s="34">
        <f t="shared" si="6"/>
        <v>87787</v>
      </c>
      <c r="U53" s="34">
        <f t="shared" si="7"/>
        <v>438935</v>
      </c>
      <c r="X53" s="72">
        <f t="shared" si="11"/>
        <v>8</v>
      </c>
      <c r="Y53" s="35"/>
      <c r="Z53" s="34">
        <f t="shared" si="12"/>
        <v>35115</v>
      </c>
      <c r="AA53" s="80">
        <f t="shared" si="10"/>
        <v>3469</v>
      </c>
    </row>
    <row r="54" spans="1:27" ht="25.5" customHeight="1" x14ac:dyDescent="0.25">
      <c r="A54" s="17">
        <v>44889</v>
      </c>
      <c r="B54" s="78" t="str">
        <f t="shared" si="4"/>
        <v>PO2211/03469</v>
      </c>
      <c r="G54" s="24" t="s">
        <v>150</v>
      </c>
      <c r="I54" s="24" t="s">
        <v>1953</v>
      </c>
      <c r="K54" s="24" t="s">
        <v>39</v>
      </c>
      <c r="L54" s="31" t="str">
        <f t="shared" si="0"/>
        <v>Chân giò heo muối 300g</v>
      </c>
      <c r="N54" s="50" t="str">
        <f t="shared" si="5"/>
        <v>K-HCM</v>
      </c>
      <c r="Q54" s="32" t="str">
        <f t="shared" si="1"/>
        <v>Túi</v>
      </c>
      <c r="R54" s="33">
        <v>10</v>
      </c>
      <c r="T54" s="34">
        <f t="shared" si="6"/>
        <v>73431</v>
      </c>
      <c r="U54" s="34">
        <f t="shared" si="7"/>
        <v>734310</v>
      </c>
      <c r="X54" s="72">
        <f t="shared" si="11"/>
        <v>8</v>
      </c>
      <c r="Y54" s="35"/>
      <c r="Z54" s="34">
        <f t="shared" si="12"/>
        <v>58745</v>
      </c>
      <c r="AA54" s="80">
        <f t="shared" si="10"/>
        <v>3469</v>
      </c>
    </row>
    <row r="55" spans="1:27" ht="25.5" customHeight="1" x14ac:dyDescent="0.25">
      <c r="A55" s="17">
        <v>44889</v>
      </c>
      <c r="B55" s="78" t="str">
        <f t="shared" si="4"/>
        <v>PO2211/03469</v>
      </c>
      <c r="G55" s="24" t="s">
        <v>150</v>
      </c>
      <c r="I55" s="24" t="s">
        <v>1953</v>
      </c>
      <c r="K55" s="24" t="s">
        <v>67</v>
      </c>
      <c r="L55" s="31" t="str">
        <f t="shared" si="0"/>
        <v>Tai heo muối 200g</v>
      </c>
      <c r="N55" s="50" t="str">
        <f t="shared" si="5"/>
        <v>K-HCM</v>
      </c>
      <c r="Q55" s="32" t="str">
        <f t="shared" si="1"/>
        <v>Túi</v>
      </c>
      <c r="R55" s="33">
        <v>10</v>
      </c>
      <c r="T55" s="34">
        <f t="shared" si="6"/>
        <v>55595</v>
      </c>
      <c r="U55" s="34">
        <f t="shared" si="7"/>
        <v>555950</v>
      </c>
      <c r="X55" s="72">
        <f t="shared" si="11"/>
        <v>8</v>
      </c>
      <c r="Y55" s="35"/>
      <c r="Z55" s="34">
        <f t="shared" si="12"/>
        <v>44476</v>
      </c>
      <c r="AA55" s="80">
        <f t="shared" si="10"/>
        <v>3469</v>
      </c>
    </row>
    <row r="56" spans="1:27" ht="25.5" customHeight="1" x14ac:dyDescent="0.25">
      <c r="A56" s="17">
        <v>44889</v>
      </c>
      <c r="B56" s="78" t="str">
        <f t="shared" si="4"/>
        <v>PO2211/03469</v>
      </c>
      <c r="G56" s="24" t="s">
        <v>150</v>
      </c>
      <c r="I56" s="24" t="s">
        <v>1953</v>
      </c>
      <c r="K56" s="24" t="s">
        <v>49</v>
      </c>
      <c r="L56" s="31" t="str">
        <f t="shared" si="0"/>
        <v>Giò lụa cây 250g</v>
      </c>
      <c r="N56" s="50" t="str">
        <f t="shared" si="5"/>
        <v>K-HCM</v>
      </c>
      <c r="Q56" s="32" t="str">
        <f t="shared" si="1"/>
        <v>Túi</v>
      </c>
      <c r="R56" s="33">
        <v>5</v>
      </c>
      <c r="T56" s="34">
        <f t="shared" si="6"/>
        <v>59400</v>
      </c>
      <c r="U56" s="34">
        <f t="shared" si="7"/>
        <v>297000</v>
      </c>
      <c r="X56" s="72">
        <f t="shared" si="11"/>
        <v>8</v>
      </c>
      <c r="Y56" s="35"/>
      <c r="Z56" s="34">
        <f t="shared" si="12"/>
        <v>23760</v>
      </c>
      <c r="AA56" s="80">
        <f t="shared" si="10"/>
        <v>3469</v>
      </c>
    </row>
    <row r="57" spans="1:27" ht="25.5" customHeight="1" x14ac:dyDescent="0.25">
      <c r="A57" s="17">
        <v>44889</v>
      </c>
      <c r="B57" s="78" t="str">
        <f t="shared" si="4"/>
        <v>PO2211/03469</v>
      </c>
      <c r="G57" s="24" t="s">
        <v>150</v>
      </c>
      <c r="I57" s="24" t="s">
        <v>1953</v>
      </c>
      <c r="K57" s="24" t="s">
        <v>59</v>
      </c>
      <c r="L57" s="31" t="str">
        <f t="shared" si="0"/>
        <v>Giò Tai Lưỡi Xào 250g</v>
      </c>
      <c r="N57" s="50" t="str">
        <f t="shared" si="5"/>
        <v>K-HCM</v>
      </c>
      <c r="Q57" s="32" t="str">
        <f t="shared" si="1"/>
        <v>Túi</v>
      </c>
      <c r="R57" s="33">
        <v>10</v>
      </c>
      <c r="T57" s="34">
        <f t="shared" si="6"/>
        <v>50182</v>
      </c>
      <c r="U57" s="34">
        <f t="shared" si="7"/>
        <v>501820</v>
      </c>
      <c r="X57" s="72">
        <f t="shared" si="11"/>
        <v>8</v>
      </c>
      <c r="Y57" s="35"/>
      <c r="Z57" s="34">
        <f t="shared" si="12"/>
        <v>40146</v>
      </c>
      <c r="AA57" s="80">
        <f t="shared" si="10"/>
        <v>3469</v>
      </c>
    </row>
    <row r="58" spans="1:27" ht="25.5" customHeight="1" x14ac:dyDescent="0.25">
      <c r="A58" s="17">
        <v>44889</v>
      </c>
      <c r="B58" s="78" t="str">
        <f t="shared" si="4"/>
        <v>PO2211/03469</v>
      </c>
      <c r="G58" s="24" t="s">
        <v>150</v>
      </c>
      <c r="I58" s="24" t="s">
        <v>1953</v>
      </c>
      <c r="K58" s="24" t="s">
        <v>65</v>
      </c>
      <c r="L58" s="31" t="str">
        <f t="shared" si="0"/>
        <v>Mọc Nấm Hương 250g</v>
      </c>
      <c r="N58" s="50" t="str">
        <f t="shared" si="5"/>
        <v>K-HCM</v>
      </c>
      <c r="Q58" s="32" t="str">
        <f t="shared" si="1"/>
        <v>Túi</v>
      </c>
      <c r="R58" s="33">
        <v>5</v>
      </c>
      <c r="T58" s="34">
        <f t="shared" si="6"/>
        <v>46000</v>
      </c>
      <c r="U58" s="34">
        <f t="shared" si="7"/>
        <v>230000</v>
      </c>
      <c r="X58" s="72">
        <f t="shared" si="11"/>
        <v>8</v>
      </c>
      <c r="Y58" s="35"/>
      <c r="Z58" s="34">
        <f t="shared" si="12"/>
        <v>18400</v>
      </c>
      <c r="AA58" s="80">
        <f t="shared" si="10"/>
        <v>3469</v>
      </c>
    </row>
    <row r="59" spans="1:27" ht="25.5" customHeight="1" x14ac:dyDescent="0.25">
      <c r="A59" s="17">
        <v>44889</v>
      </c>
      <c r="B59" s="78" t="str">
        <f t="shared" si="4"/>
        <v>PO2211/03470</v>
      </c>
      <c r="G59" s="24" t="s">
        <v>124</v>
      </c>
      <c r="I59" s="24" t="s">
        <v>1959</v>
      </c>
      <c r="K59" s="24" t="s">
        <v>39</v>
      </c>
      <c r="L59" s="31" t="str">
        <f t="shared" si="0"/>
        <v>Chân giò heo muối 300g</v>
      </c>
      <c r="N59" s="50" t="str">
        <f t="shared" si="5"/>
        <v>K-HCM</v>
      </c>
      <c r="Q59" s="32" t="str">
        <f t="shared" si="1"/>
        <v>Túi</v>
      </c>
      <c r="R59" s="33">
        <v>6</v>
      </c>
      <c r="T59" s="34">
        <f t="shared" si="6"/>
        <v>73431</v>
      </c>
      <c r="U59" s="34">
        <f t="shared" si="7"/>
        <v>440586</v>
      </c>
      <c r="X59" s="72">
        <f t="shared" si="11"/>
        <v>8</v>
      </c>
      <c r="Y59" s="35"/>
      <c r="Z59" s="34">
        <f t="shared" si="12"/>
        <v>35247</v>
      </c>
      <c r="AA59" s="80">
        <f t="shared" si="10"/>
        <v>3470</v>
      </c>
    </row>
    <row r="60" spans="1:27" ht="25.5" customHeight="1" x14ac:dyDescent="0.25">
      <c r="A60" s="17">
        <v>44889</v>
      </c>
      <c r="B60" s="78" t="str">
        <f t="shared" si="4"/>
        <v>PO2211/03470</v>
      </c>
      <c r="G60" s="24" t="s">
        <v>124</v>
      </c>
      <c r="I60" s="24" t="s">
        <v>1959</v>
      </c>
      <c r="K60" s="24" t="s">
        <v>55</v>
      </c>
      <c r="L60" s="31" t="str">
        <f t="shared" si="0"/>
        <v>Gà muối 500g</v>
      </c>
      <c r="N60" s="50" t="str">
        <f t="shared" si="5"/>
        <v>K-HCM</v>
      </c>
      <c r="Q60" s="32" t="str">
        <f t="shared" si="1"/>
        <v>Túi</v>
      </c>
      <c r="R60" s="33">
        <v>10</v>
      </c>
      <c r="T60" s="34">
        <f t="shared" si="6"/>
        <v>111058</v>
      </c>
      <c r="U60" s="34">
        <f t="shared" si="7"/>
        <v>1110580</v>
      </c>
      <c r="X60" s="72">
        <f t="shared" si="11"/>
        <v>8</v>
      </c>
      <c r="Y60" s="35"/>
      <c r="Z60" s="34">
        <f t="shared" si="12"/>
        <v>88846</v>
      </c>
      <c r="AA60" s="80">
        <f t="shared" si="10"/>
        <v>3470</v>
      </c>
    </row>
    <row r="61" spans="1:27" ht="25.5" customHeight="1" x14ac:dyDescent="0.25">
      <c r="A61" s="17">
        <v>44889</v>
      </c>
      <c r="B61" s="78" t="str">
        <f t="shared" si="4"/>
        <v>PO2211/03471</v>
      </c>
      <c r="G61" s="24" t="s">
        <v>90</v>
      </c>
      <c r="I61" s="24" t="s">
        <v>1951</v>
      </c>
      <c r="K61" s="24" t="s">
        <v>30</v>
      </c>
      <c r="L61" s="31" t="str">
        <f t="shared" si="0"/>
        <v>Bắp bò muối 200g</v>
      </c>
      <c r="N61" s="50" t="str">
        <f t="shared" si="5"/>
        <v>K-HCM</v>
      </c>
      <c r="Q61" s="32" t="str">
        <f t="shared" si="1"/>
        <v>Túi</v>
      </c>
      <c r="R61" s="33">
        <v>2</v>
      </c>
      <c r="T61" s="34">
        <f t="shared" si="6"/>
        <v>87787</v>
      </c>
      <c r="U61" s="34">
        <f t="shared" si="7"/>
        <v>175574</v>
      </c>
      <c r="X61" s="72">
        <f t="shared" si="11"/>
        <v>8</v>
      </c>
      <c r="Y61" s="35"/>
      <c r="Z61" s="34">
        <f t="shared" si="12"/>
        <v>14046</v>
      </c>
      <c r="AA61" s="80">
        <f t="shared" si="10"/>
        <v>3471</v>
      </c>
    </row>
    <row r="62" spans="1:27" ht="25.5" customHeight="1" x14ac:dyDescent="0.25">
      <c r="A62" s="17">
        <v>44889</v>
      </c>
      <c r="B62" s="78" t="str">
        <f t="shared" si="4"/>
        <v>PO2211/03471</v>
      </c>
      <c r="G62" s="24" t="s">
        <v>90</v>
      </c>
      <c r="I62" s="24" t="s">
        <v>1951</v>
      </c>
      <c r="K62" s="24" t="s">
        <v>55</v>
      </c>
      <c r="L62" s="31" t="str">
        <f t="shared" si="0"/>
        <v>Gà muối 500g</v>
      </c>
      <c r="N62" s="50" t="str">
        <f t="shared" si="5"/>
        <v>K-HCM</v>
      </c>
      <c r="Q62" s="32" t="str">
        <f t="shared" si="1"/>
        <v>Túi</v>
      </c>
      <c r="R62" s="33">
        <v>8</v>
      </c>
      <c r="T62" s="34">
        <f t="shared" si="6"/>
        <v>111058</v>
      </c>
      <c r="U62" s="34">
        <f t="shared" si="7"/>
        <v>888464</v>
      </c>
      <c r="X62" s="72">
        <f t="shared" si="11"/>
        <v>8</v>
      </c>
      <c r="Y62" s="35"/>
      <c r="Z62" s="34">
        <f t="shared" si="12"/>
        <v>71077</v>
      </c>
      <c r="AA62" s="80">
        <f t="shared" si="10"/>
        <v>3471</v>
      </c>
    </row>
    <row r="63" spans="1:27" ht="25.5" customHeight="1" x14ac:dyDescent="0.25">
      <c r="A63" s="17">
        <v>44889</v>
      </c>
      <c r="B63" s="78" t="str">
        <f t="shared" si="4"/>
        <v>PO2211/03471</v>
      </c>
      <c r="G63" s="24" t="s">
        <v>90</v>
      </c>
      <c r="I63" s="24" t="s">
        <v>1951</v>
      </c>
      <c r="K63" s="24" t="s">
        <v>43</v>
      </c>
      <c r="L63" s="31" t="str">
        <f t="shared" si="0"/>
        <v>Chân gà sốt cay 400g</v>
      </c>
      <c r="N63" s="50" t="str">
        <f t="shared" si="5"/>
        <v>K-HCM</v>
      </c>
      <c r="Q63" s="32" t="str">
        <f t="shared" si="1"/>
        <v>Túi</v>
      </c>
      <c r="R63" s="33">
        <v>5</v>
      </c>
      <c r="T63" s="34">
        <f t="shared" si="6"/>
        <v>90750</v>
      </c>
      <c r="U63" s="34">
        <f t="shared" si="7"/>
        <v>453750</v>
      </c>
      <c r="X63" s="72">
        <f t="shared" si="11"/>
        <v>8</v>
      </c>
      <c r="Y63" s="35"/>
      <c r="Z63" s="34">
        <f t="shared" si="12"/>
        <v>36300</v>
      </c>
      <c r="AA63" s="80">
        <f t="shared" si="10"/>
        <v>3471</v>
      </c>
    </row>
    <row r="64" spans="1:27" ht="25.5" customHeight="1" x14ac:dyDescent="0.25">
      <c r="A64" s="17">
        <v>44889</v>
      </c>
      <c r="B64" s="78" t="str">
        <f t="shared" si="4"/>
        <v>PO2211/03471</v>
      </c>
      <c r="G64" s="24" t="s">
        <v>90</v>
      </c>
      <c r="I64" s="24" t="s">
        <v>1951</v>
      </c>
      <c r="K64" s="24" t="s">
        <v>65</v>
      </c>
      <c r="L64" s="31" t="str">
        <f t="shared" si="0"/>
        <v>Mọc Nấm Hương 250g</v>
      </c>
      <c r="N64" s="50" t="str">
        <f t="shared" si="5"/>
        <v>K-HCM</v>
      </c>
      <c r="Q64" s="32" t="str">
        <f t="shared" si="1"/>
        <v>Túi</v>
      </c>
      <c r="R64" s="33">
        <v>4</v>
      </c>
      <c r="T64" s="34">
        <f t="shared" si="6"/>
        <v>46000</v>
      </c>
      <c r="U64" s="34">
        <f t="shared" si="7"/>
        <v>184000</v>
      </c>
      <c r="X64" s="72">
        <f t="shared" si="11"/>
        <v>8</v>
      </c>
      <c r="Y64" s="35"/>
      <c r="Z64" s="34">
        <f t="shared" si="12"/>
        <v>14720</v>
      </c>
      <c r="AA64" s="80">
        <f t="shared" si="10"/>
        <v>3471</v>
      </c>
    </row>
    <row r="65" spans="1:27" ht="25.5" customHeight="1" x14ac:dyDescent="0.25">
      <c r="A65" s="17">
        <v>44889</v>
      </c>
      <c r="B65" s="78" t="str">
        <f t="shared" si="4"/>
        <v>PO2211/03472</v>
      </c>
      <c r="G65" s="24" t="s">
        <v>150</v>
      </c>
      <c r="I65" s="24" t="s">
        <v>1952</v>
      </c>
      <c r="K65" s="24" t="s">
        <v>30</v>
      </c>
      <c r="L65" s="31" t="str">
        <f t="shared" si="0"/>
        <v>Bắp bò muối 200g</v>
      </c>
      <c r="N65" s="50" t="str">
        <f t="shared" si="5"/>
        <v>K-HCM</v>
      </c>
      <c r="Q65" s="32" t="str">
        <f t="shared" si="1"/>
        <v>Túi</v>
      </c>
      <c r="R65" s="33">
        <v>8</v>
      </c>
      <c r="T65" s="34">
        <f t="shared" si="6"/>
        <v>87787</v>
      </c>
      <c r="U65" s="34">
        <f t="shared" si="7"/>
        <v>702296</v>
      </c>
      <c r="X65" s="72">
        <f t="shared" si="11"/>
        <v>8</v>
      </c>
      <c r="Y65" s="35"/>
      <c r="Z65" s="34">
        <f t="shared" si="12"/>
        <v>56184</v>
      </c>
      <c r="AA65" s="80">
        <f t="shared" si="10"/>
        <v>3472</v>
      </c>
    </row>
    <row r="66" spans="1:27" ht="25.5" customHeight="1" x14ac:dyDescent="0.25">
      <c r="A66" s="17">
        <v>44889</v>
      </c>
      <c r="B66" s="78" t="str">
        <f t="shared" si="4"/>
        <v>PO2211/03472</v>
      </c>
      <c r="G66" s="24" t="s">
        <v>150</v>
      </c>
      <c r="I66" s="24" t="s">
        <v>1952</v>
      </c>
      <c r="K66" s="24" t="s">
        <v>39</v>
      </c>
      <c r="L66" s="31" t="str">
        <f t="shared" ref="L66:L129" si="13">IF(K66&lt;&gt;"",VLOOKUP(K66,tenhang,2,0),"")</f>
        <v>Chân giò heo muối 300g</v>
      </c>
      <c r="N66" s="50" t="str">
        <f t="shared" si="5"/>
        <v>K-HCM</v>
      </c>
      <c r="Q66" s="32" t="str">
        <f t="shared" ref="Q66:Q129" si="14">IF(K66&lt;&gt;"",VLOOKUP(K66,tenhang,3,0),"")</f>
        <v>Túi</v>
      </c>
      <c r="R66" s="33">
        <v>12</v>
      </c>
      <c r="T66" s="34">
        <f t="shared" si="6"/>
        <v>73431</v>
      </c>
      <c r="U66" s="34">
        <f t="shared" si="7"/>
        <v>881172</v>
      </c>
      <c r="X66" s="72">
        <f t="shared" si="11"/>
        <v>8</v>
      </c>
      <c r="Y66" s="35"/>
      <c r="Z66" s="34">
        <f t="shared" si="12"/>
        <v>70494</v>
      </c>
      <c r="AA66" s="80">
        <f t="shared" si="10"/>
        <v>3472</v>
      </c>
    </row>
    <row r="67" spans="1:27" ht="25.5" customHeight="1" x14ac:dyDescent="0.25">
      <c r="A67" s="17">
        <v>44889</v>
      </c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>PO2211/03472</v>
      </c>
      <c r="G67" s="24" t="s">
        <v>150</v>
      </c>
      <c r="I67" s="24" t="s">
        <v>1952</v>
      </c>
      <c r="K67" s="24" t="s">
        <v>55</v>
      </c>
      <c r="L67" s="31" t="str">
        <f t="shared" si="13"/>
        <v>Gà muối 500g</v>
      </c>
      <c r="N67" s="50" t="str">
        <f t="shared" ref="N67:N130" si="16">IF(K67&lt;&gt;"","K-HCM","")</f>
        <v>K-HCM</v>
      </c>
      <c r="Q67" s="32" t="str">
        <f t="shared" si="14"/>
        <v>Túi</v>
      </c>
      <c r="R67" s="33">
        <v>20</v>
      </c>
      <c r="T67" s="34">
        <f t="shared" ref="T67:T130" si="17">IF(K67&lt;&gt;"",VLOOKUP(K67,tenhang,4,0),0)</f>
        <v>111058</v>
      </c>
      <c r="U67" s="34">
        <f t="shared" ref="U67:U130" si="18">R67*T67</f>
        <v>2221160</v>
      </c>
      <c r="X67" s="72">
        <f t="shared" si="11"/>
        <v>8</v>
      </c>
      <c r="Y67" s="35"/>
      <c r="Z67" s="34">
        <f t="shared" si="12"/>
        <v>177693</v>
      </c>
      <c r="AA67" s="80">
        <f t="shared" si="10"/>
        <v>3472</v>
      </c>
    </row>
    <row r="68" spans="1:27" ht="25.5" customHeight="1" x14ac:dyDescent="0.25">
      <c r="A68" s="17">
        <v>44889</v>
      </c>
      <c r="B68" s="78" t="str">
        <f t="shared" si="15"/>
        <v>PO2211/03472</v>
      </c>
      <c r="G68" s="24" t="s">
        <v>150</v>
      </c>
      <c r="I68" s="24" t="s">
        <v>1952</v>
      </c>
      <c r="K68" s="24" t="s">
        <v>49</v>
      </c>
      <c r="L68" s="31" t="str">
        <f t="shared" si="13"/>
        <v>Giò lụa cây 250g</v>
      </c>
      <c r="N68" s="50" t="str">
        <f t="shared" si="16"/>
        <v>K-HCM</v>
      </c>
      <c r="Q68" s="32" t="str">
        <f t="shared" si="14"/>
        <v>Túi</v>
      </c>
      <c r="R68" s="33">
        <v>8</v>
      </c>
      <c r="T68" s="34">
        <f t="shared" si="17"/>
        <v>59400</v>
      </c>
      <c r="U68" s="34">
        <f t="shared" si="18"/>
        <v>475200</v>
      </c>
      <c r="X68" s="72">
        <f t="shared" si="11"/>
        <v>8</v>
      </c>
      <c r="Y68" s="35"/>
      <c r="Z68" s="34">
        <f t="shared" si="12"/>
        <v>38016</v>
      </c>
      <c r="AA68" s="80">
        <f t="shared" ref="AA68:AA131" si="19">IF(I68&lt;&gt;"",IF(I68=I67,AA67,AA67+1),"")</f>
        <v>3472</v>
      </c>
    </row>
    <row r="69" spans="1:27" ht="25.5" customHeight="1" x14ac:dyDescent="0.25">
      <c r="A69" s="17">
        <v>44889</v>
      </c>
      <c r="B69" s="78" t="str">
        <f t="shared" si="15"/>
        <v>PO2211/03473</v>
      </c>
      <c r="G69" s="24" t="s">
        <v>144</v>
      </c>
      <c r="I69" s="24" t="s">
        <v>1963</v>
      </c>
      <c r="K69" s="24" t="s">
        <v>39</v>
      </c>
      <c r="L69" s="31" t="str">
        <f t="shared" si="13"/>
        <v>Chân giò heo muối 300g</v>
      </c>
      <c r="N69" s="50" t="str">
        <f t="shared" si="16"/>
        <v>K-HCM</v>
      </c>
      <c r="Q69" s="32" t="str">
        <f t="shared" si="14"/>
        <v>Túi</v>
      </c>
      <c r="R69" s="33">
        <v>5</v>
      </c>
      <c r="T69" s="34">
        <f t="shared" si="17"/>
        <v>73431</v>
      </c>
      <c r="U69" s="34">
        <f t="shared" si="18"/>
        <v>367155</v>
      </c>
      <c r="X69" s="72">
        <f t="shared" si="11"/>
        <v>8</v>
      </c>
      <c r="Y69" s="35"/>
      <c r="Z69" s="34">
        <f t="shared" si="12"/>
        <v>29372</v>
      </c>
      <c r="AA69" s="80">
        <f t="shared" si="19"/>
        <v>3473</v>
      </c>
    </row>
    <row r="70" spans="1:27" ht="25.5" customHeight="1" x14ac:dyDescent="0.25">
      <c r="A70" s="17">
        <v>44889</v>
      </c>
      <c r="B70" s="78" t="str">
        <f t="shared" si="15"/>
        <v>PO2211/03473</v>
      </c>
      <c r="G70" s="24" t="s">
        <v>144</v>
      </c>
      <c r="I70" s="24" t="s">
        <v>1963</v>
      </c>
      <c r="K70" s="24" t="s">
        <v>55</v>
      </c>
      <c r="L70" s="31" t="str">
        <f t="shared" si="13"/>
        <v>Gà muối 500g</v>
      </c>
      <c r="N70" s="50" t="str">
        <f t="shared" si="16"/>
        <v>K-HCM</v>
      </c>
      <c r="Q70" s="32" t="str">
        <f t="shared" si="14"/>
        <v>Túi</v>
      </c>
      <c r="R70" s="33">
        <v>5</v>
      </c>
      <c r="T70" s="34">
        <f t="shared" si="17"/>
        <v>111058</v>
      </c>
      <c r="U70" s="34">
        <f t="shared" si="18"/>
        <v>555290</v>
      </c>
      <c r="X70" s="72">
        <f t="shared" si="11"/>
        <v>8</v>
      </c>
      <c r="Y70" s="35"/>
      <c r="Z70" s="34">
        <f t="shared" si="12"/>
        <v>44423</v>
      </c>
      <c r="AA70" s="80">
        <f t="shared" si="19"/>
        <v>3473</v>
      </c>
    </row>
    <row r="71" spans="1:27" ht="25.5" customHeight="1" x14ac:dyDescent="0.25">
      <c r="A71" s="17">
        <v>44889</v>
      </c>
      <c r="B71" s="78" t="str">
        <f t="shared" si="15"/>
        <v>PO2211/03473</v>
      </c>
      <c r="G71" s="24" t="s">
        <v>144</v>
      </c>
      <c r="I71" s="24" t="s">
        <v>1963</v>
      </c>
      <c r="K71" s="24" t="s">
        <v>59</v>
      </c>
      <c r="L71" s="31" t="str">
        <f t="shared" si="13"/>
        <v>Giò Tai Lưỡi Xào 250g</v>
      </c>
      <c r="N71" s="50" t="str">
        <f t="shared" si="16"/>
        <v>K-HCM</v>
      </c>
      <c r="Q71" s="32" t="str">
        <f t="shared" si="14"/>
        <v>Túi</v>
      </c>
      <c r="R71" s="33">
        <v>5</v>
      </c>
      <c r="T71" s="34">
        <f t="shared" si="17"/>
        <v>50182</v>
      </c>
      <c r="U71" s="34">
        <f t="shared" si="18"/>
        <v>250910</v>
      </c>
      <c r="X71" s="72">
        <f t="shared" si="11"/>
        <v>8</v>
      </c>
      <c r="Y71" s="35"/>
      <c r="Z71" s="34">
        <f t="shared" si="12"/>
        <v>20073</v>
      </c>
      <c r="AA71" s="80">
        <f t="shared" si="19"/>
        <v>3473</v>
      </c>
    </row>
    <row r="72" spans="1:27" ht="25.5" customHeight="1" x14ac:dyDescent="0.25">
      <c r="A72" s="17">
        <v>44889</v>
      </c>
      <c r="B72" s="78" t="str">
        <f t="shared" si="15"/>
        <v>PO2211/03474</v>
      </c>
      <c r="G72" s="24" t="s">
        <v>144</v>
      </c>
      <c r="I72" s="24" t="s">
        <v>1962</v>
      </c>
      <c r="K72" s="24" t="s">
        <v>37</v>
      </c>
      <c r="L72" s="31" t="str">
        <f t="shared" si="13"/>
        <v>Chả cốm 300g</v>
      </c>
      <c r="N72" s="50" t="str">
        <f t="shared" si="16"/>
        <v>K-HCM</v>
      </c>
      <c r="Q72" s="32" t="str">
        <f t="shared" si="14"/>
        <v>Túi</v>
      </c>
      <c r="R72" s="33">
        <v>6</v>
      </c>
      <c r="T72" s="34">
        <f t="shared" si="17"/>
        <v>74250</v>
      </c>
      <c r="U72" s="34">
        <f t="shared" si="18"/>
        <v>445500</v>
      </c>
      <c r="X72" s="72">
        <f t="shared" si="11"/>
        <v>8</v>
      </c>
      <c r="Y72" s="35"/>
      <c r="Z72" s="34">
        <f t="shared" si="12"/>
        <v>35640</v>
      </c>
      <c r="AA72" s="80">
        <f t="shared" si="19"/>
        <v>3474</v>
      </c>
    </row>
    <row r="73" spans="1:27" ht="25.5" customHeight="1" x14ac:dyDescent="0.25">
      <c r="A73" s="17">
        <v>44889</v>
      </c>
      <c r="B73" s="78" t="str">
        <f t="shared" si="15"/>
        <v>PO2211/03474</v>
      </c>
      <c r="G73" s="24" t="s">
        <v>144</v>
      </c>
      <c r="I73" s="24" t="s">
        <v>1962</v>
      </c>
      <c r="K73" s="24" t="s">
        <v>43</v>
      </c>
      <c r="L73" s="31" t="str">
        <f t="shared" si="13"/>
        <v>Chân gà sốt cay 400g</v>
      </c>
      <c r="N73" s="50" t="str">
        <f t="shared" si="16"/>
        <v>K-HCM</v>
      </c>
      <c r="Q73" s="32" t="str">
        <f t="shared" si="14"/>
        <v>Túi</v>
      </c>
      <c r="R73" s="33">
        <v>5</v>
      </c>
      <c r="T73" s="34">
        <f t="shared" si="17"/>
        <v>90750</v>
      </c>
      <c r="U73" s="34">
        <f t="shared" si="18"/>
        <v>453750</v>
      </c>
      <c r="X73" s="72">
        <f t="shared" si="11"/>
        <v>8</v>
      </c>
      <c r="Y73" s="35"/>
      <c r="Z73" s="34">
        <f t="shared" si="12"/>
        <v>36300</v>
      </c>
      <c r="AA73" s="80">
        <f t="shared" si="19"/>
        <v>3474</v>
      </c>
    </row>
    <row r="74" spans="1:27" ht="25.5" customHeight="1" x14ac:dyDescent="0.25">
      <c r="A74" s="17">
        <v>44889</v>
      </c>
      <c r="B74" s="78" t="str">
        <f t="shared" si="15"/>
        <v>PO2211/03474</v>
      </c>
      <c r="G74" s="24" t="s">
        <v>144</v>
      </c>
      <c r="I74" s="24" t="s">
        <v>1962</v>
      </c>
      <c r="K74" s="24" t="s">
        <v>59</v>
      </c>
      <c r="L74" s="31" t="str">
        <f t="shared" si="13"/>
        <v>Giò Tai Lưỡi Xào 250g</v>
      </c>
      <c r="N74" s="50" t="str">
        <f t="shared" si="16"/>
        <v>K-HCM</v>
      </c>
      <c r="Q74" s="32" t="str">
        <f t="shared" si="14"/>
        <v>Túi</v>
      </c>
      <c r="R74" s="33">
        <v>6</v>
      </c>
      <c r="T74" s="34">
        <f t="shared" si="17"/>
        <v>50182</v>
      </c>
      <c r="U74" s="34">
        <f t="shared" si="18"/>
        <v>301092</v>
      </c>
      <c r="X74" s="72">
        <f t="shared" ref="X74:X137" si="20">IF(K74&lt;&gt;"",8,"")</f>
        <v>8</v>
      </c>
      <c r="Y74" s="35"/>
      <c r="Z74" s="34">
        <f t="shared" ref="Z74:Z137" si="21">IF(K74&lt;&gt;"",ROUND(U74*X74*1%,0),"")</f>
        <v>24087</v>
      </c>
      <c r="AA74" s="80">
        <f t="shared" si="19"/>
        <v>3474</v>
      </c>
    </row>
    <row r="75" spans="1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1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1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1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1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1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dbveI4pnLd7Zd/BIfoW8sNr5xe/4VnQzBgA3gRZJo2WEKnEYD7nRVUR5J1dl1HxDyP9obtyq9Mc9hBLHWPACjg==" saltValue="X6SSm+Vixg8N6uORggGq0A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509" activePane="bottomRight" state="frozen"/>
      <selection pane="topRight" activeCell="G1" sqref="G1"/>
      <selection pane="bottomLeft" activeCell="A2" sqref="A2"/>
      <selection pane="bottomRight" activeCell="L520" sqref="L520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3475</v>
      </c>
      <c r="AB1" s="47"/>
      <c r="AC1" s="47"/>
      <c r="AD1" s="47"/>
    </row>
    <row r="2" spans="1:30" ht="25.5" customHeight="1" x14ac:dyDescent="0.25">
      <c r="A2" s="91">
        <v>44889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PO2211/03475</v>
      </c>
      <c r="C2" s="84"/>
      <c r="D2" s="84"/>
      <c r="E2" s="85"/>
      <c r="F2" s="84"/>
      <c r="G2" s="85" t="s">
        <v>490</v>
      </c>
      <c r="H2" s="85"/>
      <c r="I2" s="85" t="s">
        <v>1973</v>
      </c>
      <c r="J2" s="60" t="str">
        <f>IF(G2&lt;&gt;"",VLOOKUP(G2,'nhân viên sale'!$A$2:$B$1597,2,0),"")</f>
        <v>HN004</v>
      </c>
      <c r="K2" s="85" t="s">
        <v>43</v>
      </c>
      <c r="L2" s="31" t="str">
        <f t="shared" ref="L2:L33" si="1">IF(K2&lt;&gt;"",VLOOKUP(K2,tenhang,2,0),"")</f>
        <v>Chân gà sốt cay 400g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2</v>
      </c>
      <c r="S2" s="87"/>
      <c r="T2" s="34">
        <f t="shared" ref="T2:T33" si="4">IF(K2&lt;&gt;"",VLOOKUP(K2,tenhang,4,0),0)</f>
        <v>90750</v>
      </c>
      <c r="U2" s="34">
        <f t="shared" ref="U2:U33" si="5">R2*T2</f>
        <v>181500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14520</v>
      </c>
      <c r="AA2" s="80">
        <f>IF(I2&lt;&gt;"",AA1,"")</f>
        <v>3475</v>
      </c>
      <c r="AB2" s="88"/>
      <c r="AC2" s="88"/>
      <c r="AD2" s="88"/>
    </row>
    <row r="3" spans="1:30" ht="25.5" customHeight="1" x14ac:dyDescent="0.25">
      <c r="A3" s="91">
        <v>44889</v>
      </c>
      <c r="B3" s="78" t="str">
        <f t="shared" si="0"/>
        <v>PO2211/03475</v>
      </c>
      <c r="C3" s="84"/>
      <c r="D3" s="84"/>
      <c r="E3" s="85"/>
      <c r="F3" s="84"/>
      <c r="G3" s="85" t="s">
        <v>490</v>
      </c>
      <c r="H3" s="85"/>
      <c r="I3" s="85" t="s">
        <v>1973</v>
      </c>
      <c r="J3" s="60" t="str">
        <f>IF(G3&lt;&gt;"",VLOOKUP(G3,'nhân viên sale'!$A$2:$B$1597,2,0),"")</f>
        <v>HN004</v>
      </c>
      <c r="K3" s="85" t="s">
        <v>47</v>
      </c>
      <c r="L3" s="31" t="str">
        <f t="shared" si="1"/>
        <v>Đùi gà sốt cay 500g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1</v>
      </c>
      <c r="S3" s="87"/>
      <c r="T3" s="34">
        <f t="shared" si="4"/>
        <v>105400</v>
      </c>
      <c r="U3" s="34">
        <f t="shared" si="5"/>
        <v>105400</v>
      </c>
      <c r="V3" s="87"/>
      <c r="W3" s="87"/>
      <c r="X3" s="72">
        <f t="shared" si="6"/>
        <v>8</v>
      </c>
      <c r="Y3" s="35"/>
      <c r="Z3" s="34">
        <f t="shared" si="7"/>
        <v>8432</v>
      </c>
      <c r="AA3" s="80">
        <f t="shared" ref="AA3:AA34" si="8">IF(I3&lt;&gt;"",IF(I3=I2,AA2,AA2+1),"")</f>
        <v>3475</v>
      </c>
      <c r="AB3" s="88"/>
      <c r="AC3" s="88"/>
      <c r="AD3" s="88"/>
    </row>
    <row r="4" spans="1:30" ht="25.5" customHeight="1" x14ac:dyDescent="0.25">
      <c r="A4" s="91">
        <v>44889</v>
      </c>
      <c r="B4" s="78" t="str">
        <f t="shared" si="0"/>
        <v>PO2211/03475</v>
      </c>
      <c r="C4" s="84"/>
      <c r="D4" s="84"/>
      <c r="E4" s="85"/>
      <c r="F4" s="84"/>
      <c r="G4" s="85" t="s">
        <v>490</v>
      </c>
      <c r="H4" s="85"/>
      <c r="I4" s="85" t="s">
        <v>1973</v>
      </c>
      <c r="J4" s="60" t="str">
        <f>IF(G4&lt;&gt;"",VLOOKUP(G4,'nhân viên sale'!$A$2:$B$1597,2,0),"")</f>
        <v>HN004</v>
      </c>
      <c r="K4" s="85" t="s">
        <v>37</v>
      </c>
      <c r="L4" s="31" t="str">
        <f t="shared" si="1"/>
        <v>Chả cốm 300g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2</v>
      </c>
      <c r="S4" s="87"/>
      <c r="T4" s="34">
        <f t="shared" si="4"/>
        <v>74250</v>
      </c>
      <c r="U4" s="34">
        <f t="shared" si="5"/>
        <v>148500</v>
      </c>
      <c r="V4" s="87"/>
      <c r="W4" s="87"/>
      <c r="X4" s="72">
        <f t="shared" si="6"/>
        <v>8</v>
      </c>
      <c r="Y4" s="35"/>
      <c r="Z4" s="34">
        <f t="shared" si="7"/>
        <v>11880</v>
      </c>
      <c r="AA4" s="80">
        <f t="shared" si="8"/>
        <v>3475</v>
      </c>
      <c r="AB4" s="88"/>
      <c r="AC4" s="88"/>
      <c r="AD4" s="88"/>
    </row>
    <row r="5" spans="1:30" ht="25.5" customHeight="1" x14ac:dyDescent="0.25">
      <c r="A5" s="91">
        <v>44889</v>
      </c>
      <c r="B5" s="78" t="str">
        <f t="shared" si="0"/>
        <v>PO2211/03475</v>
      </c>
      <c r="C5" s="18"/>
      <c r="D5" s="18"/>
      <c r="E5" s="19"/>
      <c r="F5" s="18"/>
      <c r="G5" s="19" t="s">
        <v>490</v>
      </c>
      <c r="H5" s="19"/>
      <c r="I5" s="19" t="s">
        <v>1973</v>
      </c>
      <c r="J5" s="60" t="str">
        <f>IF(G5&lt;&gt;"",VLOOKUP(G5,'nhân viên sale'!$A$2:$B$1597,2,0),"")</f>
        <v>HN004</v>
      </c>
      <c r="K5" s="19" t="s">
        <v>45</v>
      </c>
      <c r="L5" s="31" t="str">
        <f t="shared" si="1"/>
        <v>Chả nướng 300g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1</v>
      </c>
      <c r="S5" s="33"/>
      <c r="T5" s="34">
        <f t="shared" si="4"/>
        <v>70950</v>
      </c>
      <c r="U5" s="34">
        <f t="shared" si="5"/>
        <v>70950</v>
      </c>
      <c r="V5" s="33"/>
      <c r="W5" s="33"/>
      <c r="X5" s="72">
        <f t="shared" si="6"/>
        <v>8</v>
      </c>
      <c r="Y5" s="35"/>
      <c r="Z5" s="34">
        <f t="shared" si="7"/>
        <v>5676</v>
      </c>
      <c r="AA5" s="80">
        <f t="shared" si="8"/>
        <v>3475</v>
      </c>
      <c r="AB5" s="88"/>
      <c r="AC5" s="88"/>
      <c r="AD5" s="88"/>
    </row>
    <row r="6" spans="1:30" ht="25.5" customHeight="1" x14ac:dyDescent="0.25">
      <c r="A6" s="91">
        <v>44889</v>
      </c>
      <c r="B6" s="78" t="str">
        <f t="shared" si="0"/>
        <v>PO2211/03475</v>
      </c>
      <c r="C6" s="18"/>
      <c r="D6" s="18"/>
      <c r="E6" s="19"/>
      <c r="F6" s="18"/>
      <c r="G6" s="19" t="s">
        <v>490</v>
      </c>
      <c r="H6" s="19"/>
      <c r="I6" s="19" t="s">
        <v>1973</v>
      </c>
      <c r="J6" s="60" t="str">
        <f>IF(G6&lt;&gt;"",VLOOKUP(G6,'nhân viên sale'!$A$2:$B$1597,2,0),"")</f>
        <v>HN004</v>
      </c>
      <c r="K6" s="19" t="s">
        <v>39</v>
      </c>
      <c r="L6" s="31" t="str">
        <f t="shared" si="1"/>
        <v>Chân giò heo muối 300g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2</v>
      </c>
      <c r="S6" s="33"/>
      <c r="T6" s="34">
        <f t="shared" si="4"/>
        <v>73431</v>
      </c>
      <c r="U6" s="34">
        <f t="shared" si="5"/>
        <v>146862</v>
      </c>
      <c r="V6" s="33"/>
      <c r="W6" s="33"/>
      <c r="X6" s="72">
        <f t="shared" si="6"/>
        <v>8</v>
      </c>
      <c r="Y6" s="35"/>
      <c r="Z6" s="34">
        <f t="shared" si="7"/>
        <v>11749</v>
      </c>
      <c r="AA6" s="80">
        <f t="shared" si="8"/>
        <v>3475</v>
      </c>
    </row>
    <row r="7" spans="1:30" ht="25.5" customHeight="1" x14ac:dyDescent="0.25">
      <c r="A7" s="91">
        <v>44889</v>
      </c>
      <c r="B7" s="78" t="str">
        <f t="shared" si="0"/>
        <v>PO2211/03475</v>
      </c>
      <c r="C7" s="18"/>
      <c r="D7" s="18"/>
      <c r="E7" s="19"/>
      <c r="F7" s="18"/>
      <c r="G7" s="19" t="s">
        <v>490</v>
      </c>
      <c r="H7" s="19"/>
      <c r="I7" s="19" t="s">
        <v>1973</v>
      </c>
      <c r="J7" s="60" t="str">
        <f>IF(G7&lt;&gt;"",VLOOKUP(G7,'nhân viên sale'!$A$2:$B$1597,2,0),"")</f>
        <v>HN004</v>
      </c>
      <c r="K7" s="19" t="s">
        <v>30</v>
      </c>
      <c r="L7" s="31" t="str">
        <f t="shared" si="1"/>
        <v>Bắp bò muối 200g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3</v>
      </c>
      <c r="S7" s="33"/>
      <c r="T7" s="34">
        <f t="shared" si="4"/>
        <v>87787</v>
      </c>
      <c r="U7" s="34">
        <f t="shared" si="5"/>
        <v>263361</v>
      </c>
      <c r="V7" s="33"/>
      <c r="W7" s="33"/>
      <c r="X7" s="72">
        <f t="shared" si="6"/>
        <v>8</v>
      </c>
      <c r="Y7" s="35"/>
      <c r="Z7" s="34">
        <f t="shared" si="7"/>
        <v>21069</v>
      </c>
      <c r="AA7" s="80">
        <f t="shared" si="8"/>
        <v>3475</v>
      </c>
    </row>
    <row r="8" spans="1:30" ht="25.5" customHeight="1" x14ac:dyDescent="0.25">
      <c r="A8" s="91">
        <v>44889</v>
      </c>
      <c r="B8" s="78" t="str">
        <f t="shared" si="0"/>
        <v>PO2211/03476</v>
      </c>
      <c r="C8" s="84"/>
      <c r="D8" s="84"/>
      <c r="E8" s="85"/>
      <c r="F8" s="84"/>
      <c r="G8" s="85" t="s">
        <v>493</v>
      </c>
      <c r="H8" s="85"/>
      <c r="I8" s="85" t="s">
        <v>1974</v>
      </c>
      <c r="J8" s="60" t="str">
        <f>IF(G8&lt;&gt;"",VLOOKUP(G8,'nhân viên sale'!$A$2:$B$1597,2,0),"")</f>
        <v>HN004</v>
      </c>
      <c r="K8" s="85" t="s">
        <v>39</v>
      </c>
      <c r="L8" s="31" t="str">
        <f t="shared" si="1"/>
        <v>Chân giò heo muối 300g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5.93</v>
      </c>
      <c r="S8" s="87"/>
      <c r="T8" s="34">
        <f t="shared" si="4"/>
        <v>73431</v>
      </c>
      <c r="U8" s="34">
        <f t="shared" si="5"/>
        <v>435445.82999999996</v>
      </c>
      <c r="V8" s="87"/>
      <c r="W8" s="87"/>
      <c r="X8" s="72">
        <f t="shared" si="6"/>
        <v>8</v>
      </c>
      <c r="Y8" s="35"/>
      <c r="Z8" s="34">
        <f t="shared" si="7"/>
        <v>34836</v>
      </c>
      <c r="AA8" s="80">
        <f t="shared" si="8"/>
        <v>3476</v>
      </c>
    </row>
    <row r="9" spans="1:30" ht="25.5" customHeight="1" x14ac:dyDescent="0.25">
      <c r="A9" s="91">
        <v>44889</v>
      </c>
      <c r="B9" s="78" t="str">
        <f t="shared" si="0"/>
        <v>PO2211/03476</v>
      </c>
      <c r="C9" s="18"/>
      <c r="D9" s="18"/>
      <c r="E9" s="19"/>
      <c r="F9" s="18"/>
      <c r="G9" s="19" t="s">
        <v>493</v>
      </c>
      <c r="H9" s="19"/>
      <c r="I9" s="19" t="s">
        <v>1974</v>
      </c>
      <c r="J9" s="60" t="str">
        <f>IF(G9&lt;&gt;"",VLOOKUP(G9,'nhân viên sale'!$A$2:$B$1597,2,0),"")</f>
        <v>HN004</v>
      </c>
      <c r="K9" s="19" t="s">
        <v>55</v>
      </c>
      <c r="L9" s="31" t="str">
        <f t="shared" si="1"/>
        <v>Gà muối 500g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9</v>
      </c>
      <c r="S9" s="33"/>
      <c r="T9" s="34">
        <f t="shared" si="4"/>
        <v>111058</v>
      </c>
      <c r="U9" s="34">
        <f t="shared" si="5"/>
        <v>999522</v>
      </c>
      <c r="V9" s="33"/>
      <c r="W9" s="33"/>
      <c r="X9" s="72">
        <f t="shared" si="6"/>
        <v>8</v>
      </c>
      <c r="Y9" s="35"/>
      <c r="Z9" s="34">
        <f t="shared" si="7"/>
        <v>79962</v>
      </c>
      <c r="AA9" s="80">
        <f t="shared" si="8"/>
        <v>3476</v>
      </c>
    </row>
    <row r="10" spans="1:30" ht="25.5" customHeight="1" x14ac:dyDescent="0.25">
      <c r="A10" s="91">
        <v>44889</v>
      </c>
      <c r="B10" s="78" t="str">
        <f t="shared" si="0"/>
        <v>PO2211/03477</v>
      </c>
      <c r="C10" s="18"/>
      <c r="D10" s="18"/>
      <c r="E10" s="19"/>
      <c r="F10" s="18"/>
      <c r="G10" s="19" t="s">
        <v>553</v>
      </c>
      <c r="H10" s="19"/>
      <c r="I10" s="19" t="s">
        <v>1975</v>
      </c>
      <c r="J10" s="60" t="str">
        <f>IF(G10&lt;&gt;"",VLOOKUP(G10,'nhân viên sale'!$A$2:$B$1597,2,0),"")</f>
        <v>HN004</v>
      </c>
      <c r="K10" s="19" t="s">
        <v>55</v>
      </c>
      <c r="L10" s="31" t="str">
        <f t="shared" si="1"/>
        <v>Gà muối 500g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6</v>
      </c>
      <c r="S10" s="33"/>
      <c r="T10" s="34">
        <f t="shared" si="4"/>
        <v>111058</v>
      </c>
      <c r="U10" s="34">
        <f t="shared" si="5"/>
        <v>666348</v>
      </c>
      <c r="V10" s="33"/>
      <c r="W10" s="33"/>
      <c r="X10" s="72">
        <f t="shared" si="6"/>
        <v>8</v>
      </c>
      <c r="Y10" s="35"/>
      <c r="Z10" s="34">
        <f t="shared" si="7"/>
        <v>53308</v>
      </c>
      <c r="AA10" s="80">
        <f t="shared" si="8"/>
        <v>3477</v>
      </c>
    </row>
    <row r="11" spans="1:30" ht="25.5" customHeight="1" x14ac:dyDescent="0.25">
      <c r="A11" s="91">
        <v>44889</v>
      </c>
      <c r="B11" s="78" t="str">
        <f t="shared" si="0"/>
        <v>PO2211/03477</v>
      </c>
      <c r="C11" s="18"/>
      <c r="D11" s="18"/>
      <c r="E11" s="19"/>
      <c r="F11" s="18"/>
      <c r="G11" s="19" t="s">
        <v>553</v>
      </c>
      <c r="H11" s="19"/>
      <c r="I11" s="19" t="s">
        <v>1975</v>
      </c>
      <c r="J11" s="60" t="str">
        <f>IF(G11&lt;&gt;"",VLOOKUP(G11,'nhân viên sale'!$A$2:$B$1597,2,0),"")</f>
        <v>HN004</v>
      </c>
      <c r="K11" s="19" t="s">
        <v>45</v>
      </c>
      <c r="L11" s="31" t="str">
        <f t="shared" si="1"/>
        <v>Chả nướng 300g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2</v>
      </c>
      <c r="S11" s="33"/>
      <c r="T11" s="34">
        <f t="shared" si="4"/>
        <v>70950</v>
      </c>
      <c r="U11" s="34">
        <f t="shared" si="5"/>
        <v>141900</v>
      </c>
      <c r="V11" s="33"/>
      <c r="W11" s="33"/>
      <c r="X11" s="72">
        <f t="shared" si="6"/>
        <v>8</v>
      </c>
      <c r="Y11" s="35"/>
      <c r="Z11" s="34">
        <f t="shared" si="7"/>
        <v>11352</v>
      </c>
      <c r="AA11" s="80">
        <f t="shared" si="8"/>
        <v>3477</v>
      </c>
    </row>
    <row r="12" spans="1:30" ht="25.5" customHeight="1" x14ac:dyDescent="0.25">
      <c r="A12" s="91">
        <v>44889</v>
      </c>
      <c r="B12" s="78" t="str">
        <f t="shared" si="0"/>
        <v>PO2211/03477</v>
      </c>
      <c r="C12" s="84"/>
      <c r="D12" s="84"/>
      <c r="E12" s="85"/>
      <c r="F12" s="84"/>
      <c r="G12" s="85" t="s">
        <v>553</v>
      </c>
      <c r="H12" s="85"/>
      <c r="I12" s="85" t="s">
        <v>1975</v>
      </c>
      <c r="J12" s="60" t="str">
        <f>IF(G12&lt;&gt;"",VLOOKUP(G12,'nhân viên sale'!$A$2:$B$1597,2,0),"")</f>
        <v>HN004</v>
      </c>
      <c r="K12" s="85" t="s">
        <v>37</v>
      </c>
      <c r="L12" s="31" t="str">
        <f t="shared" si="1"/>
        <v>Chả cốm 300g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2</v>
      </c>
      <c r="S12" s="87"/>
      <c r="T12" s="34">
        <f t="shared" si="4"/>
        <v>74250</v>
      </c>
      <c r="U12" s="34">
        <f t="shared" si="5"/>
        <v>148500</v>
      </c>
      <c r="V12" s="87"/>
      <c r="W12" s="87"/>
      <c r="X12" s="72">
        <f t="shared" si="6"/>
        <v>8</v>
      </c>
      <c r="Y12" s="35"/>
      <c r="Z12" s="34">
        <f t="shared" si="7"/>
        <v>11880</v>
      </c>
      <c r="AA12" s="80">
        <f t="shared" si="8"/>
        <v>3477</v>
      </c>
    </row>
    <row r="13" spans="1:30" ht="25.5" customHeight="1" x14ac:dyDescent="0.25">
      <c r="A13" s="91">
        <v>44889</v>
      </c>
      <c r="B13" s="78" t="str">
        <f t="shared" si="0"/>
        <v>PO2211/03477</v>
      </c>
      <c r="C13" s="84"/>
      <c r="D13" s="84"/>
      <c r="E13" s="85"/>
      <c r="F13" s="84"/>
      <c r="G13" s="85" t="s">
        <v>553</v>
      </c>
      <c r="H13" s="85"/>
      <c r="I13" s="85" t="s">
        <v>1975</v>
      </c>
      <c r="J13" s="60" t="str">
        <f>IF(G13&lt;&gt;"",VLOOKUP(G13,'nhân viên sale'!$A$2:$B$1597,2,0),"")</f>
        <v>HN004</v>
      </c>
      <c r="K13" s="85" t="s">
        <v>47</v>
      </c>
      <c r="L13" s="31" t="str">
        <f t="shared" si="1"/>
        <v>Đùi gà sốt cay 500g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2</v>
      </c>
      <c r="S13" s="87"/>
      <c r="T13" s="34">
        <f t="shared" si="4"/>
        <v>105400</v>
      </c>
      <c r="U13" s="34">
        <f t="shared" si="5"/>
        <v>210800</v>
      </c>
      <c r="V13" s="87"/>
      <c r="W13" s="87"/>
      <c r="X13" s="72">
        <f t="shared" si="6"/>
        <v>8</v>
      </c>
      <c r="Y13" s="35"/>
      <c r="Z13" s="34">
        <f t="shared" si="7"/>
        <v>16864</v>
      </c>
      <c r="AA13" s="80">
        <f t="shared" si="8"/>
        <v>3477</v>
      </c>
    </row>
    <row r="14" spans="1:30" ht="25.5" customHeight="1" x14ac:dyDescent="0.25">
      <c r="A14" s="91">
        <v>44889</v>
      </c>
      <c r="B14" s="78" t="str">
        <f t="shared" si="0"/>
        <v>PO2211/03477</v>
      </c>
      <c r="C14" s="84"/>
      <c r="D14" s="84"/>
      <c r="E14" s="85"/>
      <c r="F14" s="84"/>
      <c r="G14" s="85" t="s">
        <v>553</v>
      </c>
      <c r="H14" s="85"/>
      <c r="I14" s="85" t="s">
        <v>1975</v>
      </c>
      <c r="J14" s="60" t="str">
        <f>IF(G14&lt;&gt;"",VLOOKUP(G14,'nhân viên sale'!$A$2:$B$1597,2,0),"")</f>
        <v>HN004</v>
      </c>
      <c r="K14" s="85" t="s">
        <v>43</v>
      </c>
      <c r="L14" s="31" t="str">
        <f t="shared" si="1"/>
        <v>Chân gà sốt cay 400g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3</v>
      </c>
      <c r="S14" s="87"/>
      <c r="T14" s="34">
        <f t="shared" si="4"/>
        <v>90750</v>
      </c>
      <c r="U14" s="34">
        <f t="shared" si="5"/>
        <v>272250</v>
      </c>
      <c r="V14" s="87"/>
      <c r="W14" s="87"/>
      <c r="X14" s="72">
        <f t="shared" si="6"/>
        <v>8</v>
      </c>
      <c r="Y14" s="35"/>
      <c r="Z14" s="34">
        <f t="shared" si="7"/>
        <v>21780</v>
      </c>
      <c r="AA14" s="80">
        <f t="shared" si="8"/>
        <v>3477</v>
      </c>
    </row>
    <row r="15" spans="1:30" ht="25.5" customHeight="1" x14ac:dyDescent="0.25">
      <c r="A15" s="91">
        <v>44889</v>
      </c>
      <c r="B15" s="78" t="str">
        <f t="shared" si="0"/>
        <v>PO2211/03478</v>
      </c>
      <c r="C15" s="84"/>
      <c r="D15" s="84"/>
      <c r="E15" s="85"/>
      <c r="F15" s="84"/>
      <c r="G15" s="85" t="s">
        <v>582</v>
      </c>
      <c r="H15" s="85"/>
      <c r="I15" s="85" t="s">
        <v>1976</v>
      </c>
      <c r="J15" s="60" t="str">
        <f>IF(G15&lt;&gt;"",VLOOKUP(G15,'nhân viên sale'!$A$2:$B$1597,2,0),"")</f>
        <v>HN004</v>
      </c>
      <c r="K15" s="85" t="s">
        <v>30</v>
      </c>
      <c r="L15" s="31" t="str">
        <f t="shared" si="1"/>
        <v>Bắp bò muối 200g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</v>
      </c>
      <c r="S15" s="87"/>
      <c r="T15" s="34">
        <f t="shared" si="4"/>
        <v>87787</v>
      </c>
      <c r="U15" s="34">
        <f t="shared" si="5"/>
        <v>87787</v>
      </c>
      <c r="V15" s="87"/>
      <c r="W15" s="87"/>
      <c r="X15" s="72">
        <f t="shared" si="6"/>
        <v>8</v>
      </c>
      <c r="Y15" s="35"/>
      <c r="Z15" s="34">
        <f t="shared" si="7"/>
        <v>7023</v>
      </c>
      <c r="AA15" s="80">
        <f t="shared" si="8"/>
        <v>3478</v>
      </c>
    </row>
    <row r="16" spans="1:30" ht="25.5" customHeight="1" x14ac:dyDescent="0.25">
      <c r="A16" s="91">
        <v>44889</v>
      </c>
      <c r="B16" s="78" t="str">
        <f t="shared" si="0"/>
        <v>PO2211/03478</v>
      </c>
      <c r="C16" s="84"/>
      <c r="D16" s="84"/>
      <c r="E16" s="85"/>
      <c r="F16" s="84"/>
      <c r="G16" s="85" t="s">
        <v>582</v>
      </c>
      <c r="H16" s="85"/>
      <c r="I16" s="85" t="s">
        <v>1976</v>
      </c>
      <c r="J16" s="60" t="str">
        <f>IF(G16&lt;&gt;"",VLOOKUP(G16,'nhân viên sale'!$A$2:$B$1597,2,0),"")</f>
        <v>HN004</v>
      </c>
      <c r="K16" s="85" t="s">
        <v>39</v>
      </c>
      <c r="L16" s="31" t="str">
        <f t="shared" si="1"/>
        <v>Chân giò heo muối 300g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10</v>
      </c>
      <c r="S16" s="87"/>
      <c r="T16" s="34">
        <f t="shared" si="4"/>
        <v>73431</v>
      </c>
      <c r="U16" s="34">
        <f t="shared" si="5"/>
        <v>734310</v>
      </c>
      <c r="V16" s="87"/>
      <c r="W16" s="87"/>
      <c r="X16" s="72">
        <f t="shared" si="6"/>
        <v>8</v>
      </c>
      <c r="Y16" s="35"/>
      <c r="Z16" s="34">
        <f t="shared" si="7"/>
        <v>58745</v>
      </c>
      <c r="AA16" s="80">
        <f t="shared" si="8"/>
        <v>3478</v>
      </c>
    </row>
    <row r="17" spans="1:27" ht="25.5" customHeight="1" x14ac:dyDescent="0.25">
      <c r="A17" s="91">
        <v>44889</v>
      </c>
      <c r="B17" s="78" t="str">
        <f t="shared" si="0"/>
        <v>PO2211/03478</v>
      </c>
      <c r="C17" s="84"/>
      <c r="D17" s="84"/>
      <c r="E17" s="85"/>
      <c r="F17" s="84"/>
      <c r="G17" s="85" t="s">
        <v>582</v>
      </c>
      <c r="H17" s="85"/>
      <c r="I17" s="85" t="s">
        <v>1976</v>
      </c>
      <c r="J17" s="60" t="str">
        <f>IF(G17&lt;&gt;"",VLOOKUP(G17,'nhân viên sale'!$A$2:$B$1597,2,0),"")</f>
        <v>HN004</v>
      </c>
      <c r="K17" s="85" t="s">
        <v>55</v>
      </c>
      <c r="L17" s="31" t="str">
        <f t="shared" si="1"/>
        <v>Gà muối 500g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4</v>
      </c>
      <c r="S17" s="87"/>
      <c r="T17" s="34">
        <f t="shared" si="4"/>
        <v>111058</v>
      </c>
      <c r="U17" s="34">
        <f t="shared" si="5"/>
        <v>444232</v>
      </c>
      <c r="V17" s="87"/>
      <c r="W17" s="87"/>
      <c r="X17" s="72">
        <f t="shared" si="6"/>
        <v>8</v>
      </c>
      <c r="Y17" s="35"/>
      <c r="Z17" s="34">
        <f t="shared" si="7"/>
        <v>35539</v>
      </c>
      <c r="AA17" s="80">
        <f t="shared" si="8"/>
        <v>3478</v>
      </c>
    </row>
    <row r="18" spans="1:27" ht="25.5" customHeight="1" x14ac:dyDescent="0.25">
      <c r="A18" s="91">
        <v>44889</v>
      </c>
      <c r="B18" s="78" t="str">
        <f t="shared" si="0"/>
        <v>PO2211/03479</v>
      </c>
      <c r="C18" s="84"/>
      <c r="D18" s="84"/>
      <c r="E18" s="85"/>
      <c r="F18" s="84"/>
      <c r="G18" s="85" t="s">
        <v>600</v>
      </c>
      <c r="H18" s="85"/>
      <c r="I18" s="85" t="s">
        <v>1977</v>
      </c>
      <c r="J18" s="60" t="str">
        <f>IF(G18&lt;&gt;"",VLOOKUP(G18,'nhân viên sale'!$A$2:$B$1597,2,0),"")</f>
        <v>HN004</v>
      </c>
      <c r="K18" s="85" t="s">
        <v>39</v>
      </c>
      <c r="L18" s="31" t="str">
        <f t="shared" si="1"/>
        <v>Chân giò heo muối 300g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2</v>
      </c>
      <c r="S18" s="87"/>
      <c r="T18" s="34">
        <f t="shared" si="4"/>
        <v>73431</v>
      </c>
      <c r="U18" s="34">
        <f t="shared" si="5"/>
        <v>146862</v>
      </c>
      <c r="V18" s="87"/>
      <c r="W18" s="87"/>
      <c r="X18" s="72">
        <f t="shared" si="6"/>
        <v>8</v>
      </c>
      <c r="Y18" s="35"/>
      <c r="Z18" s="34">
        <f t="shared" si="7"/>
        <v>11749</v>
      </c>
      <c r="AA18" s="80">
        <f t="shared" si="8"/>
        <v>3479</v>
      </c>
    </row>
    <row r="19" spans="1:27" ht="25.5" customHeight="1" x14ac:dyDescent="0.25">
      <c r="A19" s="91">
        <v>44889</v>
      </c>
      <c r="B19" s="78" t="str">
        <f t="shared" si="0"/>
        <v>PO2211/03479</v>
      </c>
      <c r="C19" s="84"/>
      <c r="D19" s="84"/>
      <c r="E19" s="85"/>
      <c r="F19" s="84"/>
      <c r="G19" s="85" t="s">
        <v>600</v>
      </c>
      <c r="H19" s="85"/>
      <c r="I19" s="85" t="s">
        <v>1977</v>
      </c>
      <c r="J19" s="60" t="str">
        <f>IF(G19&lt;&gt;"",VLOOKUP(G19,'nhân viên sale'!$A$2:$B$1597,2,0),"")</f>
        <v>HN004</v>
      </c>
      <c r="K19" s="85" t="s">
        <v>45</v>
      </c>
      <c r="L19" s="31" t="str">
        <f t="shared" si="1"/>
        <v>Chả nướng 300g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1</v>
      </c>
      <c r="S19" s="87"/>
      <c r="T19" s="34">
        <f t="shared" si="4"/>
        <v>70950</v>
      </c>
      <c r="U19" s="34">
        <f t="shared" si="5"/>
        <v>70950</v>
      </c>
      <c r="V19" s="87"/>
      <c r="W19" s="87"/>
      <c r="X19" s="72">
        <f t="shared" si="6"/>
        <v>8</v>
      </c>
      <c r="Y19" s="35"/>
      <c r="Z19" s="34">
        <f t="shared" si="7"/>
        <v>5676</v>
      </c>
      <c r="AA19" s="80">
        <f t="shared" si="8"/>
        <v>3479</v>
      </c>
    </row>
    <row r="20" spans="1:27" ht="25.5" customHeight="1" x14ac:dyDescent="0.25">
      <c r="A20" s="91">
        <v>44889</v>
      </c>
      <c r="B20" s="78" t="str">
        <f t="shared" si="0"/>
        <v>PO2211/03479</v>
      </c>
      <c r="C20" s="18"/>
      <c r="D20" s="18"/>
      <c r="E20" s="19"/>
      <c r="F20" s="18"/>
      <c r="G20" s="19" t="s">
        <v>600</v>
      </c>
      <c r="H20" s="19"/>
      <c r="I20" s="19" t="s">
        <v>1977</v>
      </c>
      <c r="J20" s="60" t="str">
        <f>IF(G20&lt;&gt;"",VLOOKUP(G20,'nhân viên sale'!$A$2:$B$1597,2,0),"")</f>
        <v>HN004</v>
      </c>
      <c r="K20" s="19" t="s">
        <v>37</v>
      </c>
      <c r="L20" s="31" t="str">
        <f t="shared" si="1"/>
        <v>Chả cốm 300g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2</v>
      </c>
      <c r="S20" s="33"/>
      <c r="T20" s="34">
        <f t="shared" si="4"/>
        <v>74250</v>
      </c>
      <c r="U20" s="34">
        <f t="shared" si="5"/>
        <v>148500</v>
      </c>
      <c r="V20" s="33"/>
      <c r="W20" s="33"/>
      <c r="X20" s="72">
        <f t="shared" si="6"/>
        <v>8</v>
      </c>
      <c r="Y20" s="35"/>
      <c r="Z20" s="34">
        <f t="shared" si="7"/>
        <v>11880</v>
      </c>
      <c r="AA20" s="80">
        <f t="shared" si="8"/>
        <v>3479</v>
      </c>
    </row>
    <row r="21" spans="1:27" ht="25.5" customHeight="1" x14ac:dyDescent="0.25">
      <c r="A21" s="91">
        <v>44889</v>
      </c>
      <c r="B21" s="78" t="str">
        <f t="shared" si="0"/>
        <v>PO2211/03479</v>
      </c>
      <c r="C21" s="18"/>
      <c r="D21" s="18"/>
      <c r="E21" s="19"/>
      <c r="F21" s="18"/>
      <c r="G21" s="19" t="s">
        <v>600</v>
      </c>
      <c r="H21" s="19"/>
      <c r="I21" s="19" t="s">
        <v>1977</v>
      </c>
      <c r="J21" s="60" t="str">
        <f>IF(G21&lt;&gt;"",VLOOKUP(G21,'nhân viên sale'!$A$2:$B$1597,2,0),"")</f>
        <v>HN004</v>
      </c>
      <c r="K21" s="19" t="s">
        <v>47</v>
      </c>
      <c r="L21" s="31" t="str">
        <f t="shared" si="1"/>
        <v>Đùi gà sốt cay 500g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1</v>
      </c>
      <c r="S21" s="33"/>
      <c r="T21" s="34">
        <f t="shared" si="4"/>
        <v>105400</v>
      </c>
      <c r="U21" s="34">
        <f t="shared" si="5"/>
        <v>105400</v>
      </c>
      <c r="V21" s="33"/>
      <c r="W21" s="33"/>
      <c r="X21" s="72">
        <f t="shared" si="6"/>
        <v>8</v>
      </c>
      <c r="Y21" s="35"/>
      <c r="Z21" s="34">
        <f t="shared" si="7"/>
        <v>8432</v>
      </c>
      <c r="AA21" s="80">
        <f t="shared" si="8"/>
        <v>3479</v>
      </c>
    </row>
    <row r="22" spans="1:27" ht="25.5" customHeight="1" x14ac:dyDescent="0.25">
      <c r="A22" s="91">
        <v>44889</v>
      </c>
      <c r="B22" s="78" t="str">
        <f t="shared" si="0"/>
        <v>PO2211/03479</v>
      </c>
      <c r="C22" s="84"/>
      <c r="D22" s="84"/>
      <c r="E22" s="85"/>
      <c r="F22" s="84"/>
      <c r="G22" s="85" t="s">
        <v>600</v>
      </c>
      <c r="H22" s="85"/>
      <c r="I22" s="85" t="s">
        <v>1977</v>
      </c>
      <c r="J22" s="60" t="str">
        <f>IF(G22&lt;&gt;"",VLOOKUP(G22,'nhân viên sale'!$A$2:$B$1597,2,0),"")</f>
        <v>HN004</v>
      </c>
      <c r="K22" s="85" t="s">
        <v>43</v>
      </c>
      <c r="L22" s="31" t="str">
        <f t="shared" si="1"/>
        <v>Chân gà sốt cay 400g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2</v>
      </c>
      <c r="S22" s="87"/>
      <c r="T22" s="34">
        <f t="shared" si="4"/>
        <v>90750</v>
      </c>
      <c r="U22" s="34">
        <f t="shared" si="5"/>
        <v>181500</v>
      </c>
      <c r="V22" s="87"/>
      <c r="W22" s="87"/>
      <c r="X22" s="72">
        <f t="shared" si="6"/>
        <v>8</v>
      </c>
      <c r="Y22" s="35"/>
      <c r="Z22" s="34">
        <f t="shared" si="7"/>
        <v>14520</v>
      </c>
      <c r="AA22" s="80">
        <f t="shared" si="8"/>
        <v>3479</v>
      </c>
    </row>
    <row r="23" spans="1:27" ht="25.5" customHeight="1" x14ac:dyDescent="0.25">
      <c r="A23" s="91">
        <v>44889</v>
      </c>
      <c r="B23" s="78" t="str">
        <f t="shared" si="0"/>
        <v>PO2211/03480</v>
      </c>
      <c r="C23" s="84"/>
      <c r="D23" s="84"/>
      <c r="E23" s="85"/>
      <c r="F23" s="84"/>
      <c r="G23" s="85" t="s">
        <v>645</v>
      </c>
      <c r="H23" s="85"/>
      <c r="I23" s="85" t="s">
        <v>1978</v>
      </c>
      <c r="J23" s="60" t="str">
        <f>IF(G23&lt;&gt;"",VLOOKUP(G23,'nhân viên sale'!$A$2:$B$1597,2,0),"")</f>
        <v>HN004</v>
      </c>
      <c r="K23" s="85" t="s">
        <v>30</v>
      </c>
      <c r="L23" s="31" t="str">
        <f t="shared" si="1"/>
        <v>Bắp bò muối 200g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2</v>
      </c>
      <c r="S23" s="87"/>
      <c r="T23" s="34">
        <f t="shared" si="4"/>
        <v>87787</v>
      </c>
      <c r="U23" s="34">
        <f t="shared" si="5"/>
        <v>175574</v>
      </c>
      <c r="V23" s="87"/>
      <c r="W23" s="87"/>
      <c r="X23" s="72">
        <f t="shared" si="6"/>
        <v>8</v>
      </c>
      <c r="Y23" s="35"/>
      <c r="Z23" s="34">
        <f t="shared" si="7"/>
        <v>14046</v>
      </c>
      <c r="AA23" s="80">
        <f t="shared" si="8"/>
        <v>3480</v>
      </c>
    </row>
    <row r="24" spans="1:27" ht="25.5" customHeight="1" x14ac:dyDescent="0.25">
      <c r="A24" s="91">
        <v>44889</v>
      </c>
      <c r="B24" s="78" t="str">
        <f t="shared" si="0"/>
        <v>PO2211/03480</v>
      </c>
      <c r="C24" s="84"/>
      <c r="D24" s="84"/>
      <c r="E24" s="85"/>
      <c r="F24" s="84"/>
      <c r="G24" s="85" t="s">
        <v>645</v>
      </c>
      <c r="H24" s="85"/>
      <c r="I24" s="85" t="s">
        <v>1978</v>
      </c>
      <c r="J24" s="60" t="str">
        <f>IF(G24&lt;&gt;"",VLOOKUP(G24,'nhân viên sale'!$A$2:$B$1597,2,0),"")</f>
        <v>HN004</v>
      </c>
      <c r="K24" s="85" t="s">
        <v>45</v>
      </c>
      <c r="L24" s="31" t="str">
        <f t="shared" si="1"/>
        <v>Chả nướng 300g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2</v>
      </c>
      <c r="S24" s="87"/>
      <c r="T24" s="34">
        <f t="shared" si="4"/>
        <v>70950</v>
      </c>
      <c r="U24" s="34">
        <f t="shared" si="5"/>
        <v>141900</v>
      </c>
      <c r="V24" s="87"/>
      <c r="W24" s="87"/>
      <c r="X24" s="72">
        <f t="shared" si="6"/>
        <v>8</v>
      </c>
      <c r="Y24" s="35"/>
      <c r="Z24" s="34">
        <f t="shared" si="7"/>
        <v>11352</v>
      </c>
      <c r="AA24" s="80">
        <f t="shared" si="8"/>
        <v>3480</v>
      </c>
    </row>
    <row r="25" spans="1:27" ht="25.5" customHeight="1" x14ac:dyDescent="0.25">
      <c r="A25" s="91">
        <v>44889</v>
      </c>
      <c r="B25" s="78" t="str">
        <f t="shared" si="0"/>
        <v>PO2211/03480</v>
      </c>
      <c r="C25" s="84"/>
      <c r="D25" s="84"/>
      <c r="E25" s="85"/>
      <c r="F25" s="84"/>
      <c r="G25" s="85" t="s">
        <v>645</v>
      </c>
      <c r="H25" s="85"/>
      <c r="I25" s="85" t="s">
        <v>1978</v>
      </c>
      <c r="J25" s="60" t="str">
        <f>IF(G25&lt;&gt;"",VLOOKUP(G25,'nhân viên sale'!$A$2:$B$1597,2,0),"")</f>
        <v>HN004</v>
      </c>
      <c r="K25" s="85" t="s">
        <v>47</v>
      </c>
      <c r="L25" s="31" t="str">
        <f t="shared" si="1"/>
        <v>Đùi gà sốt cay 500g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1</v>
      </c>
      <c r="S25" s="87"/>
      <c r="T25" s="34">
        <f t="shared" si="4"/>
        <v>105400</v>
      </c>
      <c r="U25" s="34">
        <f t="shared" si="5"/>
        <v>105400</v>
      </c>
      <c r="V25" s="87"/>
      <c r="W25" s="87"/>
      <c r="X25" s="72">
        <f t="shared" si="6"/>
        <v>8</v>
      </c>
      <c r="Y25" s="35"/>
      <c r="Z25" s="34">
        <f t="shared" si="7"/>
        <v>8432</v>
      </c>
      <c r="AA25" s="80">
        <f t="shared" si="8"/>
        <v>3480</v>
      </c>
    </row>
    <row r="26" spans="1:27" ht="25.5" customHeight="1" x14ac:dyDescent="0.25">
      <c r="A26" s="91">
        <v>44889</v>
      </c>
      <c r="B26" s="78" t="str">
        <f t="shared" si="0"/>
        <v>PO2211/03480</v>
      </c>
      <c r="C26" s="84"/>
      <c r="D26" s="84"/>
      <c r="E26" s="85"/>
      <c r="F26" s="84"/>
      <c r="G26" s="85" t="s">
        <v>645</v>
      </c>
      <c r="H26" s="85"/>
      <c r="I26" s="85" t="s">
        <v>1978</v>
      </c>
      <c r="J26" s="60" t="str">
        <f>IF(G26&lt;&gt;"",VLOOKUP(G26,'nhân viên sale'!$A$2:$B$1597,2,0),"")</f>
        <v>HN004</v>
      </c>
      <c r="K26" s="85" t="s">
        <v>43</v>
      </c>
      <c r="L26" s="31" t="str">
        <f t="shared" si="1"/>
        <v>Chân gà sốt cay 400g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2</v>
      </c>
      <c r="S26" s="87"/>
      <c r="T26" s="34">
        <f t="shared" si="4"/>
        <v>90750</v>
      </c>
      <c r="U26" s="34">
        <f t="shared" si="5"/>
        <v>181500</v>
      </c>
      <c r="V26" s="87"/>
      <c r="W26" s="87"/>
      <c r="X26" s="72">
        <f t="shared" si="6"/>
        <v>8</v>
      </c>
      <c r="Y26" s="35"/>
      <c r="Z26" s="34">
        <f t="shared" si="7"/>
        <v>14520</v>
      </c>
      <c r="AA26" s="80">
        <f t="shared" si="8"/>
        <v>3480</v>
      </c>
    </row>
    <row r="27" spans="1:27" ht="25.5" customHeight="1" x14ac:dyDescent="0.25">
      <c r="A27" s="91">
        <v>44889</v>
      </c>
      <c r="B27" s="78" t="str">
        <f t="shared" si="0"/>
        <v>PO2211/03481</v>
      </c>
      <c r="C27" s="84"/>
      <c r="D27" s="84"/>
      <c r="E27" s="85"/>
      <c r="F27" s="84"/>
      <c r="G27" s="85" t="s">
        <v>658</v>
      </c>
      <c r="H27" s="85"/>
      <c r="I27" s="85" t="s">
        <v>1979</v>
      </c>
      <c r="J27" s="60" t="str">
        <f>IF(G27&lt;&gt;"",VLOOKUP(G27,'nhân viên sale'!$A$2:$B$1597,2,0),"")</f>
        <v>HN004</v>
      </c>
      <c r="K27" s="85" t="s">
        <v>45</v>
      </c>
      <c r="L27" s="31" t="str">
        <f t="shared" si="1"/>
        <v>Chả nướng 300g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1</v>
      </c>
      <c r="S27" s="87"/>
      <c r="T27" s="34">
        <f t="shared" si="4"/>
        <v>70950</v>
      </c>
      <c r="U27" s="34">
        <f t="shared" si="5"/>
        <v>70950</v>
      </c>
      <c r="V27" s="87"/>
      <c r="W27" s="87"/>
      <c r="X27" s="72">
        <f t="shared" si="6"/>
        <v>8</v>
      </c>
      <c r="Y27" s="35"/>
      <c r="Z27" s="34">
        <f t="shared" si="7"/>
        <v>5676</v>
      </c>
      <c r="AA27" s="80">
        <f t="shared" si="8"/>
        <v>3481</v>
      </c>
    </row>
    <row r="28" spans="1:27" ht="25.5" customHeight="1" x14ac:dyDescent="0.25">
      <c r="A28" s="91">
        <v>44889</v>
      </c>
      <c r="B28" s="78" t="str">
        <f t="shared" si="0"/>
        <v>PO2211/03481</v>
      </c>
      <c r="C28" s="84"/>
      <c r="D28" s="84"/>
      <c r="E28" s="85"/>
      <c r="F28" s="84"/>
      <c r="G28" s="85" t="s">
        <v>658</v>
      </c>
      <c r="H28" s="85"/>
      <c r="I28" s="85" t="s">
        <v>1979</v>
      </c>
      <c r="J28" s="60" t="str">
        <f>IF(G28&lt;&gt;"",VLOOKUP(G28,'nhân viên sale'!$A$2:$B$1597,2,0),"")</f>
        <v>HN004</v>
      </c>
      <c r="K28" s="85" t="s">
        <v>37</v>
      </c>
      <c r="L28" s="31" t="str">
        <f t="shared" si="1"/>
        <v>Chả cốm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4</v>
      </c>
      <c r="S28" s="87"/>
      <c r="T28" s="34">
        <f t="shared" si="4"/>
        <v>74250</v>
      </c>
      <c r="U28" s="34">
        <f t="shared" si="5"/>
        <v>297000</v>
      </c>
      <c r="V28" s="87"/>
      <c r="W28" s="87"/>
      <c r="X28" s="72">
        <f t="shared" si="6"/>
        <v>8</v>
      </c>
      <c r="Y28" s="35"/>
      <c r="Z28" s="34">
        <f t="shared" si="7"/>
        <v>23760</v>
      </c>
      <c r="AA28" s="80">
        <f t="shared" si="8"/>
        <v>3481</v>
      </c>
    </row>
    <row r="29" spans="1:27" ht="25.5" customHeight="1" x14ac:dyDescent="0.25">
      <c r="A29" s="91">
        <v>44889</v>
      </c>
      <c r="B29" s="78" t="str">
        <f t="shared" si="0"/>
        <v>PO2211/03481</v>
      </c>
      <c r="C29" s="84"/>
      <c r="D29" s="84"/>
      <c r="E29" s="85"/>
      <c r="F29" s="84"/>
      <c r="G29" s="85" t="s">
        <v>658</v>
      </c>
      <c r="H29" s="85"/>
      <c r="I29" s="85" t="s">
        <v>1979</v>
      </c>
      <c r="J29" s="60" t="str">
        <f>IF(G29&lt;&gt;"",VLOOKUP(G29,'nhân viên sale'!$A$2:$B$1597,2,0),"")</f>
        <v>HN004</v>
      </c>
      <c r="K29" s="85" t="s">
        <v>47</v>
      </c>
      <c r="L29" s="31" t="str">
        <f t="shared" si="1"/>
        <v>Đùi gà sốt cay 500g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2</v>
      </c>
      <c r="S29" s="87"/>
      <c r="T29" s="34">
        <f t="shared" si="4"/>
        <v>105400</v>
      </c>
      <c r="U29" s="34">
        <f t="shared" si="5"/>
        <v>210800</v>
      </c>
      <c r="V29" s="87"/>
      <c r="W29" s="87"/>
      <c r="X29" s="72">
        <f t="shared" si="6"/>
        <v>8</v>
      </c>
      <c r="Y29" s="35"/>
      <c r="Z29" s="34">
        <f t="shared" si="7"/>
        <v>16864</v>
      </c>
      <c r="AA29" s="80">
        <f t="shared" si="8"/>
        <v>3481</v>
      </c>
    </row>
    <row r="30" spans="1:27" ht="25.5" customHeight="1" x14ac:dyDescent="0.25">
      <c r="A30" s="91">
        <v>44889</v>
      </c>
      <c r="B30" s="78" t="str">
        <f t="shared" si="0"/>
        <v>PO2211/03481</v>
      </c>
      <c r="C30" s="84"/>
      <c r="D30" s="84"/>
      <c r="E30" s="85"/>
      <c r="F30" s="84"/>
      <c r="G30" s="85" t="s">
        <v>658</v>
      </c>
      <c r="H30" s="85"/>
      <c r="I30" s="85" t="s">
        <v>1979</v>
      </c>
      <c r="J30" s="60" t="str">
        <f>IF(G30&lt;&gt;"",VLOOKUP(G30,'nhân viên sale'!$A$2:$B$1597,2,0),"")</f>
        <v>HN004</v>
      </c>
      <c r="K30" s="85" t="s">
        <v>43</v>
      </c>
      <c r="L30" s="31" t="str">
        <f t="shared" si="1"/>
        <v>Chân gà sốt cay 400g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2</v>
      </c>
      <c r="S30" s="87"/>
      <c r="T30" s="34">
        <f t="shared" si="4"/>
        <v>90750</v>
      </c>
      <c r="U30" s="34">
        <f t="shared" si="5"/>
        <v>181500</v>
      </c>
      <c r="V30" s="87"/>
      <c r="W30" s="87"/>
      <c r="X30" s="72">
        <f t="shared" si="6"/>
        <v>8</v>
      </c>
      <c r="Y30" s="35"/>
      <c r="Z30" s="34">
        <f t="shared" si="7"/>
        <v>14520</v>
      </c>
      <c r="AA30" s="80">
        <f t="shared" si="8"/>
        <v>3481</v>
      </c>
    </row>
    <row r="31" spans="1:27" ht="25.5" customHeight="1" x14ac:dyDescent="0.25">
      <c r="A31" s="91">
        <v>44889</v>
      </c>
      <c r="B31" s="78" t="str">
        <f t="shared" si="0"/>
        <v>PO2211/03482</v>
      </c>
      <c r="C31" s="84"/>
      <c r="D31" s="84"/>
      <c r="E31" s="85"/>
      <c r="F31" s="84"/>
      <c r="G31" s="85" t="s">
        <v>664</v>
      </c>
      <c r="H31" s="85"/>
      <c r="I31" s="85" t="s">
        <v>1980</v>
      </c>
      <c r="J31" s="60" t="str">
        <f>IF(G31&lt;&gt;"",VLOOKUP(G31,'nhân viên sale'!$A$2:$B$1597,2,0),"")</f>
        <v>HN004</v>
      </c>
      <c r="K31" s="85" t="s">
        <v>30</v>
      </c>
      <c r="L31" s="31" t="str">
        <f t="shared" si="1"/>
        <v>Bắp bò muối 200g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2</v>
      </c>
      <c r="S31" s="87"/>
      <c r="T31" s="34">
        <f t="shared" si="4"/>
        <v>87787</v>
      </c>
      <c r="U31" s="34">
        <f t="shared" si="5"/>
        <v>175574</v>
      </c>
      <c r="V31" s="87"/>
      <c r="W31" s="87"/>
      <c r="X31" s="72">
        <f t="shared" si="6"/>
        <v>8</v>
      </c>
      <c r="Y31" s="35"/>
      <c r="Z31" s="34">
        <f t="shared" si="7"/>
        <v>14046</v>
      </c>
      <c r="AA31" s="80">
        <f t="shared" si="8"/>
        <v>3482</v>
      </c>
    </row>
    <row r="32" spans="1:27" ht="25.5" customHeight="1" x14ac:dyDescent="0.25">
      <c r="A32" s="91">
        <v>44889</v>
      </c>
      <c r="B32" s="78" t="str">
        <f t="shared" si="0"/>
        <v>PO2211/03482</v>
      </c>
      <c r="C32" s="84"/>
      <c r="D32" s="84"/>
      <c r="E32" s="85"/>
      <c r="F32" s="84"/>
      <c r="G32" s="85" t="s">
        <v>664</v>
      </c>
      <c r="H32" s="85"/>
      <c r="I32" s="85" t="s">
        <v>1980</v>
      </c>
      <c r="J32" s="60" t="str">
        <f>IF(G32&lt;&gt;"",VLOOKUP(G32,'nhân viên sale'!$A$2:$B$1597,2,0),"")</f>
        <v>HN004</v>
      </c>
      <c r="K32" s="85" t="s">
        <v>55</v>
      </c>
      <c r="L32" s="31" t="str">
        <f t="shared" si="1"/>
        <v>Gà muối 500g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2</v>
      </c>
      <c r="S32" s="87"/>
      <c r="T32" s="34">
        <f t="shared" si="4"/>
        <v>111058</v>
      </c>
      <c r="U32" s="34">
        <f t="shared" si="5"/>
        <v>222116</v>
      </c>
      <c r="V32" s="87"/>
      <c r="W32" s="87"/>
      <c r="X32" s="72">
        <f t="shared" si="6"/>
        <v>8</v>
      </c>
      <c r="Y32" s="35"/>
      <c r="Z32" s="34">
        <f t="shared" si="7"/>
        <v>17769</v>
      </c>
      <c r="AA32" s="80">
        <f t="shared" si="8"/>
        <v>3482</v>
      </c>
    </row>
    <row r="33" spans="1:27" ht="25.5" customHeight="1" x14ac:dyDescent="0.25">
      <c r="A33" s="91">
        <v>44889</v>
      </c>
      <c r="B33" s="78" t="str">
        <f t="shared" si="0"/>
        <v>PO2211/03482</v>
      </c>
      <c r="C33" s="84"/>
      <c r="D33" s="84"/>
      <c r="E33" s="85"/>
      <c r="F33" s="84"/>
      <c r="G33" s="85" t="s">
        <v>664</v>
      </c>
      <c r="H33" s="85"/>
      <c r="I33" s="85" t="s">
        <v>1980</v>
      </c>
      <c r="J33" s="60" t="str">
        <f>IF(G33&lt;&gt;"",VLOOKUP(G33,'nhân viên sale'!$A$2:$B$1597,2,0),"")</f>
        <v>HN004</v>
      </c>
      <c r="K33" s="85" t="s">
        <v>45</v>
      </c>
      <c r="L33" s="31" t="str">
        <f t="shared" si="1"/>
        <v>Chả nướng 300g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2</v>
      </c>
      <c r="S33" s="87"/>
      <c r="T33" s="34">
        <f t="shared" si="4"/>
        <v>70950</v>
      </c>
      <c r="U33" s="34">
        <f t="shared" si="5"/>
        <v>141900</v>
      </c>
      <c r="V33" s="87"/>
      <c r="W33" s="87"/>
      <c r="X33" s="72">
        <f t="shared" si="6"/>
        <v>8</v>
      </c>
      <c r="Y33" s="35"/>
      <c r="Z33" s="34">
        <f t="shared" si="7"/>
        <v>11352</v>
      </c>
      <c r="AA33" s="80">
        <f t="shared" si="8"/>
        <v>3482</v>
      </c>
    </row>
    <row r="34" spans="1:27" ht="25.5" customHeight="1" x14ac:dyDescent="0.25">
      <c r="A34" s="91">
        <v>44889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PO2211/03482</v>
      </c>
      <c r="C34" s="84"/>
      <c r="D34" s="84"/>
      <c r="E34" s="85"/>
      <c r="F34" s="84"/>
      <c r="G34" s="85" t="s">
        <v>664</v>
      </c>
      <c r="H34" s="85"/>
      <c r="I34" s="85" t="s">
        <v>1980</v>
      </c>
      <c r="J34" s="60" t="str">
        <f>IF(G34&lt;&gt;"",VLOOKUP(G34,'nhân viên sale'!$A$2:$B$1597,2,0),"")</f>
        <v>HN004</v>
      </c>
      <c r="K34" s="85" t="s">
        <v>47</v>
      </c>
      <c r="L34" s="31" t="str">
        <f t="shared" ref="L34:L65" si="10">IF(K34&lt;&gt;"",VLOOKUP(K34,tenhang,2,0),"")</f>
        <v>Đùi gà sốt cay 500g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2</v>
      </c>
      <c r="S34" s="87"/>
      <c r="T34" s="34">
        <f t="shared" ref="T34:T65" si="13">IF(K34&lt;&gt;"",VLOOKUP(K34,tenhang,4,0),0)</f>
        <v>105400</v>
      </c>
      <c r="U34" s="34">
        <f t="shared" ref="U34:U65" si="14">R34*T34</f>
        <v>210800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16864</v>
      </c>
      <c r="AA34" s="80">
        <f t="shared" si="8"/>
        <v>3482</v>
      </c>
    </row>
    <row r="35" spans="1:27" ht="25.5" customHeight="1" x14ac:dyDescent="0.25">
      <c r="A35" s="91">
        <v>44889</v>
      </c>
      <c r="B35" s="78" t="str">
        <f t="shared" si="9"/>
        <v>PO2211/03482</v>
      </c>
      <c r="C35" s="84"/>
      <c r="D35" s="84"/>
      <c r="E35" s="85"/>
      <c r="F35" s="84"/>
      <c r="G35" s="85" t="s">
        <v>664</v>
      </c>
      <c r="H35" s="85"/>
      <c r="I35" s="85" t="s">
        <v>1980</v>
      </c>
      <c r="J35" s="60" t="str">
        <f>IF(G35&lt;&gt;"",VLOOKUP(G35,'nhân viên sale'!$A$2:$B$1597,2,0),"")</f>
        <v>HN004</v>
      </c>
      <c r="K35" s="85" t="s">
        <v>43</v>
      </c>
      <c r="L35" s="31" t="str">
        <f t="shared" si="10"/>
        <v>Chân gà sốt cay 400g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2</v>
      </c>
      <c r="S35" s="87"/>
      <c r="T35" s="34">
        <f t="shared" si="13"/>
        <v>90750</v>
      </c>
      <c r="U35" s="34">
        <f t="shared" si="14"/>
        <v>181500</v>
      </c>
      <c r="V35" s="87"/>
      <c r="W35" s="87"/>
      <c r="X35" s="72">
        <f t="shared" si="15"/>
        <v>8</v>
      </c>
      <c r="Y35" s="35"/>
      <c r="Z35" s="34">
        <f t="shared" si="16"/>
        <v>14520</v>
      </c>
      <c r="AA35" s="80">
        <f t="shared" ref="AA35:AA66" si="17">IF(I35&lt;&gt;"",IF(I35=I34,AA34,AA34+1),"")</f>
        <v>3482</v>
      </c>
    </row>
    <row r="36" spans="1:27" ht="25.5" customHeight="1" x14ac:dyDescent="0.25">
      <c r="A36" s="91">
        <v>44889</v>
      </c>
      <c r="B36" s="78" t="str">
        <f t="shared" si="9"/>
        <v>PO2211/03483</v>
      </c>
      <c r="C36" s="84"/>
      <c r="D36" s="84"/>
      <c r="E36" s="85"/>
      <c r="F36" s="84"/>
      <c r="G36" s="85" t="s">
        <v>676</v>
      </c>
      <c r="H36" s="85"/>
      <c r="I36" s="85" t="s">
        <v>1981</v>
      </c>
      <c r="J36" s="60" t="str">
        <f>IF(G36&lt;&gt;"",VLOOKUP(G36,'nhân viên sale'!$A$2:$B$1597,2,0),"")</f>
        <v>HN004</v>
      </c>
      <c r="K36" s="85" t="s">
        <v>30</v>
      </c>
      <c r="L36" s="31" t="str">
        <f t="shared" si="10"/>
        <v>Bắp bò muối 200g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3</v>
      </c>
      <c r="S36" s="87"/>
      <c r="T36" s="34">
        <f t="shared" si="13"/>
        <v>87787</v>
      </c>
      <c r="U36" s="34">
        <f t="shared" si="14"/>
        <v>263361</v>
      </c>
      <c r="V36" s="87"/>
      <c r="W36" s="87"/>
      <c r="X36" s="72">
        <f t="shared" si="15"/>
        <v>8</v>
      </c>
      <c r="Y36" s="35"/>
      <c r="Z36" s="34">
        <f t="shared" si="16"/>
        <v>21069</v>
      </c>
      <c r="AA36" s="80">
        <f t="shared" si="17"/>
        <v>3483</v>
      </c>
    </row>
    <row r="37" spans="1:27" ht="25.5" customHeight="1" x14ac:dyDescent="0.25">
      <c r="A37" s="91">
        <v>44889</v>
      </c>
      <c r="B37" s="78" t="str">
        <f t="shared" si="9"/>
        <v>PO2211/03483</v>
      </c>
      <c r="C37" s="84"/>
      <c r="D37" s="84"/>
      <c r="E37" s="85"/>
      <c r="F37" s="84"/>
      <c r="G37" s="85" t="s">
        <v>676</v>
      </c>
      <c r="H37" s="85"/>
      <c r="I37" s="85" t="s">
        <v>1981</v>
      </c>
      <c r="J37" s="60" t="str">
        <f>IF(G37&lt;&gt;"",VLOOKUP(G37,'nhân viên sale'!$A$2:$B$1597,2,0),"")</f>
        <v>HN004</v>
      </c>
      <c r="K37" s="85" t="s">
        <v>39</v>
      </c>
      <c r="L37" s="31" t="str">
        <f t="shared" si="10"/>
        <v>Chân giò heo muối 300g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10</v>
      </c>
      <c r="S37" s="87"/>
      <c r="T37" s="34">
        <f t="shared" si="13"/>
        <v>73431</v>
      </c>
      <c r="U37" s="34">
        <f t="shared" si="14"/>
        <v>734310</v>
      </c>
      <c r="V37" s="87"/>
      <c r="W37" s="87"/>
      <c r="X37" s="72">
        <f t="shared" si="15"/>
        <v>8</v>
      </c>
      <c r="Y37" s="35"/>
      <c r="Z37" s="34">
        <f t="shared" si="16"/>
        <v>58745</v>
      </c>
      <c r="AA37" s="80">
        <f t="shared" si="17"/>
        <v>3483</v>
      </c>
    </row>
    <row r="38" spans="1:27" ht="25.5" customHeight="1" x14ac:dyDescent="0.25">
      <c r="A38" s="91">
        <v>44889</v>
      </c>
      <c r="B38" s="78" t="str">
        <f t="shared" si="9"/>
        <v>PO2211/03483</v>
      </c>
      <c r="C38" s="84"/>
      <c r="D38" s="84"/>
      <c r="E38" s="85"/>
      <c r="F38" s="84"/>
      <c r="G38" s="85" t="s">
        <v>676</v>
      </c>
      <c r="H38" s="85"/>
      <c r="I38" s="85" t="s">
        <v>1981</v>
      </c>
      <c r="J38" s="60" t="str">
        <f>IF(G38&lt;&gt;"",VLOOKUP(G38,'nhân viên sale'!$A$2:$B$1597,2,0),"")</f>
        <v>HN004</v>
      </c>
      <c r="K38" s="85" t="s">
        <v>55</v>
      </c>
      <c r="L38" s="31" t="str">
        <f t="shared" si="10"/>
        <v>Gà muối 500g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2</v>
      </c>
      <c r="S38" s="87"/>
      <c r="T38" s="34">
        <f t="shared" si="13"/>
        <v>111058</v>
      </c>
      <c r="U38" s="34">
        <f t="shared" si="14"/>
        <v>222116</v>
      </c>
      <c r="V38" s="87"/>
      <c r="W38" s="87"/>
      <c r="X38" s="72">
        <f t="shared" si="15"/>
        <v>8</v>
      </c>
      <c r="Y38" s="35"/>
      <c r="Z38" s="34">
        <f t="shared" si="16"/>
        <v>17769</v>
      </c>
      <c r="AA38" s="80">
        <f t="shared" si="17"/>
        <v>3483</v>
      </c>
    </row>
    <row r="39" spans="1:27" ht="25.5" customHeight="1" x14ac:dyDescent="0.25">
      <c r="A39" s="91">
        <v>44889</v>
      </c>
      <c r="B39" s="78" t="str">
        <f t="shared" si="9"/>
        <v>PO2211/03483</v>
      </c>
      <c r="C39" s="84"/>
      <c r="D39" s="84"/>
      <c r="E39" s="85"/>
      <c r="F39" s="84"/>
      <c r="G39" s="85" t="s">
        <v>676</v>
      </c>
      <c r="H39" s="85"/>
      <c r="I39" s="85" t="s">
        <v>1981</v>
      </c>
      <c r="J39" s="60" t="str">
        <f>IF(G39&lt;&gt;"",VLOOKUP(G39,'nhân viên sale'!$A$2:$B$1597,2,0),"")</f>
        <v>HN004</v>
      </c>
      <c r="K39" s="85" t="s">
        <v>45</v>
      </c>
      <c r="L39" s="31" t="str">
        <f t="shared" si="10"/>
        <v>Chả nướng 300g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2</v>
      </c>
      <c r="S39" s="87"/>
      <c r="T39" s="34">
        <f t="shared" si="13"/>
        <v>70950</v>
      </c>
      <c r="U39" s="34">
        <f t="shared" si="14"/>
        <v>141900</v>
      </c>
      <c r="V39" s="87"/>
      <c r="W39" s="87"/>
      <c r="X39" s="72">
        <f t="shared" si="15"/>
        <v>8</v>
      </c>
      <c r="Y39" s="35"/>
      <c r="Z39" s="34">
        <f t="shared" si="16"/>
        <v>11352</v>
      </c>
      <c r="AA39" s="80">
        <f t="shared" si="17"/>
        <v>3483</v>
      </c>
    </row>
    <row r="40" spans="1:27" ht="25.5" customHeight="1" x14ac:dyDescent="0.25">
      <c r="A40" s="91">
        <v>44889</v>
      </c>
      <c r="B40" s="78" t="str">
        <f t="shared" si="9"/>
        <v>PO2211/03483</v>
      </c>
      <c r="C40" s="84"/>
      <c r="D40" s="84"/>
      <c r="E40" s="85"/>
      <c r="F40" s="84"/>
      <c r="G40" s="85" t="s">
        <v>676</v>
      </c>
      <c r="H40" s="85"/>
      <c r="I40" s="85" t="s">
        <v>1981</v>
      </c>
      <c r="J40" s="60" t="str">
        <f>IF(G40&lt;&gt;"",VLOOKUP(G40,'nhân viên sale'!$A$2:$B$1597,2,0),"")</f>
        <v>HN004</v>
      </c>
      <c r="K40" s="85" t="s">
        <v>37</v>
      </c>
      <c r="L40" s="31" t="str">
        <f t="shared" si="10"/>
        <v>Chả cốm 300g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2</v>
      </c>
      <c r="S40" s="87"/>
      <c r="T40" s="34">
        <f t="shared" si="13"/>
        <v>74250</v>
      </c>
      <c r="U40" s="34">
        <f t="shared" si="14"/>
        <v>148500</v>
      </c>
      <c r="V40" s="87"/>
      <c r="W40" s="87"/>
      <c r="X40" s="72">
        <f t="shared" si="15"/>
        <v>8</v>
      </c>
      <c r="Y40" s="35"/>
      <c r="Z40" s="34">
        <f t="shared" si="16"/>
        <v>11880</v>
      </c>
      <c r="AA40" s="80">
        <f t="shared" si="17"/>
        <v>3483</v>
      </c>
    </row>
    <row r="41" spans="1:27" ht="25.5" customHeight="1" x14ac:dyDescent="0.25">
      <c r="A41" s="91">
        <v>44889</v>
      </c>
      <c r="B41" s="78" t="str">
        <f t="shared" si="9"/>
        <v>PO2211/03483</v>
      </c>
      <c r="C41" s="84"/>
      <c r="D41" s="84"/>
      <c r="E41" s="85"/>
      <c r="F41" s="84"/>
      <c r="G41" s="85" t="s">
        <v>676</v>
      </c>
      <c r="H41" s="85"/>
      <c r="I41" s="85" t="s">
        <v>1981</v>
      </c>
      <c r="J41" s="60" t="str">
        <f>IF(G41&lt;&gt;"",VLOOKUP(G41,'nhân viên sale'!$A$2:$B$1597,2,0),"")</f>
        <v>HN004</v>
      </c>
      <c r="K41" s="85" t="s">
        <v>47</v>
      </c>
      <c r="L41" s="31" t="str">
        <f t="shared" si="10"/>
        <v>Đùi gà sốt cay 500g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2</v>
      </c>
      <c r="S41" s="87"/>
      <c r="T41" s="34">
        <f t="shared" si="13"/>
        <v>105400</v>
      </c>
      <c r="U41" s="34">
        <f t="shared" si="14"/>
        <v>210800</v>
      </c>
      <c r="V41" s="87"/>
      <c r="W41" s="87"/>
      <c r="X41" s="72">
        <f t="shared" si="15"/>
        <v>8</v>
      </c>
      <c r="Y41" s="35"/>
      <c r="Z41" s="34">
        <f t="shared" si="16"/>
        <v>16864</v>
      </c>
      <c r="AA41" s="80">
        <f t="shared" si="17"/>
        <v>3483</v>
      </c>
    </row>
    <row r="42" spans="1:27" ht="25.5" customHeight="1" x14ac:dyDescent="0.25">
      <c r="A42" s="91">
        <v>44889</v>
      </c>
      <c r="B42" s="78" t="str">
        <f t="shared" si="9"/>
        <v>PO2211/03483</v>
      </c>
      <c r="C42" s="84"/>
      <c r="D42" s="84"/>
      <c r="E42" s="85"/>
      <c r="F42" s="84"/>
      <c r="G42" s="85" t="s">
        <v>676</v>
      </c>
      <c r="H42" s="85"/>
      <c r="I42" s="85" t="s">
        <v>1981</v>
      </c>
      <c r="J42" s="60" t="str">
        <f>IF(G42&lt;&gt;"",VLOOKUP(G42,'nhân viên sale'!$A$2:$B$1597,2,0),"")</f>
        <v>HN004</v>
      </c>
      <c r="K42" s="85" t="s">
        <v>43</v>
      </c>
      <c r="L42" s="31" t="str">
        <f t="shared" si="10"/>
        <v>Chân gà sốt cay 400g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2</v>
      </c>
      <c r="S42" s="87"/>
      <c r="T42" s="34">
        <f t="shared" si="13"/>
        <v>90750</v>
      </c>
      <c r="U42" s="34">
        <f t="shared" si="14"/>
        <v>181500</v>
      </c>
      <c r="V42" s="87"/>
      <c r="W42" s="87"/>
      <c r="X42" s="72">
        <f t="shared" si="15"/>
        <v>8</v>
      </c>
      <c r="Y42" s="35"/>
      <c r="Z42" s="34">
        <f t="shared" si="16"/>
        <v>14520</v>
      </c>
      <c r="AA42" s="80">
        <f t="shared" si="17"/>
        <v>3483</v>
      </c>
    </row>
    <row r="43" spans="1:27" ht="25.5" customHeight="1" x14ac:dyDescent="0.25">
      <c r="A43" s="91">
        <v>44889</v>
      </c>
      <c r="B43" s="78" t="str">
        <f t="shared" si="9"/>
        <v>PO2211/03484</v>
      </c>
      <c r="C43" s="84"/>
      <c r="D43" s="84"/>
      <c r="E43" s="85"/>
      <c r="F43" s="84"/>
      <c r="G43" s="85" t="s">
        <v>731</v>
      </c>
      <c r="H43" s="85"/>
      <c r="I43" s="85" t="s">
        <v>1982</v>
      </c>
      <c r="J43" s="60" t="str">
        <f>IF(G43&lt;&gt;"",VLOOKUP(G43,'nhân viên sale'!$A$2:$B$1597,2,0),"")</f>
        <v>HN004</v>
      </c>
      <c r="K43" s="85" t="s">
        <v>55</v>
      </c>
      <c r="L43" s="31" t="str">
        <f t="shared" si="10"/>
        <v>Gà muối 500g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2</v>
      </c>
      <c r="S43" s="87"/>
      <c r="T43" s="34">
        <f t="shared" si="13"/>
        <v>111058</v>
      </c>
      <c r="U43" s="34">
        <f t="shared" si="14"/>
        <v>222116</v>
      </c>
      <c r="V43" s="87"/>
      <c r="W43" s="87"/>
      <c r="X43" s="72">
        <f t="shared" si="15"/>
        <v>8</v>
      </c>
      <c r="Y43" s="35"/>
      <c r="Z43" s="34">
        <f t="shared" si="16"/>
        <v>17769</v>
      </c>
      <c r="AA43" s="80">
        <f t="shared" si="17"/>
        <v>3484</v>
      </c>
    </row>
    <row r="44" spans="1:27" ht="25.5" customHeight="1" x14ac:dyDescent="0.25">
      <c r="A44" s="91">
        <v>44889</v>
      </c>
      <c r="B44" s="78" t="str">
        <f t="shared" si="9"/>
        <v>PO2211/03484</v>
      </c>
      <c r="C44" s="84"/>
      <c r="D44" s="84"/>
      <c r="E44" s="85"/>
      <c r="F44" s="84"/>
      <c r="G44" s="85" t="s">
        <v>731</v>
      </c>
      <c r="H44" s="85"/>
      <c r="I44" s="85" t="s">
        <v>1982</v>
      </c>
      <c r="J44" s="60" t="str">
        <f>IF(G44&lt;&gt;"",VLOOKUP(G44,'nhân viên sale'!$A$2:$B$1597,2,0),"")</f>
        <v>HN004</v>
      </c>
      <c r="K44" s="85" t="s">
        <v>45</v>
      </c>
      <c r="L44" s="31" t="str">
        <f t="shared" si="10"/>
        <v>Chả nướng 300g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2</v>
      </c>
      <c r="S44" s="87"/>
      <c r="T44" s="34">
        <f t="shared" si="13"/>
        <v>70950</v>
      </c>
      <c r="U44" s="34">
        <f t="shared" si="14"/>
        <v>141900</v>
      </c>
      <c r="V44" s="87"/>
      <c r="W44" s="87"/>
      <c r="X44" s="72">
        <f t="shared" si="15"/>
        <v>8</v>
      </c>
      <c r="Y44" s="35"/>
      <c r="Z44" s="34">
        <f t="shared" si="16"/>
        <v>11352</v>
      </c>
      <c r="AA44" s="80">
        <f t="shared" si="17"/>
        <v>3484</v>
      </c>
    </row>
    <row r="45" spans="1:27" ht="25.5" customHeight="1" x14ac:dyDescent="0.25">
      <c r="A45" s="91">
        <v>44889</v>
      </c>
      <c r="B45" s="78" t="str">
        <f t="shared" si="9"/>
        <v>PO2211/03484</v>
      </c>
      <c r="C45" s="84"/>
      <c r="D45" s="84"/>
      <c r="E45" s="85"/>
      <c r="F45" s="84"/>
      <c r="G45" s="85" t="s">
        <v>731</v>
      </c>
      <c r="H45" s="85"/>
      <c r="I45" s="85" t="s">
        <v>1982</v>
      </c>
      <c r="J45" s="60" t="str">
        <f>IF(G45&lt;&gt;"",VLOOKUP(G45,'nhân viên sale'!$A$2:$B$1597,2,0),"")</f>
        <v>HN004</v>
      </c>
      <c r="K45" s="85" t="s">
        <v>47</v>
      </c>
      <c r="L45" s="31" t="str">
        <f t="shared" si="10"/>
        <v>Đùi gà sốt cay 500g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2</v>
      </c>
      <c r="S45" s="87"/>
      <c r="T45" s="34">
        <f t="shared" si="13"/>
        <v>105400</v>
      </c>
      <c r="U45" s="34">
        <f t="shared" si="14"/>
        <v>210800</v>
      </c>
      <c r="V45" s="87"/>
      <c r="W45" s="87"/>
      <c r="X45" s="72">
        <f t="shared" si="15"/>
        <v>8</v>
      </c>
      <c r="Y45" s="35"/>
      <c r="Z45" s="34">
        <f t="shared" si="16"/>
        <v>16864</v>
      </c>
      <c r="AA45" s="80">
        <f t="shared" si="17"/>
        <v>3484</v>
      </c>
    </row>
    <row r="46" spans="1:27" ht="25.5" customHeight="1" x14ac:dyDescent="0.25">
      <c r="A46" s="91">
        <v>44889</v>
      </c>
      <c r="B46" s="78" t="str">
        <f t="shared" si="9"/>
        <v>PO2211/03484</v>
      </c>
      <c r="C46" s="84"/>
      <c r="D46" s="84"/>
      <c r="E46" s="85"/>
      <c r="F46" s="84"/>
      <c r="G46" s="85" t="s">
        <v>731</v>
      </c>
      <c r="H46" s="85"/>
      <c r="I46" s="85" t="s">
        <v>1982</v>
      </c>
      <c r="J46" s="60" t="str">
        <f>IF(G46&lt;&gt;"",VLOOKUP(G46,'nhân viên sale'!$A$2:$B$1597,2,0),"")</f>
        <v>HN004</v>
      </c>
      <c r="K46" s="85" t="s">
        <v>43</v>
      </c>
      <c r="L46" s="31" t="str">
        <f t="shared" si="10"/>
        <v>Chân gà sốt cay 400g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2</v>
      </c>
      <c r="S46" s="87"/>
      <c r="T46" s="34">
        <f t="shared" si="13"/>
        <v>90750</v>
      </c>
      <c r="U46" s="34">
        <f t="shared" si="14"/>
        <v>181500</v>
      </c>
      <c r="V46" s="87"/>
      <c r="W46" s="87"/>
      <c r="X46" s="72">
        <f t="shared" si="15"/>
        <v>8</v>
      </c>
      <c r="Y46" s="35"/>
      <c r="Z46" s="34">
        <f t="shared" si="16"/>
        <v>14520</v>
      </c>
      <c r="AA46" s="80">
        <f t="shared" si="17"/>
        <v>3484</v>
      </c>
    </row>
    <row r="47" spans="1:27" ht="25.5" customHeight="1" x14ac:dyDescent="0.25">
      <c r="A47" s="91">
        <v>44889</v>
      </c>
      <c r="B47" s="78" t="str">
        <f t="shared" si="9"/>
        <v>PO2211/03485</v>
      </c>
      <c r="C47" s="84"/>
      <c r="D47" s="84"/>
      <c r="E47" s="85"/>
      <c r="F47" s="84"/>
      <c r="G47" s="85" t="s">
        <v>742</v>
      </c>
      <c r="H47" s="85"/>
      <c r="I47" s="85" t="s">
        <v>1983</v>
      </c>
      <c r="J47" s="60" t="str">
        <f>IF(G47&lt;&gt;"",VLOOKUP(G47,'nhân viên sale'!$A$2:$B$1597,2,0),"")</f>
        <v>HN004</v>
      </c>
      <c r="K47" s="85" t="s">
        <v>39</v>
      </c>
      <c r="L47" s="31" t="str">
        <f t="shared" si="10"/>
        <v>Chân giò heo muối 300g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2</v>
      </c>
      <c r="S47" s="87"/>
      <c r="T47" s="34">
        <f t="shared" si="13"/>
        <v>73431</v>
      </c>
      <c r="U47" s="34">
        <f t="shared" si="14"/>
        <v>146862</v>
      </c>
      <c r="V47" s="87"/>
      <c r="W47" s="87"/>
      <c r="X47" s="72">
        <f t="shared" si="15"/>
        <v>8</v>
      </c>
      <c r="Y47" s="35"/>
      <c r="Z47" s="34">
        <f t="shared" si="16"/>
        <v>11749</v>
      </c>
      <c r="AA47" s="80">
        <f t="shared" si="17"/>
        <v>3485</v>
      </c>
    </row>
    <row r="48" spans="1:27" ht="25.5" customHeight="1" x14ac:dyDescent="0.25">
      <c r="A48" s="91">
        <v>44889</v>
      </c>
      <c r="B48" s="78" t="str">
        <f t="shared" si="9"/>
        <v>PO2211/03485</v>
      </c>
      <c r="C48" s="84"/>
      <c r="D48" s="84"/>
      <c r="E48" s="85"/>
      <c r="F48" s="84"/>
      <c r="G48" s="85" t="s">
        <v>742</v>
      </c>
      <c r="H48" s="85"/>
      <c r="I48" s="85" t="s">
        <v>1983</v>
      </c>
      <c r="J48" s="60" t="str">
        <f>IF(G48&lt;&gt;"",VLOOKUP(G48,'nhân viên sale'!$A$2:$B$1597,2,0),"")</f>
        <v>HN004</v>
      </c>
      <c r="K48" s="85" t="s">
        <v>55</v>
      </c>
      <c r="L48" s="31" t="str">
        <f t="shared" si="10"/>
        <v>Gà muối 500g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2</v>
      </c>
      <c r="S48" s="87"/>
      <c r="T48" s="34">
        <f t="shared" si="13"/>
        <v>111058</v>
      </c>
      <c r="U48" s="34">
        <f t="shared" si="14"/>
        <v>222116</v>
      </c>
      <c r="V48" s="87"/>
      <c r="W48" s="87"/>
      <c r="X48" s="72">
        <f t="shared" si="15"/>
        <v>8</v>
      </c>
      <c r="Y48" s="35"/>
      <c r="Z48" s="34">
        <f t="shared" si="16"/>
        <v>17769</v>
      </c>
      <c r="AA48" s="80">
        <f t="shared" si="17"/>
        <v>3485</v>
      </c>
    </row>
    <row r="49" spans="1:27" ht="25.5" customHeight="1" x14ac:dyDescent="0.25">
      <c r="A49" s="91">
        <v>44889</v>
      </c>
      <c r="B49" s="78" t="str">
        <f t="shared" si="9"/>
        <v>PO2211/03485</v>
      </c>
      <c r="C49" s="84"/>
      <c r="D49" s="84"/>
      <c r="E49" s="85"/>
      <c r="F49" s="84"/>
      <c r="G49" s="85" t="s">
        <v>742</v>
      </c>
      <c r="H49" s="85"/>
      <c r="I49" s="85" t="s">
        <v>1983</v>
      </c>
      <c r="J49" s="60" t="str">
        <f>IF(G49&lt;&gt;"",VLOOKUP(G49,'nhân viên sale'!$A$2:$B$1597,2,0),"")</f>
        <v>HN004</v>
      </c>
      <c r="K49" s="85" t="s">
        <v>45</v>
      </c>
      <c r="L49" s="31" t="str">
        <f t="shared" si="10"/>
        <v>Chả nướng 300g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2</v>
      </c>
      <c r="S49" s="87"/>
      <c r="T49" s="34">
        <f t="shared" si="13"/>
        <v>70950</v>
      </c>
      <c r="U49" s="34">
        <f t="shared" si="14"/>
        <v>141900</v>
      </c>
      <c r="V49" s="87"/>
      <c r="W49" s="87"/>
      <c r="X49" s="72">
        <f t="shared" si="15"/>
        <v>8</v>
      </c>
      <c r="Y49" s="35"/>
      <c r="Z49" s="34">
        <f t="shared" si="16"/>
        <v>11352</v>
      </c>
      <c r="AA49" s="80">
        <f t="shared" si="17"/>
        <v>3485</v>
      </c>
    </row>
    <row r="50" spans="1:27" ht="25.5" customHeight="1" x14ac:dyDescent="0.25">
      <c r="A50" s="91">
        <v>44889</v>
      </c>
      <c r="B50" s="78" t="str">
        <f t="shared" si="9"/>
        <v>PO2211/03485</v>
      </c>
      <c r="C50" s="18"/>
      <c r="D50" s="18"/>
      <c r="E50" s="19"/>
      <c r="F50" s="18"/>
      <c r="G50" s="19" t="s">
        <v>742</v>
      </c>
      <c r="H50" s="19"/>
      <c r="I50" s="19" t="s">
        <v>1983</v>
      </c>
      <c r="J50" s="60" t="str">
        <f>IF(G50&lt;&gt;"",VLOOKUP(G50,'nhân viên sale'!$A$2:$B$1597,2,0),"")</f>
        <v>HN004</v>
      </c>
      <c r="K50" s="19" t="s">
        <v>37</v>
      </c>
      <c r="L50" s="31" t="str">
        <f t="shared" si="10"/>
        <v>Chả cốm 300g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3</v>
      </c>
      <c r="S50" s="33"/>
      <c r="T50" s="34">
        <f t="shared" si="13"/>
        <v>74250</v>
      </c>
      <c r="U50" s="34">
        <f t="shared" si="14"/>
        <v>222750</v>
      </c>
      <c r="V50" s="33"/>
      <c r="W50" s="33"/>
      <c r="X50" s="72">
        <f t="shared" si="15"/>
        <v>8</v>
      </c>
      <c r="Y50" s="35"/>
      <c r="Z50" s="34">
        <f t="shared" si="16"/>
        <v>17820</v>
      </c>
      <c r="AA50" s="80">
        <f t="shared" si="17"/>
        <v>3485</v>
      </c>
    </row>
    <row r="51" spans="1:27" ht="25.5" customHeight="1" x14ac:dyDescent="0.25">
      <c r="A51" s="91">
        <v>44889</v>
      </c>
      <c r="B51" s="78" t="str">
        <f t="shared" si="9"/>
        <v>PO2211/03485</v>
      </c>
      <c r="C51" s="84"/>
      <c r="D51" s="84"/>
      <c r="E51" s="85"/>
      <c r="F51" s="84"/>
      <c r="G51" s="85" t="s">
        <v>742</v>
      </c>
      <c r="H51" s="85"/>
      <c r="I51" s="85" t="s">
        <v>1983</v>
      </c>
      <c r="J51" s="60" t="str">
        <f>IF(G51&lt;&gt;"",VLOOKUP(G51,'nhân viên sale'!$A$2:$B$1597,2,0),"")</f>
        <v>HN004</v>
      </c>
      <c r="K51" s="85" t="s">
        <v>47</v>
      </c>
      <c r="L51" s="31" t="str">
        <f t="shared" si="10"/>
        <v>Đùi gà sốt cay 500g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2</v>
      </c>
      <c r="S51" s="87"/>
      <c r="T51" s="34">
        <f t="shared" si="13"/>
        <v>105400</v>
      </c>
      <c r="U51" s="34">
        <f t="shared" si="14"/>
        <v>210800</v>
      </c>
      <c r="V51" s="87"/>
      <c r="W51" s="87"/>
      <c r="X51" s="72">
        <f t="shared" si="15"/>
        <v>8</v>
      </c>
      <c r="Y51" s="35"/>
      <c r="Z51" s="34">
        <f t="shared" si="16"/>
        <v>16864</v>
      </c>
      <c r="AA51" s="80">
        <f t="shared" si="17"/>
        <v>3485</v>
      </c>
    </row>
    <row r="52" spans="1:27" ht="25.5" customHeight="1" x14ac:dyDescent="0.25">
      <c r="A52" s="91">
        <v>44889</v>
      </c>
      <c r="B52" s="78" t="str">
        <f t="shared" si="9"/>
        <v>PO2211/03485</v>
      </c>
      <c r="C52" s="84"/>
      <c r="D52" s="84"/>
      <c r="E52" s="85"/>
      <c r="F52" s="84"/>
      <c r="G52" s="85" t="s">
        <v>742</v>
      </c>
      <c r="H52" s="85"/>
      <c r="I52" s="85" t="s">
        <v>1983</v>
      </c>
      <c r="J52" s="60" t="str">
        <f>IF(G52&lt;&gt;"",VLOOKUP(G52,'nhân viên sale'!$A$2:$B$1597,2,0),"")</f>
        <v>HN004</v>
      </c>
      <c r="K52" s="85" t="s">
        <v>43</v>
      </c>
      <c r="L52" s="31" t="str">
        <f t="shared" si="10"/>
        <v>Chân gà sốt cay 400g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2</v>
      </c>
      <c r="S52" s="87"/>
      <c r="T52" s="34">
        <f t="shared" si="13"/>
        <v>90750</v>
      </c>
      <c r="U52" s="34">
        <f t="shared" si="14"/>
        <v>181500</v>
      </c>
      <c r="V52" s="87"/>
      <c r="W52" s="87"/>
      <c r="X52" s="72">
        <f t="shared" si="15"/>
        <v>8</v>
      </c>
      <c r="Y52" s="35"/>
      <c r="Z52" s="34">
        <f t="shared" si="16"/>
        <v>14520</v>
      </c>
      <c r="AA52" s="80">
        <f t="shared" si="17"/>
        <v>3485</v>
      </c>
    </row>
    <row r="53" spans="1:27" ht="25.5" customHeight="1" x14ac:dyDescent="0.25">
      <c r="A53" s="91">
        <v>44889</v>
      </c>
      <c r="B53" s="78" t="str">
        <f t="shared" si="9"/>
        <v>PO2211/03486</v>
      </c>
      <c r="C53" s="84"/>
      <c r="D53" s="84"/>
      <c r="E53" s="85"/>
      <c r="F53" s="84"/>
      <c r="G53" s="85" t="s">
        <v>790</v>
      </c>
      <c r="H53" s="85"/>
      <c r="I53" s="85" t="s">
        <v>1984</v>
      </c>
      <c r="J53" s="60" t="str">
        <f>IF(G53&lt;&gt;"",VLOOKUP(G53,'nhân viên sale'!$A$2:$B$1597,2,0),"")</f>
        <v>HN004</v>
      </c>
      <c r="K53" s="85" t="s">
        <v>30</v>
      </c>
      <c r="L53" s="31" t="str">
        <f t="shared" si="10"/>
        <v>Bắp bò muối 200g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2</v>
      </c>
      <c r="S53" s="87"/>
      <c r="T53" s="34">
        <f t="shared" si="13"/>
        <v>87787</v>
      </c>
      <c r="U53" s="34">
        <f t="shared" si="14"/>
        <v>175574</v>
      </c>
      <c r="V53" s="87"/>
      <c r="W53" s="87"/>
      <c r="X53" s="72">
        <f t="shared" si="15"/>
        <v>8</v>
      </c>
      <c r="Y53" s="35"/>
      <c r="Z53" s="34">
        <f t="shared" si="16"/>
        <v>14046</v>
      </c>
      <c r="AA53" s="80">
        <f t="shared" si="17"/>
        <v>3486</v>
      </c>
    </row>
    <row r="54" spans="1:27" ht="25.5" customHeight="1" x14ac:dyDescent="0.25">
      <c r="A54" s="91">
        <v>44889</v>
      </c>
      <c r="B54" s="78" t="str">
        <f t="shared" si="9"/>
        <v>PO2211/03486</v>
      </c>
      <c r="C54" s="84"/>
      <c r="D54" s="84"/>
      <c r="E54" s="85"/>
      <c r="F54" s="84"/>
      <c r="G54" s="85" t="s">
        <v>790</v>
      </c>
      <c r="H54" s="85"/>
      <c r="I54" s="85" t="s">
        <v>1984</v>
      </c>
      <c r="J54" s="60" t="str">
        <f>IF(G54&lt;&gt;"",VLOOKUP(G54,'nhân viên sale'!$A$2:$B$1597,2,0),"")</f>
        <v>HN004</v>
      </c>
      <c r="K54" s="85" t="s">
        <v>39</v>
      </c>
      <c r="L54" s="31" t="str">
        <f t="shared" si="10"/>
        <v>Chân giò heo muối 300g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4</v>
      </c>
      <c r="S54" s="87"/>
      <c r="T54" s="34">
        <f t="shared" si="13"/>
        <v>73431</v>
      </c>
      <c r="U54" s="34">
        <f t="shared" si="14"/>
        <v>293724</v>
      </c>
      <c r="V54" s="87"/>
      <c r="W54" s="87"/>
      <c r="X54" s="72">
        <f t="shared" si="15"/>
        <v>8</v>
      </c>
      <c r="Y54" s="35"/>
      <c r="Z54" s="34">
        <f t="shared" si="16"/>
        <v>23498</v>
      </c>
      <c r="AA54" s="80">
        <f t="shared" si="17"/>
        <v>3486</v>
      </c>
    </row>
    <row r="55" spans="1:27" ht="25.5" customHeight="1" x14ac:dyDescent="0.25">
      <c r="A55" s="91">
        <v>44889</v>
      </c>
      <c r="B55" s="78" t="str">
        <f t="shared" si="9"/>
        <v>PO2211/03486</v>
      </c>
      <c r="C55" s="84"/>
      <c r="D55" s="84"/>
      <c r="E55" s="85"/>
      <c r="F55" s="84"/>
      <c r="G55" s="85" t="s">
        <v>790</v>
      </c>
      <c r="H55" s="85"/>
      <c r="I55" s="85" t="s">
        <v>1984</v>
      </c>
      <c r="J55" s="60" t="str">
        <f>IF(G55&lt;&gt;"",VLOOKUP(G55,'nhân viên sale'!$A$2:$B$1597,2,0),"")</f>
        <v>HN004</v>
      </c>
      <c r="K55" s="85" t="s">
        <v>55</v>
      </c>
      <c r="L55" s="31" t="str">
        <f t="shared" si="10"/>
        <v>Gà muối 500g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2</v>
      </c>
      <c r="S55" s="87"/>
      <c r="T55" s="34">
        <f t="shared" si="13"/>
        <v>111058</v>
      </c>
      <c r="U55" s="34">
        <f t="shared" si="14"/>
        <v>222116</v>
      </c>
      <c r="V55" s="87"/>
      <c r="W55" s="87"/>
      <c r="X55" s="72">
        <f t="shared" si="15"/>
        <v>8</v>
      </c>
      <c r="Y55" s="35"/>
      <c r="Z55" s="34">
        <f t="shared" si="16"/>
        <v>17769</v>
      </c>
      <c r="AA55" s="80">
        <f t="shared" si="17"/>
        <v>3486</v>
      </c>
    </row>
    <row r="56" spans="1:27" ht="25.5" customHeight="1" x14ac:dyDescent="0.25">
      <c r="A56" s="91">
        <v>44889</v>
      </c>
      <c r="B56" s="78" t="str">
        <f t="shared" si="9"/>
        <v>PO2211/03486</v>
      </c>
      <c r="C56" s="84"/>
      <c r="D56" s="84"/>
      <c r="E56" s="85"/>
      <c r="F56" s="84"/>
      <c r="G56" s="85" t="s">
        <v>790</v>
      </c>
      <c r="H56" s="85"/>
      <c r="I56" s="85" t="s">
        <v>1984</v>
      </c>
      <c r="J56" s="60" t="str">
        <f>IF(G56&lt;&gt;"",VLOOKUP(G56,'nhân viên sale'!$A$2:$B$1597,2,0),"")</f>
        <v>HN004</v>
      </c>
      <c r="K56" s="85" t="s">
        <v>45</v>
      </c>
      <c r="L56" s="31" t="str">
        <f t="shared" si="10"/>
        <v>Chả nướng 300g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1</v>
      </c>
      <c r="S56" s="87"/>
      <c r="T56" s="34">
        <f t="shared" si="13"/>
        <v>70950</v>
      </c>
      <c r="U56" s="34">
        <f t="shared" si="14"/>
        <v>70950</v>
      </c>
      <c r="V56" s="87"/>
      <c r="W56" s="87"/>
      <c r="X56" s="72">
        <f t="shared" si="15"/>
        <v>8</v>
      </c>
      <c r="Y56" s="35"/>
      <c r="Z56" s="34">
        <f t="shared" si="16"/>
        <v>5676</v>
      </c>
      <c r="AA56" s="80">
        <f t="shared" si="17"/>
        <v>3486</v>
      </c>
    </row>
    <row r="57" spans="1:27" ht="25.5" customHeight="1" x14ac:dyDescent="0.25">
      <c r="A57" s="91">
        <v>44889</v>
      </c>
      <c r="B57" s="78" t="str">
        <f t="shared" si="9"/>
        <v>PO2211/03486</v>
      </c>
      <c r="C57" s="84"/>
      <c r="D57" s="84"/>
      <c r="E57" s="85"/>
      <c r="F57" s="84"/>
      <c r="G57" s="85" t="s">
        <v>790</v>
      </c>
      <c r="H57" s="85"/>
      <c r="I57" s="85" t="s">
        <v>1984</v>
      </c>
      <c r="J57" s="60" t="str">
        <f>IF(G57&lt;&gt;"",VLOOKUP(G57,'nhân viên sale'!$A$2:$B$1597,2,0),"")</f>
        <v>HN004</v>
      </c>
      <c r="K57" s="85" t="s">
        <v>37</v>
      </c>
      <c r="L57" s="31" t="str">
        <f t="shared" si="10"/>
        <v>Chả cốm 300g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2</v>
      </c>
      <c r="S57" s="87"/>
      <c r="T57" s="34">
        <f t="shared" si="13"/>
        <v>74250</v>
      </c>
      <c r="U57" s="34">
        <f t="shared" si="14"/>
        <v>148500</v>
      </c>
      <c r="V57" s="87"/>
      <c r="W57" s="87"/>
      <c r="X57" s="72">
        <f t="shared" si="15"/>
        <v>8</v>
      </c>
      <c r="Y57" s="35"/>
      <c r="Z57" s="34">
        <f t="shared" si="16"/>
        <v>11880</v>
      </c>
      <c r="AA57" s="80">
        <f t="shared" si="17"/>
        <v>3486</v>
      </c>
    </row>
    <row r="58" spans="1:27" ht="25.5" customHeight="1" x14ac:dyDescent="0.25">
      <c r="A58" s="91">
        <v>44889</v>
      </c>
      <c r="B58" s="78" t="str">
        <f t="shared" si="9"/>
        <v>PO2211/03487</v>
      </c>
      <c r="C58" s="84"/>
      <c r="D58" s="84"/>
      <c r="E58" s="85"/>
      <c r="F58" s="84"/>
      <c r="G58" s="85" t="s">
        <v>878</v>
      </c>
      <c r="H58" s="85"/>
      <c r="I58" s="85" t="s">
        <v>1985</v>
      </c>
      <c r="J58" s="60" t="str">
        <f>IF(G58&lt;&gt;"",VLOOKUP(G58,'nhân viên sale'!$A$2:$B$1597,2,0),"")</f>
        <v>HN004</v>
      </c>
      <c r="K58" s="85" t="s">
        <v>39</v>
      </c>
      <c r="L58" s="31" t="str">
        <f t="shared" si="10"/>
        <v>Chân giò heo muối 300g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6</v>
      </c>
      <c r="S58" s="87"/>
      <c r="T58" s="34">
        <f t="shared" si="13"/>
        <v>73431</v>
      </c>
      <c r="U58" s="34">
        <f t="shared" si="14"/>
        <v>440586</v>
      </c>
      <c r="V58" s="87"/>
      <c r="W58" s="87"/>
      <c r="X58" s="72">
        <f t="shared" si="15"/>
        <v>8</v>
      </c>
      <c r="Y58" s="35"/>
      <c r="Z58" s="34">
        <f t="shared" si="16"/>
        <v>35247</v>
      </c>
      <c r="AA58" s="80">
        <f t="shared" si="17"/>
        <v>3487</v>
      </c>
    </row>
    <row r="59" spans="1:27" ht="25.5" customHeight="1" x14ac:dyDescent="0.25">
      <c r="A59" s="91">
        <v>44889</v>
      </c>
      <c r="B59" s="78" t="str">
        <f t="shared" si="9"/>
        <v>PO2211/03487</v>
      </c>
      <c r="C59" s="18"/>
      <c r="D59" s="18"/>
      <c r="E59" s="19"/>
      <c r="F59" s="18"/>
      <c r="G59" s="19" t="s">
        <v>878</v>
      </c>
      <c r="H59" s="19"/>
      <c r="I59" s="19" t="s">
        <v>1985</v>
      </c>
      <c r="J59" s="60" t="str">
        <f>IF(G59&lt;&gt;"",VLOOKUP(G59,'nhân viên sale'!$A$2:$B$1597,2,0),"")</f>
        <v>HN004</v>
      </c>
      <c r="K59" s="19" t="s">
        <v>55</v>
      </c>
      <c r="L59" s="31" t="str">
        <f t="shared" si="10"/>
        <v>Gà muối 500g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2</v>
      </c>
      <c r="S59" s="33"/>
      <c r="T59" s="34">
        <f t="shared" si="13"/>
        <v>111058</v>
      </c>
      <c r="U59" s="34">
        <f t="shared" si="14"/>
        <v>222116</v>
      </c>
      <c r="V59" s="33"/>
      <c r="W59" s="33"/>
      <c r="X59" s="72">
        <f t="shared" si="15"/>
        <v>8</v>
      </c>
      <c r="Y59" s="35"/>
      <c r="Z59" s="34">
        <f t="shared" si="16"/>
        <v>17769</v>
      </c>
      <c r="AA59" s="80">
        <f t="shared" si="17"/>
        <v>3487</v>
      </c>
    </row>
    <row r="60" spans="1:27" ht="25.5" customHeight="1" x14ac:dyDescent="0.25">
      <c r="A60" s="91">
        <v>44889</v>
      </c>
      <c r="B60" s="78" t="str">
        <f t="shared" si="9"/>
        <v>PO2211/03487</v>
      </c>
      <c r="C60" s="18"/>
      <c r="D60" s="18"/>
      <c r="E60" s="19"/>
      <c r="F60" s="18"/>
      <c r="G60" s="19" t="s">
        <v>878</v>
      </c>
      <c r="H60" s="19"/>
      <c r="I60" s="19" t="s">
        <v>1985</v>
      </c>
      <c r="J60" s="60" t="str">
        <f>IF(G60&lt;&gt;"",VLOOKUP(G60,'nhân viên sale'!$A$2:$B$1597,2,0),"")</f>
        <v>HN004</v>
      </c>
      <c r="K60" s="19" t="s">
        <v>45</v>
      </c>
      <c r="L60" s="31" t="str">
        <f t="shared" si="10"/>
        <v>Chả nướng 300g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2</v>
      </c>
      <c r="S60" s="33"/>
      <c r="T60" s="34">
        <f t="shared" si="13"/>
        <v>70950</v>
      </c>
      <c r="U60" s="34">
        <f t="shared" si="14"/>
        <v>141900</v>
      </c>
      <c r="V60" s="33"/>
      <c r="W60" s="33"/>
      <c r="X60" s="72">
        <f t="shared" si="15"/>
        <v>8</v>
      </c>
      <c r="Y60" s="35"/>
      <c r="Z60" s="34">
        <f t="shared" si="16"/>
        <v>11352</v>
      </c>
      <c r="AA60" s="80">
        <f t="shared" si="17"/>
        <v>3487</v>
      </c>
    </row>
    <row r="61" spans="1:27" ht="25.5" customHeight="1" x14ac:dyDescent="0.25">
      <c r="A61" s="91">
        <v>44889</v>
      </c>
      <c r="B61" s="78" t="str">
        <f t="shared" si="9"/>
        <v>PO2211/03487</v>
      </c>
      <c r="C61" s="18"/>
      <c r="D61" s="18"/>
      <c r="E61" s="19"/>
      <c r="F61" s="18"/>
      <c r="G61" s="19" t="s">
        <v>878</v>
      </c>
      <c r="H61" s="19"/>
      <c r="I61" s="19" t="s">
        <v>1985</v>
      </c>
      <c r="J61" s="60" t="str">
        <f>IF(G61&lt;&gt;"",VLOOKUP(G61,'nhân viên sale'!$A$2:$B$1597,2,0),"")</f>
        <v>HN004</v>
      </c>
      <c r="K61" s="19" t="s">
        <v>37</v>
      </c>
      <c r="L61" s="31" t="str">
        <f t="shared" si="10"/>
        <v>Chả cốm 300g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4</v>
      </c>
      <c r="S61" s="33"/>
      <c r="T61" s="34">
        <f t="shared" si="13"/>
        <v>74250</v>
      </c>
      <c r="U61" s="34">
        <f t="shared" si="14"/>
        <v>297000</v>
      </c>
      <c r="V61" s="33"/>
      <c r="W61" s="33"/>
      <c r="X61" s="72">
        <f t="shared" si="15"/>
        <v>8</v>
      </c>
      <c r="Y61" s="35"/>
      <c r="Z61" s="34">
        <f t="shared" si="16"/>
        <v>23760</v>
      </c>
      <c r="AA61" s="80">
        <f t="shared" si="17"/>
        <v>3487</v>
      </c>
    </row>
    <row r="62" spans="1:27" ht="25.5" customHeight="1" x14ac:dyDescent="0.25">
      <c r="A62" s="91">
        <v>44889</v>
      </c>
      <c r="B62" s="78" t="str">
        <f t="shared" si="9"/>
        <v>PO2211/03487</v>
      </c>
      <c r="C62" s="18"/>
      <c r="D62" s="18"/>
      <c r="E62" s="19"/>
      <c r="F62" s="18"/>
      <c r="G62" s="19" t="s">
        <v>878</v>
      </c>
      <c r="H62" s="19"/>
      <c r="I62" s="19" t="s">
        <v>1985</v>
      </c>
      <c r="J62" s="60" t="str">
        <f>IF(G62&lt;&gt;"",VLOOKUP(G62,'nhân viên sale'!$A$2:$B$1597,2,0),"")</f>
        <v>HN004</v>
      </c>
      <c r="K62" s="19" t="s">
        <v>47</v>
      </c>
      <c r="L62" s="31" t="str">
        <f t="shared" si="10"/>
        <v>Đùi gà sốt cay 500g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1</v>
      </c>
      <c r="S62" s="33"/>
      <c r="T62" s="34">
        <f t="shared" si="13"/>
        <v>105400</v>
      </c>
      <c r="U62" s="34">
        <f t="shared" si="14"/>
        <v>105400</v>
      </c>
      <c r="V62" s="33"/>
      <c r="W62" s="33"/>
      <c r="X62" s="72">
        <f t="shared" si="15"/>
        <v>8</v>
      </c>
      <c r="Y62" s="35"/>
      <c r="Z62" s="34">
        <f t="shared" si="16"/>
        <v>8432</v>
      </c>
      <c r="AA62" s="80">
        <f t="shared" si="17"/>
        <v>3487</v>
      </c>
    </row>
    <row r="63" spans="1:27" ht="25.5" customHeight="1" x14ac:dyDescent="0.25">
      <c r="A63" s="91">
        <v>44889</v>
      </c>
      <c r="B63" s="78" t="str">
        <f t="shared" si="9"/>
        <v>PO2211/03487</v>
      </c>
      <c r="C63" s="18"/>
      <c r="D63" s="18"/>
      <c r="E63" s="19"/>
      <c r="F63" s="18"/>
      <c r="G63" s="19" t="s">
        <v>878</v>
      </c>
      <c r="H63" s="19"/>
      <c r="I63" s="19" t="s">
        <v>1985</v>
      </c>
      <c r="J63" s="60" t="str">
        <f>IF(G63&lt;&gt;"",VLOOKUP(G63,'nhân viên sale'!$A$2:$B$1597,2,0),"")</f>
        <v>HN004</v>
      </c>
      <c r="K63" s="19" t="s">
        <v>43</v>
      </c>
      <c r="L63" s="31" t="str">
        <f t="shared" si="10"/>
        <v>Chân gà sốt cay 400g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2</v>
      </c>
      <c r="S63" s="33"/>
      <c r="T63" s="34">
        <f t="shared" si="13"/>
        <v>90750</v>
      </c>
      <c r="U63" s="34">
        <f t="shared" si="14"/>
        <v>181500</v>
      </c>
      <c r="V63" s="33"/>
      <c r="W63" s="33"/>
      <c r="X63" s="72">
        <f t="shared" si="15"/>
        <v>8</v>
      </c>
      <c r="Y63" s="35"/>
      <c r="Z63" s="34">
        <f t="shared" si="16"/>
        <v>14520</v>
      </c>
      <c r="AA63" s="80">
        <f t="shared" si="17"/>
        <v>3487</v>
      </c>
    </row>
    <row r="64" spans="1:27" ht="25.5" customHeight="1" x14ac:dyDescent="0.25">
      <c r="A64" s="91">
        <v>44889</v>
      </c>
      <c r="B64" s="78" t="str">
        <f t="shared" si="9"/>
        <v>PO2211/03488</v>
      </c>
      <c r="C64" s="18"/>
      <c r="D64" s="18"/>
      <c r="E64" s="19"/>
      <c r="F64" s="18"/>
      <c r="G64" s="19" t="s">
        <v>886</v>
      </c>
      <c r="H64" s="19"/>
      <c r="I64" s="19" t="s">
        <v>1986</v>
      </c>
      <c r="J64" s="60" t="str">
        <f>IF(G64&lt;&gt;"",VLOOKUP(G64,'nhân viên sale'!$A$2:$B$1597,2,0),"")</f>
        <v>HN004</v>
      </c>
      <c r="K64" s="19" t="s">
        <v>30</v>
      </c>
      <c r="L64" s="31" t="str">
        <f t="shared" si="10"/>
        <v>Bắp bò muối 200g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3</v>
      </c>
      <c r="S64" s="33"/>
      <c r="T64" s="34">
        <f t="shared" si="13"/>
        <v>87787</v>
      </c>
      <c r="U64" s="34">
        <f t="shared" si="14"/>
        <v>263361</v>
      </c>
      <c r="V64" s="33"/>
      <c r="W64" s="33"/>
      <c r="X64" s="72">
        <f t="shared" si="15"/>
        <v>8</v>
      </c>
      <c r="Y64" s="35"/>
      <c r="Z64" s="34">
        <f t="shared" si="16"/>
        <v>21069</v>
      </c>
      <c r="AA64" s="80">
        <f t="shared" si="17"/>
        <v>3488</v>
      </c>
    </row>
    <row r="65" spans="1:27" ht="25.5" customHeight="1" x14ac:dyDescent="0.25">
      <c r="A65" s="91">
        <v>44889</v>
      </c>
      <c r="B65" s="78" t="str">
        <f t="shared" si="9"/>
        <v>PO2211/03488</v>
      </c>
      <c r="C65" s="84"/>
      <c r="D65" s="84"/>
      <c r="E65" s="85"/>
      <c r="F65" s="84"/>
      <c r="G65" s="85" t="s">
        <v>886</v>
      </c>
      <c r="H65" s="85"/>
      <c r="I65" s="85" t="s">
        <v>1986</v>
      </c>
      <c r="J65" s="60" t="str">
        <f>IF(G65&lt;&gt;"",VLOOKUP(G65,'nhân viên sale'!$A$2:$B$1597,2,0),"")</f>
        <v>HN004</v>
      </c>
      <c r="K65" s="85" t="s">
        <v>39</v>
      </c>
      <c r="L65" s="31" t="str">
        <f t="shared" si="10"/>
        <v>Chân giò heo muối 300g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8</v>
      </c>
      <c r="S65" s="87"/>
      <c r="T65" s="34">
        <f t="shared" si="13"/>
        <v>73431</v>
      </c>
      <c r="U65" s="34">
        <f t="shared" si="14"/>
        <v>587448</v>
      </c>
      <c r="V65" s="87"/>
      <c r="W65" s="87"/>
      <c r="X65" s="72">
        <f t="shared" si="15"/>
        <v>8</v>
      </c>
      <c r="Y65" s="35"/>
      <c r="Z65" s="34">
        <f t="shared" si="16"/>
        <v>46996</v>
      </c>
      <c r="AA65" s="80">
        <f t="shared" si="17"/>
        <v>3488</v>
      </c>
    </row>
    <row r="66" spans="1:27" ht="25.5" customHeight="1" x14ac:dyDescent="0.25">
      <c r="A66" s="91">
        <v>44889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PO2211/03488</v>
      </c>
      <c r="C66" s="84"/>
      <c r="D66" s="84"/>
      <c r="E66" s="85"/>
      <c r="F66" s="84"/>
      <c r="G66" s="85" t="s">
        <v>886</v>
      </c>
      <c r="H66" s="85"/>
      <c r="I66" s="85" t="s">
        <v>1986</v>
      </c>
      <c r="J66" s="60" t="str">
        <f>IF(G66&lt;&gt;"",VLOOKUP(G66,'nhân viên sale'!$A$2:$B$1597,2,0),"")</f>
        <v>HN004</v>
      </c>
      <c r="K66" s="85" t="s">
        <v>55</v>
      </c>
      <c r="L66" s="31" t="str">
        <f t="shared" ref="L66:L97" si="19">IF(K66&lt;&gt;"",VLOOKUP(K66,tenhang,2,0),"")</f>
        <v>Gà muối 500g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10</v>
      </c>
      <c r="S66" s="87"/>
      <c r="T66" s="34">
        <f t="shared" ref="T66:T97" si="22">IF(K66&lt;&gt;"",VLOOKUP(K66,tenhang,4,0),0)</f>
        <v>111058</v>
      </c>
      <c r="U66" s="34">
        <f t="shared" ref="U66:U97" si="23">R66*T66</f>
        <v>1110580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88846</v>
      </c>
      <c r="AA66" s="80">
        <f t="shared" si="17"/>
        <v>3488</v>
      </c>
    </row>
    <row r="67" spans="1:27" ht="25.5" customHeight="1" x14ac:dyDescent="0.25">
      <c r="A67" s="91">
        <v>44889</v>
      </c>
      <c r="B67" s="78" t="str">
        <f t="shared" si="18"/>
        <v>PO2211/03489</v>
      </c>
      <c r="C67" s="84"/>
      <c r="D67" s="84"/>
      <c r="E67" s="85"/>
      <c r="F67" s="84"/>
      <c r="G67" s="85" t="s">
        <v>896</v>
      </c>
      <c r="H67" s="85"/>
      <c r="I67" s="85" t="s">
        <v>1987</v>
      </c>
      <c r="J67" s="60" t="str">
        <f>IF(G67&lt;&gt;"",VLOOKUP(G67,'nhân viên sale'!$A$2:$B$1597,2,0),"")</f>
        <v>HN004</v>
      </c>
      <c r="K67" s="85" t="s">
        <v>39</v>
      </c>
      <c r="L67" s="31" t="str">
        <f t="shared" si="19"/>
        <v>Chân giò heo muối 300g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6</v>
      </c>
      <c r="S67" s="87"/>
      <c r="T67" s="34">
        <f t="shared" si="22"/>
        <v>73431</v>
      </c>
      <c r="U67" s="34">
        <f t="shared" si="23"/>
        <v>440586</v>
      </c>
      <c r="V67" s="87"/>
      <c r="W67" s="87"/>
      <c r="X67" s="72">
        <f t="shared" si="24"/>
        <v>8</v>
      </c>
      <c r="Y67" s="35"/>
      <c r="Z67" s="34">
        <f t="shared" si="25"/>
        <v>35247</v>
      </c>
      <c r="AA67" s="80">
        <f t="shared" ref="AA67:AA98" si="26">IF(I67&lt;&gt;"",IF(I67=I66,AA66,AA66+1),"")</f>
        <v>3489</v>
      </c>
    </row>
    <row r="68" spans="1:27" ht="25.5" customHeight="1" x14ac:dyDescent="0.25">
      <c r="A68" s="91">
        <v>44889</v>
      </c>
      <c r="B68" s="78" t="str">
        <f t="shared" si="18"/>
        <v>PO2211/03489</v>
      </c>
      <c r="C68" s="84"/>
      <c r="D68" s="84"/>
      <c r="E68" s="85"/>
      <c r="F68" s="84"/>
      <c r="G68" s="85" t="s">
        <v>896</v>
      </c>
      <c r="H68" s="85"/>
      <c r="I68" s="85" t="s">
        <v>1987</v>
      </c>
      <c r="J68" s="60" t="str">
        <f>IF(G68&lt;&gt;"",VLOOKUP(G68,'nhân viên sale'!$A$2:$B$1597,2,0),"")</f>
        <v>HN004</v>
      </c>
      <c r="K68" s="85" t="s">
        <v>55</v>
      </c>
      <c r="L68" s="31" t="str">
        <f t="shared" si="19"/>
        <v>Gà muối 500g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2</v>
      </c>
      <c r="S68" s="87"/>
      <c r="T68" s="34">
        <f t="shared" si="22"/>
        <v>111058</v>
      </c>
      <c r="U68" s="34">
        <f t="shared" si="23"/>
        <v>222116</v>
      </c>
      <c r="V68" s="87"/>
      <c r="W68" s="87"/>
      <c r="X68" s="72">
        <f t="shared" si="24"/>
        <v>8</v>
      </c>
      <c r="Y68" s="35"/>
      <c r="Z68" s="34">
        <f t="shared" si="25"/>
        <v>17769</v>
      </c>
      <c r="AA68" s="80">
        <f t="shared" si="26"/>
        <v>3489</v>
      </c>
    </row>
    <row r="69" spans="1:27" ht="25.5" customHeight="1" x14ac:dyDescent="0.25">
      <c r="A69" s="91">
        <v>44889</v>
      </c>
      <c r="B69" s="78" t="str">
        <f t="shared" si="18"/>
        <v>PO2211/03489</v>
      </c>
      <c r="C69" s="84"/>
      <c r="D69" s="84"/>
      <c r="E69" s="85"/>
      <c r="F69" s="84"/>
      <c r="G69" s="85" t="s">
        <v>896</v>
      </c>
      <c r="H69" s="85"/>
      <c r="I69" s="85" t="s">
        <v>1987</v>
      </c>
      <c r="J69" s="60" t="str">
        <f>IF(G69&lt;&gt;"",VLOOKUP(G69,'nhân viên sale'!$A$2:$B$1597,2,0),"")</f>
        <v>HN004</v>
      </c>
      <c r="K69" s="85" t="s">
        <v>45</v>
      </c>
      <c r="L69" s="31" t="str">
        <f t="shared" si="19"/>
        <v>Chả nướng 300g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1</v>
      </c>
      <c r="S69" s="87"/>
      <c r="T69" s="34">
        <f t="shared" si="22"/>
        <v>70950</v>
      </c>
      <c r="U69" s="34">
        <f t="shared" si="23"/>
        <v>70950</v>
      </c>
      <c r="V69" s="87"/>
      <c r="W69" s="87"/>
      <c r="X69" s="72">
        <f t="shared" si="24"/>
        <v>8</v>
      </c>
      <c r="Y69" s="35"/>
      <c r="Z69" s="34">
        <f t="shared" si="25"/>
        <v>5676</v>
      </c>
      <c r="AA69" s="80">
        <f t="shared" si="26"/>
        <v>3489</v>
      </c>
    </row>
    <row r="70" spans="1:27" ht="25.5" customHeight="1" x14ac:dyDescent="0.25">
      <c r="A70" s="91">
        <v>44889</v>
      </c>
      <c r="B70" s="78" t="str">
        <f t="shared" si="18"/>
        <v>PO2211/03489</v>
      </c>
      <c r="C70" s="84"/>
      <c r="D70" s="84"/>
      <c r="E70" s="85"/>
      <c r="F70" s="84"/>
      <c r="G70" s="85" t="s">
        <v>896</v>
      </c>
      <c r="H70" s="85"/>
      <c r="I70" s="85" t="s">
        <v>1987</v>
      </c>
      <c r="J70" s="60" t="str">
        <f>IF(G70&lt;&gt;"",VLOOKUP(G70,'nhân viên sale'!$A$2:$B$1597,2,0),"")</f>
        <v>HN004</v>
      </c>
      <c r="K70" s="85" t="s">
        <v>37</v>
      </c>
      <c r="L70" s="31" t="str">
        <f t="shared" si="19"/>
        <v>Chả cốm 300g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2</v>
      </c>
      <c r="S70" s="87"/>
      <c r="T70" s="34">
        <f t="shared" si="22"/>
        <v>74250</v>
      </c>
      <c r="U70" s="34">
        <f t="shared" si="23"/>
        <v>148500</v>
      </c>
      <c r="V70" s="87"/>
      <c r="W70" s="87"/>
      <c r="X70" s="72">
        <f t="shared" si="24"/>
        <v>8</v>
      </c>
      <c r="Y70" s="35"/>
      <c r="Z70" s="34">
        <f t="shared" si="25"/>
        <v>11880</v>
      </c>
      <c r="AA70" s="80">
        <f t="shared" si="26"/>
        <v>3489</v>
      </c>
    </row>
    <row r="71" spans="1:27" ht="25.5" customHeight="1" x14ac:dyDescent="0.25">
      <c r="A71" s="91">
        <v>44889</v>
      </c>
      <c r="B71" s="78" t="str">
        <f t="shared" si="18"/>
        <v>PO2211/03489</v>
      </c>
      <c r="C71" s="84"/>
      <c r="D71" s="84"/>
      <c r="E71" s="85"/>
      <c r="F71" s="84"/>
      <c r="G71" s="85" t="s">
        <v>896</v>
      </c>
      <c r="H71" s="85"/>
      <c r="I71" s="85" t="s">
        <v>1987</v>
      </c>
      <c r="J71" s="60" t="str">
        <f>IF(G71&lt;&gt;"",VLOOKUP(G71,'nhân viên sale'!$A$2:$B$1597,2,0),"")</f>
        <v>HN004</v>
      </c>
      <c r="K71" s="85" t="s">
        <v>47</v>
      </c>
      <c r="L71" s="31" t="str">
        <f t="shared" si="19"/>
        <v>Đùi gà sốt cay 500g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1</v>
      </c>
      <c r="S71" s="87"/>
      <c r="T71" s="34">
        <f t="shared" si="22"/>
        <v>105400</v>
      </c>
      <c r="U71" s="34">
        <f t="shared" si="23"/>
        <v>105400</v>
      </c>
      <c r="V71" s="87"/>
      <c r="W71" s="87"/>
      <c r="X71" s="72">
        <f t="shared" si="24"/>
        <v>8</v>
      </c>
      <c r="Y71" s="35"/>
      <c r="Z71" s="34">
        <f t="shared" si="25"/>
        <v>8432</v>
      </c>
      <c r="AA71" s="80">
        <f t="shared" si="26"/>
        <v>3489</v>
      </c>
    </row>
    <row r="72" spans="1:27" ht="25.5" customHeight="1" x14ac:dyDescent="0.25">
      <c r="A72" s="91">
        <v>44889</v>
      </c>
      <c r="B72" s="78" t="str">
        <f t="shared" si="18"/>
        <v>PO2211/03489</v>
      </c>
      <c r="C72" s="18"/>
      <c r="D72" s="18"/>
      <c r="E72" s="19"/>
      <c r="F72" s="18"/>
      <c r="G72" s="19" t="s">
        <v>896</v>
      </c>
      <c r="H72" s="19"/>
      <c r="I72" s="19" t="s">
        <v>1987</v>
      </c>
      <c r="J72" s="60" t="str">
        <f>IF(G72&lt;&gt;"",VLOOKUP(G72,'nhân viên sale'!$A$2:$B$1597,2,0),"")</f>
        <v>HN004</v>
      </c>
      <c r="K72" s="19" t="s">
        <v>43</v>
      </c>
      <c r="L72" s="31" t="str">
        <f t="shared" si="19"/>
        <v>Chân gà sốt cay 400g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3</v>
      </c>
      <c r="S72" s="33"/>
      <c r="T72" s="34">
        <f t="shared" si="22"/>
        <v>90750</v>
      </c>
      <c r="U72" s="34">
        <f t="shared" si="23"/>
        <v>272250</v>
      </c>
      <c r="V72" s="33"/>
      <c r="W72" s="33"/>
      <c r="X72" s="72">
        <f t="shared" si="24"/>
        <v>8</v>
      </c>
      <c r="Y72" s="35"/>
      <c r="Z72" s="34">
        <f t="shared" si="25"/>
        <v>21780</v>
      </c>
      <c r="AA72" s="80">
        <f t="shared" si="26"/>
        <v>3489</v>
      </c>
    </row>
    <row r="73" spans="1:27" ht="25.5" customHeight="1" x14ac:dyDescent="0.25">
      <c r="A73" s="91">
        <v>44889</v>
      </c>
      <c r="B73" s="78" t="str">
        <f t="shared" si="18"/>
        <v>PO2211/03490</v>
      </c>
      <c r="C73" s="18"/>
      <c r="D73" s="18"/>
      <c r="E73" s="19"/>
      <c r="F73" s="18"/>
      <c r="G73" s="19" t="s">
        <v>912</v>
      </c>
      <c r="H73" s="19"/>
      <c r="I73" s="19" t="s">
        <v>1988</v>
      </c>
      <c r="J73" s="60" t="str">
        <f>IF(G73&lt;&gt;"",VLOOKUP(G73,'nhân viên sale'!$A$2:$B$1597,2,0),"")</f>
        <v>HN004</v>
      </c>
      <c r="K73" s="19" t="s">
        <v>39</v>
      </c>
      <c r="L73" s="31" t="str">
        <f t="shared" si="19"/>
        <v>Chân giò heo muối 300g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4</v>
      </c>
      <c r="S73" s="33"/>
      <c r="T73" s="34">
        <f t="shared" si="22"/>
        <v>73431</v>
      </c>
      <c r="U73" s="34">
        <f t="shared" si="23"/>
        <v>293724</v>
      </c>
      <c r="V73" s="33"/>
      <c r="W73" s="33"/>
      <c r="X73" s="72">
        <f t="shared" si="24"/>
        <v>8</v>
      </c>
      <c r="Y73" s="35"/>
      <c r="Z73" s="34">
        <f t="shared" si="25"/>
        <v>23498</v>
      </c>
      <c r="AA73" s="80">
        <f t="shared" si="26"/>
        <v>3490</v>
      </c>
    </row>
    <row r="74" spans="1:27" ht="25.5" customHeight="1" x14ac:dyDescent="0.25">
      <c r="A74" s="91">
        <v>44889</v>
      </c>
      <c r="B74" s="78" t="str">
        <f t="shared" si="18"/>
        <v>PO2211/03490</v>
      </c>
      <c r="C74" s="18"/>
      <c r="D74" s="18"/>
      <c r="E74" s="19"/>
      <c r="F74" s="18"/>
      <c r="G74" s="19" t="s">
        <v>912</v>
      </c>
      <c r="H74" s="19"/>
      <c r="I74" s="19" t="s">
        <v>1988</v>
      </c>
      <c r="J74" s="60" t="str">
        <f>IF(G74&lt;&gt;"",VLOOKUP(G74,'nhân viên sale'!$A$2:$B$1597,2,0),"")</f>
        <v>HN004</v>
      </c>
      <c r="K74" s="19" t="s">
        <v>55</v>
      </c>
      <c r="L74" s="31" t="str">
        <f t="shared" si="19"/>
        <v>Gà muối 500g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3</v>
      </c>
      <c r="S74" s="33"/>
      <c r="T74" s="34">
        <f t="shared" si="22"/>
        <v>111058</v>
      </c>
      <c r="U74" s="34">
        <f t="shared" si="23"/>
        <v>333174</v>
      </c>
      <c r="V74" s="33"/>
      <c r="W74" s="33"/>
      <c r="X74" s="72">
        <f t="shared" si="24"/>
        <v>8</v>
      </c>
      <c r="Y74" s="35"/>
      <c r="Z74" s="34">
        <f t="shared" si="25"/>
        <v>26654</v>
      </c>
      <c r="AA74" s="80">
        <f t="shared" si="26"/>
        <v>3490</v>
      </c>
    </row>
    <row r="75" spans="1:27" ht="25.5" customHeight="1" x14ac:dyDescent="0.25">
      <c r="A75" s="91">
        <v>44889</v>
      </c>
      <c r="B75" s="78" t="str">
        <f t="shared" si="18"/>
        <v>PO2211/03491</v>
      </c>
      <c r="C75" s="84"/>
      <c r="D75" s="84"/>
      <c r="E75" s="85"/>
      <c r="F75" s="84"/>
      <c r="G75" s="85" t="s">
        <v>925</v>
      </c>
      <c r="H75" s="85"/>
      <c r="I75" s="85" t="s">
        <v>1989</v>
      </c>
      <c r="J75" s="60" t="str">
        <f>IF(G75&lt;&gt;"",VLOOKUP(G75,'nhân viên sale'!$A$2:$B$1597,2,0),"")</f>
        <v>HN004</v>
      </c>
      <c r="K75" s="85" t="s">
        <v>55</v>
      </c>
      <c r="L75" s="31" t="str">
        <f t="shared" si="19"/>
        <v>Gà muối 500g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4</v>
      </c>
      <c r="S75" s="87"/>
      <c r="T75" s="34">
        <f t="shared" si="22"/>
        <v>111058</v>
      </c>
      <c r="U75" s="34">
        <f t="shared" si="23"/>
        <v>444232</v>
      </c>
      <c r="V75" s="87"/>
      <c r="W75" s="87"/>
      <c r="X75" s="72">
        <f t="shared" si="24"/>
        <v>8</v>
      </c>
      <c r="Y75" s="35"/>
      <c r="Z75" s="34">
        <f t="shared" si="25"/>
        <v>35539</v>
      </c>
      <c r="AA75" s="80">
        <f t="shared" si="26"/>
        <v>3491</v>
      </c>
    </row>
    <row r="76" spans="1:27" ht="25.5" customHeight="1" x14ac:dyDescent="0.25">
      <c r="A76" s="91">
        <v>44889</v>
      </c>
      <c r="B76" s="78" t="str">
        <f t="shared" si="18"/>
        <v>PO2211/03491</v>
      </c>
      <c r="C76" s="84"/>
      <c r="D76" s="84"/>
      <c r="E76" s="85"/>
      <c r="F76" s="84"/>
      <c r="G76" s="85" t="s">
        <v>925</v>
      </c>
      <c r="H76" s="85"/>
      <c r="I76" s="85" t="s">
        <v>1989</v>
      </c>
      <c r="J76" s="60" t="str">
        <f>IF(G76&lt;&gt;"",VLOOKUP(G76,'nhân viên sale'!$A$2:$B$1597,2,0),"")</f>
        <v>HN004</v>
      </c>
      <c r="K76" s="85" t="s">
        <v>45</v>
      </c>
      <c r="L76" s="31" t="str">
        <f t="shared" si="19"/>
        <v>Chả nướng 300g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4</v>
      </c>
      <c r="S76" s="87"/>
      <c r="T76" s="34">
        <f t="shared" si="22"/>
        <v>70950</v>
      </c>
      <c r="U76" s="34">
        <f t="shared" si="23"/>
        <v>283800</v>
      </c>
      <c r="V76" s="87"/>
      <c r="W76" s="87"/>
      <c r="X76" s="72">
        <f t="shared" si="24"/>
        <v>8</v>
      </c>
      <c r="Y76" s="35"/>
      <c r="Z76" s="34">
        <f t="shared" si="25"/>
        <v>22704</v>
      </c>
      <c r="AA76" s="80">
        <f t="shared" si="26"/>
        <v>3491</v>
      </c>
    </row>
    <row r="77" spans="1:27" ht="25.5" customHeight="1" x14ac:dyDescent="0.25">
      <c r="A77" s="91">
        <v>44889</v>
      </c>
      <c r="B77" s="78" t="str">
        <f t="shared" si="18"/>
        <v>PO2211/03491</v>
      </c>
      <c r="C77" s="84"/>
      <c r="D77" s="84"/>
      <c r="E77" s="85"/>
      <c r="F77" s="84"/>
      <c r="G77" s="85" t="s">
        <v>925</v>
      </c>
      <c r="H77" s="85"/>
      <c r="I77" s="85" t="s">
        <v>1989</v>
      </c>
      <c r="J77" s="60" t="str">
        <f>IF(G77&lt;&gt;"",VLOOKUP(G77,'nhân viên sale'!$A$2:$B$1597,2,0),"")</f>
        <v>HN004</v>
      </c>
      <c r="K77" s="85" t="s">
        <v>37</v>
      </c>
      <c r="L77" s="31" t="str">
        <f t="shared" si="19"/>
        <v>Chả cốm 300g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2</v>
      </c>
      <c r="S77" s="87"/>
      <c r="T77" s="34">
        <f t="shared" si="22"/>
        <v>74250</v>
      </c>
      <c r="U77" s="34">
        <f t="shared" si="23"/>
        <v>148500</v>
      </c>
      <c r="V77" s="87"/>
      <c r="W77" s="87"/>
      <c r="X77" s="72">
        <f t="shared" si="24"/>
        <v>8</v>
      </c>
      <c r="Y77" s="35"/>
      <c r="Z77" s="34">
        <f t="shared" si="25"/>
        <v>11880</v>
      </c>
      <c r="AA77" s="80">
        <f t="shared" si="26"/>
        <v>3491</v>
      </c>
    </row>
    <row r="78" spans="1:27" ht="25.5" customHeight="1" x14ac:dyDescent="0.25">
      <c r="A78" s="91">
        <v>44889</v>
      </c>
      <c r="B78" s="78" t="str">
        <f t="shared" si="18"/>
        <v>PO2211/03491</v>
      </c>
      <c r="C78" s="84"/>
      <c r="D78" s="84"/>
      <c r="E78" s="85"/>
      <c r="F78" s="84"/>
      <c r="G78" s="85" t="s">
        <v>925</v>
      </c>
      <c r="H78" s="85"/>
      <c r="I78" s="85" t="s">
        <v>1989</v>
      </c>
      <c r="J78" s="60" t="str">
        <f>IF(G78&lt;&gt;"",VLOOKUP(G78,'nhân viên sale'!$A$2:$B$1597,2,0),"")</f>
        <v>HN004</v>
      </c>
      <c r="K78" s="85" t="s">
        <v>47</v>
      </c>
      <c r="L78" s="31" t="str">
        <f t="shared" si="19"/>
        <v>Đùi gà sốt cay 500g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1</v>
      </c>
      <c r="S78" s="87"/>
      <c r="T78" s="34">
        <f t="shared" si="22"/>
        <v>105400</v>
      </c>
      <c r="U78" s="34">
        <f t="shared" si="23"/>
        <v>105400</v>
      </c>
      <c r="V78" s="87"/>
      <c r="W78" s="87"/>
      <c r="X78" s="72">
        <f t="shared" si="24"/>
        <v>8</v>
      </c>
      <c r="Y78" s="35"/>
      <c r="Z78" s="34">
        <f t="shared" si="25"/>
        <v>8432</v>
      </c>
      <c r="AA78" s="80">
        <f t="shared" si="26"/>
        <v>3491</v>
      </c>
    </row>
    <row r="79" spans="1:27" ht="25.5" customHeight="1" x14ac:dyDescent="0.25">
      <c r="A79" s="91">
        <v>44889</v>
      </c>
      <c r="B79" s="78" t="str">
        <f t="shared" si="18"/>
        <v>PO2211/03491</v>
      </c>
      <c r="C79" s="84"/>
      <c r="D79" s="84"/>
      <c r="E79" s="85"/>
      <c r="F79" s="84"/>
      <c r="G79" s="85" t="s">
        <v>925</v>
      </c>
      <c r="H79" s="85"/>
      <c r="I79" s="85" t="s">
        <v>1989</v>
      </c>
      <c r="J79" s="60" t="str">
        <f>IF(G79&lt;&gt;"",VLOOKUP(G79,'nhân viên sale'!$A$2:$B$1597,2,0),"")</f>
        <v>HN004</v>
      </c>
      <c r="K79" s="85" t="s">
        <v>43</v>
      </c>
      <c r="L79" s="31" t="str">
        <f t="shared" si="19"/>
        <v>Chân gà sốt cay 400g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2</v>
      </c>
      <c r="S79" s="87"/>
      <c r="T79" s="34">
        <f t="shared" si="22"/>
        <v>90750</v>
      </c>
      <c r="U79" s="34">
        <f t="shared" si="23"/>
        <v>181500</v>
      </c>
      <c r="V79" s="87"/>
      <c r="W79" s="87"/>
      <c r="X79" s="72">
        <f t="shared" si="24"/>
        <v>8</v>
      </c>
      <c r="Y79" s="35"/>
      <c r="Z79" s="34">
        <f t="shared" si="25"/>
        <v>14520</v>
      </c>
      <c r="AA79" s="80">
        <f t="shared" si="26"/>
        <v>3491</v>
      </c>
    </row>
    <row r="80" spans="1:27" ht="25.5" customHeight="1" x14ac:dyDescent="0.25">
      <c r="A80" s="91">
        <v>44889</v>
      </c>
      <c r="B80" s="78" t="str">
        <f t="shared" si="18"/>
        <v>PO2211/03492</v>
      </c>
      <c r="C80" s="18"/>
      <c r="D80" s="18"/>
      <c r="E80" s="19"/>
      <c r="F80" s="18"/>
      <c r="G80" s="19" t="s">
        <v>926</v>
      </c>
      <c r="H80" s="19"/>
      <c r="I80" s="19" t="s">
        <v>1990</v>
      </c>
      <c r="J80" s="60" t="str">
        <f>IF(G80&lt;&gt;"",VLOOKUP(G80,'nhân viên sale'!$A$2:$B$1597,2,0),"")</f>
        <v>HN004</v>
      </c>
      <c r="K80" s="19" t="s">
        <v>30</v>
      </c>
      <c r="L80" s="31" t="str">
        <f t="shared" si="19"/>
        <v>Bắp bò muối 200g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4</v>
      </c>
      <c r="S80" s="33"/>
      <c r="T80" s="34">
        <f t="shared" si="22"/>
        <v>87787</v>
      </c>
      <c r="U80" s="34">
        <f t="shared" si="23"/>
        <v>351148</v>
      </c>
      <c r="V80" s="33"/>
      <c r="W80" s="33"/>
      <c r="X80" s="72">
        <f t="shared" si="24"/>
        <v>8</v>
      </c>
      <c r="Y80" s="35"/>
      <c r="Z80" s="34">
        <f t="shared" si="25"/>
        <v>28092</v>
      </c>
      <c r="AA80" s="80">
        <f t="shared" si="26"/>
        <v>3492</v>
      </c>
    </row>
    <row r="81" spans="1:27" ht="25.5" customHeight="1" x14ac:dyDescent="0.25">
      <c r="A81" s="91">
        <v>44889</v>
      </c>
      <c r="B81" s="78" t="str">
        <f t="shared" si="18"/>
        <v>PO2211/03492</v>
      </c>
      <c r="C81" s="18"/>
      <c r="D81" s="18"/>
      <c r="E81" s="19"/>
      <c r="F81" s="18"/>
      <c r="G81" s="19" t="s">
        <v>926</v>
      </c>
      <c r="H81" s="19"/>
      <c r="I81" s="19" t="s">
        <v>1990</v>
      </c>
      <c r="J81" s="60" t="str">
        <f>IF(G81&lt;&gt;"",VLOOKUP(G81,'nhân viên sale'!$A$2:$B$1597,2,0),"")</f>
        <v>HN004</v>
      </c>
      <c r="K81" s="19" t="s">
        <v>39</v>
      </c>
      <c r="L81" s="31" t="str">
        <f t="shared" si="19"/>
        <v>Chân giò heo muối 300g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6</v>
      </c>
      <c r="S81" s="33"/>
      <c r="T81" s="34">
        <f t="shared" si="22"/>
        <v>73431</v>
      </c>
      <c r="U81" s="34">
        <f t="shared" si="23"/>
        <v>440586</v>
      </c>
      <c r="V81" s="33"/>
      <c r="W81" s="33"/>
      <c r="X81" s="72">
        <f t="shared" si="24"/>
        <v>8</v>
      </c>
      <c r="Y81" s="35"/>
      <c r="Z81" s="34">
        <f t="shared" si="25"/>
        <v>35247</v>
      </c>
      <c r="AA81" s="80">
        <f t="shared" si="26"/>
        <v>3492</v>
      </c>
    </row>
    <row r="82" spans="1:27" ht="25.5" customHeight="1" x14ac:dyDescent="0.25">
      <c r="A82" s="91">
        <v>44889</v>
      </c>
      <c r="B82" s="78" t="str">
        <f t="shared" si="18"/>
        <v>PO2211/03492</v>
      </c>
      <c r="C82" s="18"/>
      <c r="D82" s="18"/>
      <c r="E82" s="19"/>
      <c r="F82" s="18"/>
      <c r="G82" s="19" t="s">
        <v>926</v>
      </c>
      <c r="H82" s="19"/>
      <c r="I82" s="19" t="s">
        <v>1990</v>
      </c>
      <c r="J82" s="60" t="str">
        <f>IF(G82&lt;&gt;"",VLOOKUP(G82,'nhân viên sale'!$A$2:$B$1597,2,0),"")</f>
        <v>HN004</v>
      </c>
      <c r="K82" s="19" t="s">
        <v>55</v>
      </c>
      <c r="L82" s="31" t="str">
        <f t="shared" si="19"/>
        <v>Gà muối 500g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2</v>
      </c>
      <c r="S82" s="33"/>
      <c r="T82" s="34">
        <f t="shared" si="22"/>
        <v>111058</v>
      </c>
      <c r="U82" s="34">
        <f t="shared" si="23"/>
        <v>222116</v>
      </c>
      <c r="V82" s="33"/>
      <c r="W82" s="33"/>
      <c r="X82" s="72">
        <f t="shared" si="24"/>
        <v>8</v>
      </c>
      <c r="Y82" s="35"/>
      <c r="Z82" s="34">
        <f t="shared" si="25"/>
        <v>17769</v>
      </c>
      <c r="AA82" s="80">
        <f t="shared" si="26"/>
        <v>3492</v>
      </c>
    </row>
    <row r="83" spans="1:27" ht="25.5" customHeight="1" x14ac:dyDescent="0.25">
      <c r="A83" s="91">
        <v>44889</v>
      </c>
      <c r="B83" s="78" t="str">
        <f t="shared" si="18"/>
        <v>PO2211/03492</v>
      </c>
      <c r="C83" s="18"/>
      <c r="D83" s="18"/>
      <c r="E83" s="19"/>
      <c r="F83" s="18"/>
      <c r="G83" s="19" t="s">
        <v>926</v>
      </c>
      <c r="H83" s="19"/>
      <c r="I83" s="19" t="s">
        <v>1990</v>
      </c>
      <c r="J83" s="60" t="str">
        <f>IF(G83&lt;&gt;"",VLOOKUP(G83,'nhân viên sale'!$A$2:$B$1597,2,0),"")</f>
        <v>HN004</v>
      </c>
      <c r="K83" s="19" t="s">
        <v>45</v>
      </c>
      <c r="L83" s="31" t="str">
        <f t="shared" si="19"/>
        <v>Chả nướng 300g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2</v>
      </c>
      <c r="S83" s="33"/>
      <c r="T83" s="34">
        <f t="shared" si="22"/>
        <v>70950</v>
      </c>
      <c r="U83" s="34">
        <f t="shared" si="23"/>
        <v>141900</v>
      </c>
      <c r="V83" s="33"/>
      <c r="W83" s="33"/>
      <c r="X83" s="72">
        <f t="shared" si="24"/>
        <v>8</v>
      </c>
      <c r="Y83" s="35"/>
      <c r="Z83" s="34">
        <f t="shared" si="25"/>
        <v>11352</v>
      </c>
      <c r="AA83" s="80">
        <f t="shared" si="26"/>
        <v>3492</v>
      </c>
    </row>
    <row r="84" spans="1:27" ht="25.5" customHeight="1" x14ac:dyDescent="0.25">
      <c r="A84" s="91">
        <v>44889</v>
      </c>
      <c r="B84" s="78" t="str">
        <f t="shared" si="18"/>
        <v>PO2211/03492</v>
      </c>
      <c r="C84" s="18"/>
      <c r="D84" s="18"/>
      <c r="E84" s="19"/>
      <c r="F84" s="18"/>
      <c r="G84" s="19" t="s">
        <v>926</v>
      </c>
      <c r="H84" s="19"/>
      <c r="I84" s="19" t="s">
        <v>1990</v>
      </c>
      <c r="J84" s="60" t="str">
        <f>IF(G84&lt;&gt;"",VLOOKUP(G84,'nhân viên sale'!$A$2:$B$1597,2,0),"")</f>
        <v>HN004</v>
      </c>
      <c r="K84" s="19" t="s">
        <v>37</v>
      </c>
      <c r="L84" s="31" t="str">
        <f t="shared" si="19"/>
        <v>Chả cốm 300g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2</v>
      </c>
      <c r="S84" s="33"/>
      <c r="T84" s="34">
        <f t="shared" si="22"/>
        <v>74250</v>
      </c>
      <c r="U84" s="34">
        <f t="shared" si="23"/>
        <v>148500</v>
      </c>
      <c r="V84" s="33"/>
      <c r="W84" s="33"/>
      <c r="X84" s="72">
        <f t="shared" si="24"/>
        <v>8</v>
      </c>
      <c r="Y84" s="35"/>
      <c r="Z84" s="34">
        <f t="shared" si="25"/>
        <v>11880</v>
      </c>
      <c r="AA84" s="80">
        <f t="shared" si="26"/>
        <v>3492</v>
      </c>
    </row>
    <row r="85" spans="1:27" ht="25.5" customHeight="1" x14ac:dyDescent="0.25">
      <c r="A85" s="91">
        <v>44889</v>
      </c>
      <c r="B85" s="78" t="str">
        <f t="shared" si="18"/>
        <v>PO2211/03492</v>
      </c>
      <c r="C85" s="18"/>
      <c r="D85" s="18"/>
      <c r="E85" s="19"/>
      <c r="F85" s="18"/>
      <c r="G85" s="19" t="s">
        <v>926</v>
      </c>
      <c r="H85" s="19"/>
      <c r="I85" s="19" t="s">
        <v>1990</v>
      </c>
      <c r="J85" s="60" t="str">
        <f>IF(G85&lt;&gt;"",VLOOKUP(G85,'nhân viên sale'!$A$2:$B$1597,2,0),"")</f>
        <v>HN004</v>
      </c>
      <c r="K85" s="19" t="s">
        <v>47</v>
      </c>
      <c r="L85" s="31" t="str">
        <f t="shared" si="19"/>
        <v>Đùi gà sốt cay 500g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2</v>
      </c>
      <c r="S85" s="33"/>
      <c r="T85" s="34">
        <f t="shared" si="22"/>
        <v>105400</v>
      </c>
      <c r="U85" s="34">
        <f t="shared" si="23"/>
        <v>210800</v>
      </c>
      <c r="V85" s="33"/>
      <c r="W85" s="33"/>
      <c r="X85" s="72">
        <f t="shared" si="24"/>
        <v>8</v>
      </c>
      <c r="Y85" s="35"/>
      <c r="Z85" s="34">
        <f t="shared" si="25"/>
        <v>16864</v>
      </c>
      <c r="AA85" s="80">
        <f t="shared" si="26"/>
        <v>3492</v>
      </c>
    </row>
    <row r="86" spans="1:27" ht="25.5" customHeight="1" x14ac:dyDescent="0.25">
      <c r="A86" s="91">
        <v>44889</v>
      </c>
      <c r="B86" s="78" t="str">
        <f t="shared" si="18"/>
        <v>PO2211/03492</v>
      </c>
      <c r="G86" s="24" t="s">
        <v>926</v>
      </c>
      <c r="I86" s="24" t="s">
        <v>1990</v>
      </c>
      <c r="J86" s="60" t="str">
        <f>IF(G86&lt;&gt;"",VLOOKUP(G86,'nhân viên sale'!$A$2:$B$1597,2,0),"")</f>
        <v>HN004</v>
      </c>
      <c r="K86" s="24" t="s">
        <v>43</v>
      </c>
      <c r="L86" s="31" t="str">
        <f t="shared" si="19"/>
        <v>Chân gà sốt cay 400g</v>
      </c>
      <c r="M86" s="20"/>
      <c r="N86" s="50" t="str">
        <f t="shared" si="20"/>
        <v>K-C6</v>
      </c>
      <c r="Q86" s="32" t="str">
        <f t="shared" si="21"/>
        <v>Túi</v>
      </c>
      <c r="R86" s="36">
        <v>2</v>
      </c>
      <c r="T86" s="34">
        <f t="shared" si="22"/>
        <v>90750</v>
      </c>
      <c r="U86" s="34">
        <f t="shared" si="23"/>
        <v>181500</v>
      </c>
      <c r="X86" s="72">
        <f t="shared" si="24"/>
        <v>8</v>
      </c>
      <c r="Y86" s="35"/>
      <c r="Z86" s="34">
        <f t="shared" si="25"/>
        <v>14520</v>
      </c>
      <c r="AA86" s="80">
        <f t="shared" si="26"/>
        <v>3492</v>
      </c>
    </row>
    <row r="87" spans="1:27" ht="25.5" customHeight="1" x14ac:dyDescent="0.25">
      <c r="A87" s="91">
        <v>44889</v>
      </c>
      <c r="B87" s="78" t="str">
        <f t="shared" si="18"/>
        <v>PO2211/03493</v>
      </c>
      <c r="G87" s="24" t="s">
        <v>931</v>
      </c>
      <c r="I87" s="24" t="s">
        <v>1991</v>
      </c>
      <c r="J87" s="60" t="str">
        <f>IF(G87&lt;&gt;"",VLOOKUP(G87,'nhân viên sale'!$A$2:$B$1597,2,0),"")</f>
        <v>HN004</v>
      </c>
      <c r="K87" s="24" t="s">
        <v>39</v>
      </c>
      <c r="L87" s="31" t="str">
        <f t="shared" si="19"/>
        <v>Chân giò heo muối 300g</v>
      </c>
      <c r="M87" s="20"/>
      <c r="N87" s="50" t="str">
        <f t="shared" si="20"/>
        <v>K-C6</v>
      </c>
      <c r="Q87" s="32" t="str">
        <f t="shared" si="21"/>
        <v>Túi</v>
      </c>
      <c r="R87" s="36">
        <v>4</v>
      </c>
      <c r="T87" s="34">
        <f t="shared" si="22"/>
        <v>73431</v>
      </c>
      <c r="U87" s="34">
        <f t="shared" si="23"/>
        <v>293724</v>
      </c>
      <c r="X87" s="72">
        <f t="shared" si="24"/>
        <v>8</v>
      </c>
      <c r="Y87" s="35"/>
      <c r="Z87" s="34">
        <f t="shared" si="25"/>
        <v>23498</v>
      </c>
      <c r="AA87" s="80">
        <f t="shared" si="26"/>
        <v>3493</v>
      </c>
    </row>
    <row r="88" spans="1:27" ht="25.5" customHeight="1" x14ac:dyDescent="0.25">
      <c r="A88" s="91">
        <v>44889</v>
      </c>
      <c r="B88" s="78" t="str">
        <f t="shared" si="18"/>
        <v>PO2211/03493</v>
      </c>
      <c r="G88" s="24" t="s">
        <v>931</v>
      </c>
      <c r="I88" s="24" t="s">
        <v>1991</v>
      </c>
      <c r="J88" s="60" t="str">
        <f>IF(G88&lt;&gt;"",VLOOKUP(G88,'nhân viên sale'!$A$2:$B$1597,2,0),"")</f>
        <v>HN004</v>
      </c>
      <c r="K88" s="24" t="s">
        <v>55</v>
      </c>
      <c r="L88" s="31" t="str">
        <f t="shared" si="19"/>
        <v>Gà muối 500g</v>
      </c>
      <c r="M88" s="20"/>
      <c r="N88" s="50" t="str">
        <f t="shared" si="20"/>
        <v>K-C6</v>
      </c>
      <c r="Q88" s="32" t="str">
        <f t="shared" si="21"/>
        <v>Túi</v>
      </c>
      <c r="R88" s="36">
        <v>2</v>
      </c>
      <c r="T88" s="34">
        <f t="shared" si="22"/>
        <v>111058</v>
      </c>
      <c r="U88" s="34">
        <f t="shared" si="23"/>
        <v>222116</v>
      </c>
      <c r="X88" s="72">
        <f t="shared" si="24"/>
        <v>8</v>
      </c>
      <c r="Y88" s="35"/>
      <c r="Z88" s="34">
        <f t="shared" si="25"/>
        <v>17769</v>
      </c>
      <c r="AA88" s="80">
        <f t="shared" si="26"/>
        <v>3493</v>
      </c>
    </row>
    <row r="89" spans="1:27" ht="25.5" customHeight="1" x14ac:dyDescent="0.25">
      <c r="A89" s="91">
        <v>44889</v>
      </c>
      <c r="B89" s="78" t="str">
        <f t="shared" si="18"/>
        <v>PO2211/03494</v>
      </c>
      <c r="G89" s="24" t="s">
        <v>952</v>
      </c>
      <c r="I89" s="24" t="s">
        <v>1992</v>
      </c>
      <c r="J89" s="60" t="str">
        <f>IF(G89&lt;&gt;"",VLOOKUP(G89,'nhân viên sale'!$A$2:$B$1597,2,0),"")</f>
        <v>HN004</v>
      </c>
      <c r="K89" s="24" t="s">
        <v>30</v>
      </c>
      <c r="L89" s="31" t="str">
        <f t="shared" si="19"/>
        <v>Bắp bò muối 200g</v>
      </c>
      <c r="M89" s="20"/>
      <c r="N89" s="50" t="str">
        <f t="shared" si="20"/>
        <v>K-C6</v>
      </c>
      <c r="Q89" s="32" t="str">
        <f t="shared" si="21"/>
        <v>Túi</v>
      </c>
      <c r="R89" s="36">
        <v>3</v>
      </c>
      <c r="T89" s="34">
        <f t="shared" si="22"/>
        <v>87787</v>
      </c>
      <c r="U89" s="34">
        <f t="shared" si="23"/>
        <v>263361</v>
      </c>
      <c r="X89" s="72">
        <f t="shared" si="24"/>
        <v>8</v>
      </c>
      <c r="Y89" s="35"/>
      <c r="Z89" s="34">
        <f t="shared" si="25"/>
        <v>21069</v>
      </c>
      <c r="AA89" s="80">
        <f t="shared" si="26"/>
        <v>3494</v>
      </c>
    </row>
    <row r="90" spans="1:27" ht="25.5" customHeight="1" x14ac:dyDescent="0.25">
      <c r="A90" s="91">
        <v>44889</v>
      </c>
      <c r="B90" s="78" t="str">
        <f t="shared" si="18"/>
        <v>PO2211/03494</v>
      </c>
      <c r="G90" s="24" t="s">
        <v>952</v>
      </c>
      <c r="I90" s="24" t="s">
        <v>1992</v>
      </c>
      <c r="J90" s="60" t="str">
        <f>IF(G90&lt;&gt;"",VLOOKUP(G90,'nhân viên sale'!$A$2:$B$1597,2,0),"")</f>
        <v>HN004</v>
      </c>
      <c r="K90" s="24" t="s">
        <v>55</v>
      </c>
      <c r="L90" s="31" t="str">
        <f t="shared" si="19"/>
        <v>Gà muối 500g</v>
      </c>
      <c r="M90" s="20"/>
      <c r="N90" s="50" t="str">
        <f t="shared" si="20"/>
        <v>K-C6</v>
      </c>
      <c r="Q90" s="32" t="str">
        <f t="shared" si="21"/>
        <v>Túi</v>
      </c>
      <c r="R90" s="36">
        <v>2</v>
      </c>
      <c r="T90" s="34">
        <f t="shared" si="22"/>
        <v>111058</v>
      </c>
      <c r="U90" s="34">
        <f t="shared" si="23"/>
        <v>222116</v>
      </c>
      <c r="X90" s="72">
        <f t="shared" si="24"/>
        <v>8</v>
      </c>
      <c r="Y90" s="35"/>
      <c r="Z90" s="34">
        <f t="shared" si="25"/>
        <v>17769</v>
      </c>
      <c r="AA90" s="80">
        <f t="shared" si="26"/>
        <v>3494</v>
      </c>
    </row>
    <row r="91" spans="1:27" ht="25.5" customHeight="1" x14ac:dyDescent="0.25">
      <c r="A91" s="91">
        <v>44889</v>
      </c>
      <c r="B91" s="78" t="str">
        <f t="shared" si="18"/>
        <v>PO2211/03494</v>
      </c>
      <c r="G91" s="24" t="s">
        <v>952</v>
      </c>
      <c r="I91" s="24" t="s">
        <v>1992</v>
      </c>
      <c r="J91" s="60" t="str">
        <f>IF(G91&lt;&gt;"",VLOOKUP(G91,'nhân viên sale'!$A$2:$B$1597,2,0),"")</f>
        <v>HN004</v>
      </c>
      <c r="K91" s="24" t="s">
        <v>45</v>
      </c>
      <c r="L91" s="31" t="str">
        <f t="shared" si="19"/>
        <v>Chả nướng 300g</v>
      </c>
      <c r="M91" s="20"/>
      <c r="N91" s="50" t="str">
        <f t="shared" si="20"/>
        <v>K-C6</v>
      </c>
      <c r="Q91" s="32" t="str">
        <f t="shared" si="21"/>
        <v>Túi</v>
      </c>
      <c r="R91" s="36">
        <v>1</v>
      </c>
      <c r="T91" s="34">
        <f t="shared" si="22"/>
        <v>70950</v>
      </c>
      <c r="U91" s="34">
        <f t="shared" si="23"/>
        <v>70950</v>
      </c>
      <c r="X91" s="72">
        <f t="shared" si="24"/>
        <v>8</v>
      </c>
      <c r="Y91" s="35"/>
      <c r="Z91" s="34">
        <f t="shared" si="25"/>
        <v>5676</v>
      </c>
      <c r="AA91" s="80">
        <f t="shared" si="26"/>
        <v>3494</v>
      </c>
    </row>
    <row r="92" spans="1:27" ht="25.5" customHeight="1" x14ac:dyDescent="0.25">
      <c r="A92" s="91">
        <v>44889</v>
      </c>
      <c r="B92" s="78" t="str">
        <f t="shared" si="18"/>
        <v>PO2211/03494</v>
      </c>
      <c r="G92" s="24" t="s">
        <v>952</v>
      </c>
      <c r="I92" s="24" t="s">
        <v>1992</v>
      </c>
      <c r="J92" s="60" t="str">
        <f>IF(G92&lt;&gt;"",VLOOKUP(G92,'nhân viên sale'!$A$2:$B$1597,2,0),"")</f>
        <v>HN004</v>
      </c>
      <c r="K92" s="24" t="s">
        <v>47</v>
      </c>
      <c r="L92" s="31" t="str">
        <f t="shared" si="19"/>
        <v>Đùi gà sốt cay 500g</v>
      </c>
      <c r="M92" s="20"/>
      <c r="N92" s="50" t="str">
        <f t="shared" si="20"/>
        <v>K-C6</v>
      </c>
      <c r="Q92" s="32" t="str">
        <f t="shared" si="21"/>
        <v>Túi</v>
      </c>
      <c r="R92" s="36">
        <v>1</v>
      </c>
      <c r="T92" s="34">
        <f t="shared" si="22"/>
        <v>105400</v>
      </c>
      <c r="U92" s="34">
        <f t="shared" si="23"/>
        <v>105400</v>
      </c>
      <c r="X92" s="72">
        <f t="shared" si="24"/>
        <v>8</v>
      </c>
      <c r="Y92" s="35"/>
      <c r="Z92" s="34">
        <f t="shared" si="25"/>
        <v>8432</v>
      </c>
      <c r="AA92" s="80">
        <f t="shared" si="26"/>
        <v>3494</v>
      </c>
    </row>
    <row r="93" spans="1:27" ht="25.5" customHeight="1" x14ac:dyDescent="0.25">
      <c r="A93" s="91">
        <v>44889</v>
      </c>
      <c r="B93" s="78" t="str">
        <f t="shared" si="18"/>
        <v>PO2211/03494</v>
      </c>
      <c r="G93" s="24" t="s">
        <v>952</v>
      </c>
      <c r="I93" s="24" t="s">
        <v>1992</v>
      </c>
      <c r="J93" s="60" t="str">
        <f>IF(G93&lt;&gt;"",VLOOKUP(G93,'nhân viên sale'!$A$2:$B$1597,2,0),"")</f>
        <v>HN004</v>
      </c>
      <c r="K93" s="24" t="s">
        <v>43</v>
      </c>
      <c r="L93" s="31" t="str">
        <f t="shared" si="19"/>
        <v>Chân gà sốt cay 400g</v>
      </c>
      <c r="M93" s="20"/>
      <c r="N93" s="50" t="str">
        <f t="shared" si="20"/>
        <v>K-C6</v>
      </c>
      <c r="Q93" s="32" t="str">
        <f t="shared" si="21"/>
        <v>Túi</v>
      </c>
      <c r="R93" s="36">
        <v>2</v>
      </c>
      <c r="T93" s="34">
        <f t="shared" si="22"/>
        <v>90750</v>
      </c>
      <c r="U93" s="34">
        <f t="shared" si="23"/>
        <v>181500</v>
      </c>
      <c r="X93" s="72">
        <f t="shared" si="24"/>
        <v>8</v>
      </c>
      <c r="Y93" s="35"/>
      <c r="Z93" s="34">
        <f t="shared" si="25"/>
        <v>14520</v>
      </c>
      <c r="AA93" s="80">
        <f t="shared" si="26"/>
        <v>3494</v>
      </c>
    </row>
    <row r="94" spans="1:27" ht="25.5" customHeight="1" x14ac:dyDescent="0.25">
      <c r="A94" s="91">
        <v>44889</v>
      </c>
      <c r="B94" s="78" t="str">
        <f t="shared" si="18"/>
        <v>PO2211/03495</v>
      </c>
      <c r="G94" s="24" t="s">
        <v>1039</v>
      </c>
      <c r="I94" s="24" t="s">
        <v>1993</v>
      </c>
      <c r="J94" s="60" t="str">
        <f>IF(G94&lt;&gt;"",VLOOKUP(G94,'nhân viên sale'!$A$2:$B$1597,2,0),"")</f>
        <v>HN004</v>
      </c>
      <c r="K94" s="24" t="s">
        <v>30</v>
      </c>
      <c r="L94" s="31" t="str">
        <f t="shared" si="19"/>
        <v>Bắp bò muối 200g</v>
      </c>
      <c r="M94" s="85"/>
      <c r="N94" s="50" t="str">
        <f t="shared" si="20"/>
        <v>K-C6</v>
      </c>
      <c r="Q94" s="32" t="str">
        <f t="shared" si="21"/>
        <v>Túi</v>
      </c>
      <c r="R94" s="36">
        <v>2</v>
      </c>
      <c r="T94" s="34">
        <f t="shared" si="22"/>
        <v>87787</v>
      </c>
      <c r="U94" s="34">
        <f t="shared" si="23"/>
        <v>175574</v>
      </c>
      <c r="X94" s="72">
        <f t="shared" si="24"/>
        <v>8</v>
      </c>
      <c r="Y94" s="35"/>
      <c r="Z94" s="34">
        <f t="shared" si="25"/>
        <v>14046</v>
      </c>
      <c r="AA94" s="80">
        <f t="shared" si="26"/>
        <v>3495</v>
      </c>
    </row>
    <row r="95" spans="1:27" ht="25.5" customHeight="1" x14ac:dyDescent="0.25">
      <c r="A95" s="91">
        <v>44889</v>
      </c>
      <c r="B95" s="78" t="str">
        <f t="shared" si="18"/>
        <v>PO2211/03495</v>
      </c>
      <c r="G95" s="24" t="s">
        <v>1039</v>
      </c>
      <c r="I95" s="24" t="s">
        <v>1993</v>
      </c>
      <c r="J95" s="60" t="str">
        <f>IF(G95&lt;&gt;"",VLOOKUP(G95,'nhân viên sale'!$A$2:$B$1597,2,0),"")</f>
        <v>HN004</v>
      </c>
      <c r="K95" s="24" t="s">
        <v>45</v>
      </c>
      <c r="L95" s="31" t="str">
        <f t="shared" si="19"/>
        <v>Chả nướng 300g</v>
      </c>
      <c r="M95" s="85"/>
      <c r="N95" s="50" t="str">
        <f t="shared" si="20"/>
        <v>K-C6</v>
      </c>
      <c r="Q95" s="32" t="str">
        <f t="shared" si="21"/>
        <v>Túi</v>
      </c>
      <c r="R95" s="36">
        <v>1</v>
      </c>
      <c r="T95" s="34">
        <f t="shared" si="22"/>
        <v>70950</v>
      </c>
      <c r="U95" s="34">
        <f t="shared" si="23"/>
        <v>70950</v>
      </c>
      <c r="X95" s="72">
        <f t="shared" si="24"/>
        <v>8</v>
      </c>
      <c r="Y95" s="35"/>
      <c r="Z95" s="34">
        <f t="shared" si="25"/>
        <v>5676</v>
      </c>
      <c r="AA95" s="80">
        <f t="shared" si="26"/>
        <v>3495</v>
      </c>
    </row>
    <row r="96" spans="1:27" ht="25.5" customHeight="1" x14ac:dyDescent="0.25">
      <c r="A96" s="91">
        <v>44889</v>
      </c>
      <c r="B96" s="78" t="str">
        <f t="shared" si="18"/>
        <v>PO2211/03495</v>
      </c>
      <c r="G96" s="24" t="s">
        <v>1039</v>
      </c>
      <c r="I96" s="24" t="s">
        <v>1993</v>
      </c>
      <c r="J96" s="60" t="str">
        <f>IF(G96&lt;&gt;"",VLOOKUP(G96,'nhân viên sale'!$A$2:$B$1597,2,0),"")</f>
        <v>HN004</v>
      </c>
      <c r="K96" s="24" t="s">
        <v>37</v>
      </c>
      <c r="L96" s="31" t="str">
        <f t="shared" si="19"/>
        <v>Chả cốm 300g</v>
      </c>
      <c r="M96" s="85"/>
      <c r="N96" s="50" t="str">
        <f t="shared" si="20"/>
        <v>K-C6</v>
      </c>
      <c r="Q96" s="32" t="str">
        <f t="shared" si="21"/>
        <v>Túi</v>
      </c>
      <c r="R96" s="36">
        <v>2</v>
      </c>
      <c r="T96" s="34">
        <f t="shared" si="22"/>
        <v>74250</v>
      </c>
      <c r="U96" s="34">
        <f t="shared" si="23"/>
        <v>148500</v>
      </c>
      <c r="X96" s="72">
        <f t="shared" si="24"/>
        <v>8</v>
      </c>
      <c r="Y96" s="35"/>
      <c r="Z96" s="34">
        <f t="shared" si="25"/>
        <v>11880</v>
      </c>
      <c r="AA96" s="80">
        <f t="shared" si="26"/>
        <v>3495</v>
      </c>
    </row>
    <row r="97" spans="1:27" ht="25.5" customHeight="1" x14ac:dyDescent="0.25">
      <c r="A97" s="91">
        <v>44889</v>
      </c>
      <c r="B97" s="78" t="str">
        <f t="shared" si="18"/>
        <v>PO2211/03495</v>
      </c>
      <c r="G97" s="24" t="s">
        <v>1039</v>
      </c>
      <c r="I97" s="24" t="s">
        <v>1993</v>
      </c>
      <c r="J97" s="60" t="str">
        <f>IF(G97&lt;&gt;"",VLOOKUP(G97,'nhân viên sale'!$A$2:$B$1597,2,0),"")</f>
        <v>HN004</v>
      </c>
      <c r="K97" s="24" t="s">
        <v>47</v>
      </c>
      <c r="L97" s="31" t="str">
        <f t="shared" si="19"/>
        <v>Đùi gà sốt cay 500g</v>
      </c>
      <c r="M97" s="85"/>
      <c r="N97" s="50" t="str">
        <f t="shared" si="20"/>
        <v>K-C6</v>
      </c>
      <c r="Q97" s="32" t="str">
        <f t="shared" si="21"/>
        <v>Túi</v>
      </c>
      <c r="R97" s="36">
        <v>1</v>
      </c>
      <c r="T97" s="34">
        <f t="shared" si="22"/>
        <v>105400</v>
      </c>
      <c r="U97" s="34">
        <f t="shared" si="23"/>
        <v>105400</v>
      </c>
      <c r="X97" s="72">
        <f t="shared" si="24"/>
        <v>8</v>
      </c>
      <c r="Y97" s="35"/>
      <c r="Z97" s="34">
        <f t="shared" si="25"/>
        <v>8432</v>
      </c>
      <c r="AA97" s="80">
        <f t="shared" si="26"/>
        <v>3495</v>
      </c>
    </row>
    <row r="98" spans="1:27" ht="25.5" customHeight="1" x14ac:dyDescent="0.25">
      <c r="A98" s="91">
        <v>44889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PO2211/03495</v>
      </c>
      <c r="G98" s="24" t="s">
        <v>1039</v>
      </c>
      <c r="I98" s="24" t="s">
        <v>1993</v>
      </c>
      <c r="J98" s="60" t="str">
        <f>IF(G98&lt;&gt;"",VLOOKUP(G98,'nhân viên sale'!$A$2:$B$1597,2,0),"")</f>
        <v>HN004</v>
      </c>
      <c r="K98" s="24" t="s">
        <v>43</v>
      </c>
      <c r="L98" s="31" t="str">
        <f t="shared" ref="L98:L129" si="28">IF(K98&lt;&gt;"",VLOOKUP(K98,tenhang,2,0),"")</f>
        <v>Chân gà sốt cay 400g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2</v>
      </c>
      <c r="T98" s="34">
        <f t="shared" ref="T98:T129" si="31">IF(K98&lt;&gt;"",VLOOKUP(K98,tenhang,4,0),0)</f>
        <v>90750</v>
      </c>
      <c r="U98" s="34">
        <f t="shared" ref="U98:U129" si="32">R98*T98</f>
        <v>181500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14520</v>
      </c>
      <c r="AA98" s="80">
        <f t="shared" si="26"/>
        <v>3495</v>
      </c>
    </row>
    <row r="99" spans="1:27" ht="25.5" customHeight="1" x14ac:dyDescent="0.25">
      <c r="A99" s="91">
        <v>44889</v>
      </c>
      <c r="B99" s="78" t="str">
        <f t="shared" si="27"/>
        <v>PO2211/03496</v>
      </c>
      <c r="G99" s="24" t="s">
        <v>1127</v>
      </c>
      <c r="I99" s="24" t="s">
        <v>1994</v>
      </c>
      <c r="J99" s="60" t="str">
        <f>IF(G99&lt;&gt;"",VLOOKUP(G99,'nhân viên sale'!$A$2:$B$1597,2,0),"")</f>
        <v>HN004</v>
      </c>
      <c r="K99" s="24" t="s">
        <v>30</v>
      </c>
      <c r="L99" s="31" t="str">
        <f t="shared" si="28"/>
        <v>Bắp bò muối 200g</v>
      </c>
      <c r="M99" s="20"/>
      <c r="N99" s="50" t="str">
        <f t="shared" si="29"/>
        <v>K-C6</v>
      </c>
      <c r="Q99" s="32" t="str">
        <f t="shared" si="30"/>
        <v>Túi</v>
      </c>
      <c r="R99" s="36">
        <v>2</v>
      </c>
      <c r="T99" s="34">
        <f t="shared" si="31"/>
        <v>87787</v>
      </c>
      <c r="U99" s="34">
        <f t="shared" si="32"/>
        <v>175574</v>
      </c>
      <c r="X99" s="72">
        <f t="shared" si="33"/>
        <v>8</v>
      </c>
      <c r="Y99" s="35"/>
      <c r="Z99" s="34">
        <f t="shared" si="34"/>
        <v>14046</v>
      </c>
      <c r="AA99" s="80">
        <f t="shared" ref="AA99:AA113" si="35">IF(I99&lt;&gt;"",IF(I99=I98,AA98,AA98+1),"")</f>
        <v>3496</v>
      </c>
    </row>
    <row r="100" spans="1:27" ht="25.5" customHeight="1" x14ac:dyDescent="0.25">
      <c r="A100" s="91">
        <v>44889</v>
      </c>
      <c r="B100" s="78" t="str">
        <f t="shared" si="27"/>
        <v>PO2211/03496</v>
      </c>
      <c r="G100" s="24" t="s">
        <v>1127</v>
      </c>
      <c r="I100" s="24" t="s">
        <v>1994</v>
      </c>
      <c r="J100" s="60" t="str">
        <f>IF(G100&lt;&gt;"",VLOOKUP(G100,'nhân viên sale'!$A$2:$B$1597,2,0),"")</f>
        <v>HN004</v>
      </c>
      <c r="K100" s="24" t="s">
        <v>39</v>
      </c>
      <c r="L100" s="31" t="str">
        <f t="shared" si="28"/>
        <v>Chân giò heo muối 300g</v>
      </c>
      <c r="M100" s="20"/>
      <c r="N100" s="50" t="str">
        <f t="shared" si="29"/>
        <v>K-C6</v>
      </c>
      <c r="Q100" s="32" t="str">
        <f t="shared" si="30"/>
        <v>Túi</v>
      </c>
      <c r="R100" s="36">
        <v>2</v>
      </c>
      <c r="T100" s="34">
        <f t="shared" si="31"/>
        <v>73431</v>
      </c>
      <c r="U100" s="34">
        <f t="shared" si="32"/>
        <v>146862</v>
      </c>
      <c r="X100" s="72">
        <f t="shared" si="33"/>
        <v>8</v>
      </c>
      <c r="Y100" s="35"/>
      <c r="Z100" s="34">
        <f t="shared" si="34"/>
        <v>11749</v>
      </c>
      <c r="AA100" s="80">
        <f t="shared" si="35"/>
        <v>3496</v>
      </c>
    </row>
    <row r="101" spans="1:27" ht="25.5" customHeight="1" x14ac:dyDescent="0.25">
      <c r="A101" s="91">
        <v>44889</v>
      </c>
      <c r="B101" s="78" t="str">
        <f t="shared" si="27"/>
        <v>PO2211/03496</v>
      </c>
      <c r="G101" s="24" t="s">
        <v>1127</v>
      </c>
      <c r="I101" s="24" t="s">
        <v>1994</v>
      </c>
      <c r="J101" s="60" t="str">
        <f>IF(G101&lt;&gt;"",VLOOKUP(G101,'nhân viên sale'!$A$2:$B$1597,2,0),"")</f>
        <v>HN004</v>
      </c>
      <c r="K101" s="24" t="s">
        <v>55</v>
      </c>
      <c r="L101" s="31" t="str">
        <f t="shared" si="28"/>
        <v>Gà muối 500g</v>
      </c>
      <c r="M101" s="20"/>
      <c r="N101" s="50" t="str">
        <f t="shared" si="29"/>
        <v>K-C6</v>
      </c>
      <c r="Q101" s="32" t="str">
        <f t="shared" si="30"/>
        <v>Túi</v>
      </c>
      <c r="R101" s="36">
        <v>2</v>
      </c>
      <c r="T101" s="34">
        <f t="shared" si="31"/>
        <v>111058</v>
      </c>
      <c r="U101" s="34">
        <f t="shared" si="32"/>
        <v>222116</v>
      </c>
      <c r="X101" s="72">
        <f t="shared" si="33"/>
        <v>8</v>
      </c>
      <c r="Y101" s="35"/>
      <c r="Z101" s="34">
        <f t="shared" si="34"/>
        <v>17769</v>
      </c>
      <c r="AA101" s="80">
        <f t="shared" si="35"/>
        <v>3496</v>
      </c>
    </row>
    <row r="102" spans="1:27" ht="25.5" customHeight="1" x14ac:dyDescent="0.25">
      <c r="A102" s="91">
        <v>44889</v>
      </c>
      <c r="B102" s="78" t="str">
        <f t="shared" si="27"/>
        <v>PO2211/03496</v>
      </c>
      <c r="G102" s="24" t="s">
        <v>1127</v>
      </c>
      <c r="I102" s="24" t="s">
        <v>1994</v>
      </c>
      <c r="J102" s="60" t="str">
        <f>IF(G102&lt;&gt;"",VLOOKUP(G102,'nhân viên sale'!$A$2:$B$1597,2,0),"")</f>
        <v>HN004</v>
      </c>
      <c r="K102" s="24" t="s">
        <v>45</v>
      </c>
      <c r="L102" s="31" t="str">
        <f t="shared" si="28"/>
        <v>Chả nướng 300g</v>
      </c>
      <c r="M102" s="20"/>
      <c r="N102" s="50" t="str">
        <f t="shared" si="29"/>
        <v>K-C6</v>
      </c>
      <c r="Q102" s="32" t="str">
        <f t="shared" si="30"/>
        <v>Túi</v>
      </c>
      <c r="R102" s="36">
        <v>2</v>
      </c>
      <c r="T102" s="34">
        <f t="shared" si="31"/>
        <v>70950</v>
      </c>
      <c r="U102" s="34">
        <f t="shared" si="32"/>
        <v>141900</v>
      </c>
      <c r="X102" s="72">
        <f t="shared" si="33"/>
        <v>8</v>
      </c>
      <c r="Y102" s="35"/>
      <c r="Z102" s="34">
        <f t="shared" si="34"/>
        <v>11352</v>
      </c>
      <c r="AA102" s="80">
        <f t="shared" si="35"/>
        <v>3496</v>
      </c>
    </row>
    <row r="103" spans="1:27" ht="25.5" customHeight="1" x14ac:dyDescent="0.25">
      <c r="A103" s="91">
        <v>44889</v>
      </c>
      <c r="B103" s="78" t="str">
        <f t="shared" si="27"/>
        <v>PO2211/03496</v>
      </c>
      <c r="G103" s="24" t="s">
        <v>1127</v>
      </c>
      <c r="I103" s="24" t="s">
        <v>1994</v>
      </c>
      <c r="J103" s="60" t="str">
        <f>IF(G103&lt;&gt;"",VLOOKUP(G103,'nhân viên sale'!$A$2:$B$1597,2,0),"")</f>
        <v>HN004</v>
      </c>
      <c r="K103" s="24" t="s">
        <v>37</v>
      </c>
      <c r="L103" s="31" t="str">
        <f t="shared" si="28"/>
        <v>Chả cốm 300g</v>
      </c>
      <c r="M103" s="20"/>
      <c r="N103" s="50" t="str">
        <f t="shared" si="29"/>
        <v>K-C6</v>
      </c>
      <c r="Q103" s="32" t="str">
        <f t="shared" si="30"/>
        <v>Túi</v>
      </c>
      <c r="R103" s="36">
        <v>2</v>
      </c>
      <c r="T103" s="34">
        <f t="shared" si="31"/>
        <v>74250</v>
      </c>
      <c r="U103" s="34">
        <f t="shared" si="32"/>
        <v>148500</v>
      </c>
      <c r="X103" s="72">
        <f t="shared" si="33"/>
        <v>8</v>
      </c>
      <c r="Y103" s="35"/>
      <c r="Z103" s="34">
        <f t="shared" si="34"/>
        <v>11880</v>
      </c>
      <c r="AA103" s="80">
        <f t="shared" si="35"/>
        <v>3496</v>
      </c>
    </row>
    <row r="104" spans="1:27" ht="25.5" customHeight="1" x14ac:dyDescent="0.25">
      <c r="A104" s="91">
        <v>44889</v>
      </c>
      <c r="B104" s="78" t="str">
        <f t="shared" si="27"/>
        <v>PO2211/03496</v>
      </c>
      <c r="G104" s="24" t="s">
        <v>1127</v>
      </c>
      <c r="I104" s="24" t="s">
        <v>1994</v>
      </c>
      <c r="J104" s="60" t="str">
        <f>IF(G104&lt;&gt;"",VLOOKUP(G104,'nhân viên sale'!$A$2:$B$1597,2,0),"")</f>
        <v>HN004</v>
      </c>
      <c r="K104" s="24" t="s">
        <v>47</v>
      </c>
      <c r="L104" s="31" t="str">
        <f t="shared" si="28"/>
        <v>Đùi gà sốt cay 500g</v>
      </c>
      <c r="M104" s="20"/>
      <c r="N104" s="50" t="str">
        <f t="shared" si="29"/>
        <v>K-C6</v>
      </c>
      <c r="Q104" s="32" t="str">
        <f t="shared" si="30"/>
        <v>Túi</v>
      </c>
      <c r="R104" s="36">
        <v>2</v>
      </c>
      <c r="T104" s="34">
        <f t="shared" si="31"/>
        <v>105400</v>
      </c>
      <c r="U104" s="34">
        <f t="shared" si="32"/>
        <v>210800</v>
      </c>
      <c r="X104" s="72">
        <f t="shared" si="33"/>
        <v>8</v>
      </c>
      <c r="Y104" s="35"/>
      <c r="Z104" s="34">
        <f t="shared" si="34"/>
        <v>16864</v>
      </c>
      <c r="AA104" s="80">
        <f t="shared" si="35"/>
        <v>3496</v>
      </c>
    </row>
    <row r="105" spans="1:27" ht="25.5" customHeight="1" x14ac:dyDescent="0.25">
      <c r="A105" s="91">
        <v>44889</v>
      </c>
      <c r="B105" s="78" t="str">
        <f t="shared" si="27"/>
        <v>PO2211/03496</v>
      </c>
      <c r="G105" s="24" t="s">
        <v>1127</v>
      </c>
      <c r="I105" s="24" t="s">
        <v>1994</v>
      </c>
      <c r="J105" s="60" t="str">
        <f>IF(G105&lt;&gt;"",VLOOKUP(G105,'nhân viên sale'!$A$2:$B$1597,2,0),"")</f>
        <v>HN004</v>
      </c>
      <c r="K105" s="24" t="s">
        <v>43</v>
      </c>
      <c r="L105" s="31" t="str">
        <f t="shared" si="28"/>
        <v>Chân gà sốt cay 400g</v>
      </c>
      <c r="M105" s="20"/>
      <c r="N105" s="50" t="str">
        <f t="shared" si="29"/>
        <v>K-C6</v>
      </c>
      <c r="Q105" s="32" t="str">
        <f t="shared" si="30"/>
        <v>Túi</v>
      </c>
      <c r="R105" s="36">
        <v>2</v>
      </c>
      <c r="T105" s="34">
        <f t="shared" si="31"/>
        <v>90750</v>
      </c>
      <c r="U105" s="34">
        <f t="shared" si="32"/>
        <v>181500</v>
      </c>
      <c r="X105" s="72">
        <f t="shared" si="33"/>
        <v>8</v>
      </c>
      <c r="Y105" s="35"/>
      <c r="Z105" s="34">
        <f t="shared" si="34"/>
        <v>14520</v>
      </c>
      <c r="AA105" s="80">
        <f t="shared" si="35"/>
        <v>3496</v>
      </c>
    </row>
    <row r="106" spans="1:27" ht="25.5" customHeight="1" x14ac:dyDescent="0.25">
      <c r="A106" s="91">
        <v>44889</v>
      </c>
      <c r="B106" s="78" t="str">
        <f t="shared" si="27"/>
        <v>PO2211/03497</v>
      </c>
      <c r="G106" s="24" t="s">
        <v>1169</v>
      </c>
      <c r="I106" s="24" t="s">
        <v>1995</v>
      </c>
      <c r="J106" s="60" t="str">
        <f>IF(G106&lt;&gt;"",VLOOKUP(G106,'nhân viên sale'!$A$2:$B$1597,2,0),"")</f>
        <v>HN004</v>
      </c>
      <c r="K106" s="24" t="s">
        <v>30</v>
      </c>
      <c r="L106" s="31" t="str">
        <f t="shared" si="28"/>
        <v>Bắp bò muối 200g</v>
      </c>
      <c r="M106" s="20"/>
      <c r="N106" s="50" t="str">
        <f t="shared" si="29"/>
        <v>K-C6</v>
      </c>
      <c r="Q106" s="32" t="str">
        <f t="shared" si="30"/>
        <v>Túi</v>
      </c>
      <c r="R106" s="36">
        <v>2</v>
      </c>
      <c r="T106" s="34">
        <f t="shared" si="31"/>
        <v>87787</v>
      </c>
      <c r="U106" s="34">
        <f t="shared" si="32"/>
        <v>175574</v>
      </c>
      <c r="X106" s="72">
        <f t="shared" si="33"/>
        <v>8</v>
      </c>
      <c r="Y106" s="35"/>
      <c r="Z106" s="34">
        <f t="shared" si="34"/>
        <v>14046</v>
      </c>
      <c r="AA106" s="80">
        <f t="shared" si="35"/>
        <v>3497</v>
      </c>
    </row>
    <row r="107" spans="1:27" ht="25.5" customHeight="1" x14ac:dyDescent="0.25">
      <c r="A107" s="91">
        <v>44889</v>
      </c>
      <c r="B107" s="78" t="str">
        <f t="shared" si="27"/>
        <v>PO2211/03497</v>
      </c>
      <c r="G107" s="24" t="s">
        <v>1169</v>
      </c>
      <c r="I107" s="24" t="s">
        <v>1995</v>
      </c>
      <c r="J107" s="60" t="str">
        <f>IF(G107&lt;&gt;"",VLOOKUP(G107,'nhân viên sale'!$A$2:$B$1597,2,0),"")</f>
        <v>HN004</v>
      </c>
      <c r="K107" s="24" t="s">
        <v>39</v>
      </c>
      <c r="L107" s="31" t="str">
        <f t="shared" si="28"/>
        <v>Chân giò heo muối 300g</v>
      </c>
      <c r="M107" s="20"/>
      <c r="N107" s="50" t="str">
        <f t="shared" si="29"/>
        <v>K-C6</v>
      </c>
      <c r="Q107" s="32" t="str">
        <f t="shared" si="30"/>
        <v>Túi</v>
      </c>
      <c r="R107" s="36">
        <v>2</v>
      </c>
      <c r="T107" s="34">
        <f t="shared" si="31"/>
        <v>73431</v>
      </c>
      <c r="U107" s="34">
        <f t="shared" si="32"/>
        <v>146862</v>
      </c>
      <c r="X107" s="72">
        <f t="shared" si="33"/>
        <v>8</v>
      </c>
      <c r="Y107" s="35"/>
      <c r="Z107" s="34">
        <f t="shared" si="34"/>
        <v>11749</v>
      </c>
      <c r="AA107" s="80">
        <f t="shared" si="35"/>
        <v>3497</v>
      </c>
    </row>
    <row r="108" spans="1:27" ht="25.5" customHeight="1" x14ac:dyDescent="0.25">
      <c r="A108" s="91">
        <v>44889</v>
      </c>
      <c r="B108" s="78" t="str">
        <f t="shared" si="27"/>
        <v>PO2211/03497</v>
      </c>
      <c r="G108" s="24" t="s">
        <v>1169</v>
      </c>
      <c r="I108" s="24" t="s">
        <v>1995</v>
      </c>
      <c r="J108" s="60" t="str">
        <f>IF(G108&lt;&gt;"",VLOOKUP(G108,'nhân viên sale'!$A$2:$B$1597,2,0),"")</f>
        <v>HN004</v>
      </c>
      <c r="K108" s="24" t="s">
        <v>55</v>
      </c>
      <c r="L108" s="31" t="str">
        <f t="shared" si="28"/>
        <v>Gà muối 500g</v>
      </c>
      <c r="M108" s="20"/>
      <c r="N108" s="50" t="str">
        <f t="shared" si="29"/>
        <v>K-C6</v>
      </c>
      <c r="Q108" s="32" t="str">
        <f t="shared" si="30"/>
        <v>Túi</v>
      </c>
      <c r="R108" s="36">
        <v>2</v>
      </c>
      <c r="T108" s="34">
        <f t="shared" si="31"/>
        <v>111058</v>
      </c>
      <c r="U108" s="34">
        <f t="shared" si="32"/>
        <v>222116</v>
      </c>
      <c r="X108" s="72">
        <f t="shared" si="33"/>
        <v>8</v>
      </c>
      <c r="Y108" s="35"/>
      <c r="Z108" s="34">
        <f t="shared" si="34"/>
        <v>17769</v>
      </c>
      <c r="AA108" s="80">
        <f t="shared" si="35"/>
        <v>3497</v>
      </c>
    </row>
    <row r="109" spans="1:27" ht="25.5" customHeight="1" x14ac:dyDescent="0.25">
      <c r="A109" s="91">
        <v>44889</v>
      </c>
      <c r="B109" s="78" t="str">
        <f t="shared" si="27"/>
        <v>PO2211/03497</v>
      </c>
      <c r="G109" s="24" t="s">
        <v>1169</v>
      </c>
      <c r="I109" s="24" t="s">
        <v>1995</v>
      </c>
      <c r="J109" s="60" t="str">
        <f>IF(G109&lt;&gt;"",VLOOKUP(G109,'nhân viên sale'!$A$2:$B$1597,2,0),"")</f>
        <v>HN004</v>
      </c>
      <c r="K109" s="24" t="s">
        <v>45</v>
      </c>
      <c r="L109" s="31" t="str">
        <f t="shared" si="28"/>
        <v>Chả nướng 300g</v>
      </c>
      <c r="M109" s="20"/>
      <c r="N109" s="50" t="str">
        <f t="shared" si="29"/>
        <v>K-C6</v>
      </c>
      <c r="Q109" s="32" t="str">
        <f t="shared" si="30"/>
        <v>Túi</v>
      </c>
      <c r="R109" s="36">
        <v>2</v>
      </c>
      <c r="T109" s="34">
        <f t="shared" si="31"/>
        <v>70950</v>
      </c>
      <c r="U109" s="34">
        <f t="shared" si="32"/>
        <v>141900</v>
      </c>
      <c r="X109" s="72">
        <f t="shared" si="33"/>
        <v>8</v>
      </c>
      <c r="Y109" s="35"/>
      <c r="Z109" s="34">
        <f t="shared" si="34"/>
        <v>11352</v>
      </c>
      <c r="AA109" s="80">
        <f t="shared" si="35"/>
        <v>3497</v>
      </c>
    </row>
    <row r="110" spans="1:27" ht="25.5" customHeight="1" x14ac:dyDescent="0.25">
      <c r="A110" s="91">
        <v>44889</v>
      </c>
      <c r="B110" s="78" t="str">
        <f t="shared" si="27"/>
        <v>PO2211/03497</v>
      </c>
      <c r="G110" s="24" t="s">
        <v>1169</v>
      </c>
      <c r="I110" s="24" t="s">
        <v>1995</v>
      </c>
      <c r="J110" s="60" t="str">
        <f>IF(G110&lt;&gt;"",VLOOKUP(G110,'nhân viên sale'!$A$2:$B$1597,2,0),"")</f>
        <v>HN004</v>
      </c>
      <c r="K110" s="24" t="s">
        <v>37</v>
      </c>
      <c r="L110" s="31" t="str">
        <f t="shared" si="28"/>
        <v>Chả cốm 300g</v>
      </c>
      <c r="M110" s="20"/>
      <c r="N110" s="50" t="str">
        <f t="shared" si="29"/>
        <v>K-C6</v>
      </c>
      <c r="Q110" s="32" t="str">
        <f t="shared" si="30"/>
        <v>Túi</v>
      </c>
      <c r="R110" s="36">
        <v>2</v>
      </c>
      <c r="T110" s="34">
        <f t="shared" si="31"/>
        <v>74250</v>
      </c>
      <c r="U110" s="34">
        <f t="shared" si="32"/>
        <v>148500</v>
      </c>
      <c r="X110" s="72">
        <f t="shared" si="33"/>
        <v>8</v>
      </c>
      <c r="Y110" s="35"/>
      <c r="Z110" s="34">
        <f t="shared" si="34"/>
        <v>11880</v>
      </c>
      <c r="AA110" s="80">
        <f t="shared" si="35"/>
        <v>3497</v>
      </c>
    </row>
    <row r="111" spans="1:27" ht="25.5" customHeight="1" x14ac:dyDescent="0.25">
      <c r="A111" s="91">
        <v>44889</v>
      </c>
      <c r="B111" s="78" t="str">
        <f t="shared" si="27"/>
        <v>PO2211/03497</v>
      </c>
      <c r="G111" s="24" t="s">
        <v>1169</v>
      </c>
      <c r="I111" s="24" t="s">
        <v>1995</v>
      </c>
      <c r="J111" s="60" t="str">
        <f>IF(G111&lt;&gt;"",VLOOKUP(G111,'nhân viên sale'!$A$2:$B$1597,2,0),"")</f>
        <v>HN004</v>
      </c>
      <c r="K111" s="24" t="s">
        <v>47</v>
      </c>
      <c r="L111" s="31" t="str">
        <f t="shared" si="28"/>
        <v>Đùi gà sốt cay 500g</v>
      </c>
      <c r="M111" s="20"/>
      <c r="N111" s="50" t="str">
        <f t="shared" si="29"/>
        <v>K-C6</v>
      </c>
      <c r="Q111" s="32" t="str">
        <f t="shared" si="30"/>
        <v>Túi</v>
      </c>
      <c r="R111" s="36">
        <v>2</v>
      </c>
      <c r="T111" s="34">
        <f t="shared" si="31"/>
        <v>105400</v>
      </c>
      <c r="U111" s="34">
        <f t="shared" si="32"/>
        <v>210800</v>
      </c>
      <c r="X111" s="72">
        <f t="shared" si="33"/>
        <v>8</v>
      </c>
      <c r="Y111" s="35"/>
      <c r="Z111" s="34">
        <f t="shared" si="34"/>
        <v>16864</v>
      </c>
      <c r="AA111" s="80">
        <f t="shared" si="35"/>
        <v>3497</v>
      </c>
    </row>
    <row r="112" spans="1:27" ht="25.5" customHeight="1" x14ac:dyDescent="0.25">
      <c r="A112" s="91">
        <v>44889</v>
      </c>
      <c r="B112" s="78" t="str">
        <f t="shared" si="27"/>
        <v>PO2211/03497</v>
      </c>
      <c r="G112" s="24" t="s">
        <v>1169</v>
      </c>
      <c r="I112" s="24" t="s">
        <v>1995</v>
      </c>
      <c r="J112" s="60" t="str">
        <f>IF(G112&lt;&gt;"",VLOOKUP(G112,'nhân viên sale'!$A$2:$B$1597,2,0),"")</f>
        <v>HN004</v>
      </c>
      <c r="K112" s="24" t="s">
        <v>43</v>
      </c>
      <c r="L112" s="31" t="str">
        <f t="shared" si="28"/>
        <v>Chân gà sốt cay 400g</v>
      </c>
      <c r="M112" s="20"/>
      <c r="N112" s="50" t="str">
        <f t="shared" si="29"/>
        <v>K-C6</v>
      </c>
      <c r="Q112" s="32" t="str">
        <f t="shared" si="30"/>
        <v>Túi</v>
      </c>
      <c r="R112" s="36">
        <v>3</v>
      </c>
      <c r="T112" s="34">
        <f t="shared" si="31"/>
        <v>90750</v>
      </c>
      <c r="U112" s="34">
        <f t="shared" si="32"/>
        <v>272250</v>
      </c>
      <c r="X112" s="72">
        <f t="shared" si="33"/>
        <v>8</v>
      </c>
      <c r="Y112" s="35"/>
      <c r="Z112" s="34">
        <f t="shared" si="34"/>
        <v>21780</v>
      </c>
      <c r="AA112" s="80">
        <f t="shared" si="35"/>
        <v>3497</v>
      </c>
    </row>
    <row r="113" spans="1:30" ht="25.5" customHeight="1" x14ac:dyDescent="0.25">
      <c r="A113" s="91">
        <v>44889</v>
      </c>
      <c r="B113" s="78" t="str">
        <f t="shared" si="27"/>
        <v>PO2211/03498</v>
      </c>
      <c r="G113" s="24" t="s">
        <v>1212</v>
      </c>
      <c r="I113" s="24" t="s">
        <v>1996</v>
      </c>
      <c r="J113" s="60" t="str">
        <f>IF(G113&lt;&gt;"",VLOOKUP(G113,'nhân viên sale'!$A$2:$B$1597,2,0),"")</f>
        <v>HN004</v>
      </c>
      <c r="K113" s="24" t="s">
        <v>39</v>
      </c>
      <c r="L113" s="31" t="str">
        <f t="shared" si="28"/>
        <v>Chân giò heo muối 300g</v>
      </c>
      <c r="M113" s="20"/>
      <c r="N113" s="50" t="str">
        <f t="shared" si="29"/>
        <v>K-C6</v>
      </c>
      <c r="Q113" s="32" t="str">
        <f t="shared" si="30"/>
        <v>Túi</v>
      </c>
      <c r="R113" s="36">
        <v>10</v>
      </c>
      <c r="T113" s="34">
        <f t="shared" si="31"/>
        <v>73431</v>
      </c>
      <c r="U113" s="34">
        <f t="shared" si="32"/>
        <v>734310</v>
      </c>
      <c r="X113" s="72">
        <f t="shared" si="33"/>
        <v>8</v>
      </c>
      <c r="Y113" s="35"/>
      <c r="Z113" s="34">
        <f t="shared" si="34"/>
        <v>58745</v>
      </c>
      <c r="AA113" s="80">
        <f t="shared" si="35"/>
        <v>3498</v>
      </c>
    </row>
    <row r="114" spans="1:30" ht="25.5" customHeight="1" x14ac:dyDescent="0.25">
      <c r="A114" s="91">
        <v>44889</v>
      </c>
      <c r="B114" s="78" t="str">
        <f t="shared" si="27"/>
        <v>PO2211/03498</v>
      </c>
      <c r="G114" s="24" t="s">
        <v>1234</v>
      </c>
      <c r="I114" s="24" t="s">
        <v>1997</v>
      </c>
      <c r="J114" s="60" t="str">
        <f>IF(G114&lt;&gt;"",VLOOKUP(G114,'nhân viên sale'!$A$2:$B$1597,2,0),"")</f>
        <v>HN004</v>
      </c>
      <c r="K114" s="24" t="s">
        <v>30</v>
      </c>
      <c r="L114" s="31" t="str">
        <f t="shared" si="28"/>
        <v>Bắp bò muối 200g</v>
      </c>
      <c r="M114" s="20"/>
      <c r="N114" s="50" t="str">
        <f t="shared" si="29"/>
        <v>K-C6</v>
      </c>
      <c r="Q114" s="32" t="str">
        <f t="shared" si="30"/>
        <v>Túi</v>
      </c>
      <c r="R114" s="36">
        <v>2</v>
      </c>
      <c r="T114" s="34">
        <f t="shared" si="31"/>
        <v>87787</v>
      </c>
      <c r="U114" s="34">
        <f t="shared" si="32"/>
        <v>175574</v>
      </c>
      <c r="X114" s="72">
        <f t="shared" si="33"/>
        <v>8</v>
      </c>
      <c r="Y114" s="35"/>
      <c r="Z114" s="34">
        <f t="shared" si="34"/>
        <v>14046</v>
      </c>
      <c r="AA114" s="80">
        <f>IF(I114&lt;&gt;"",AA113,"")</f>
        <v>3498</v>
      </c>
      <c r="AB114" s="89"/>
      <c r="AC114" s="89"/>
      <c r="AD114" s="89"/>
    </row>
    <row r="115" spans="1:30" ht="25.5" customHeight="1" x14ac:dyDescent="0.25">
      <c r="A115" s="91">
        <v>44889</v>
      </c>
      <c r="B115" s="78" t="str">
        <f t="shared" si="27"/>
        <v>PO2211/03498</v>
      </c>
      <c r="G115" s="24" t="s">
        <v>1234</v>
      </c>
      <c r="I115" s="24" t="s">
        <v>1997</v>
      </c>
      <c r="J115" s="60" t="str">
        <f>IF(G115&lt;&gt;"",VLOOKUP(G115,'nhân viên sale'!$A$2:$B$1597,2,0),"")</f>
        <v>HN004</v>
      </c>
      <c r="K115" s="24" t="s">
        <v>39</v>
      </c>
      <c r="L115" s="31" t="str">
        <f t="shared" si="28"/>
        <v>Chân giò heo muối 300g</v>
      </c>
      <c r="M115" s="20"/>
      <c r="N115" s="50" t="str">
        <f t="shared" si="29"/>
        <v>K-C6</v>
      </c>
      <c r="Q115" s="32" t="str">
        <f t="shared" si="30"/>
        <v>Túi</v>
      </c>
      <c r="R115" s="36">
        <v>6</v>
      </c>
      <c r="T115" s="34">
        <f t="shared" si="31"/>
        <v>73431</v>
      </c>
      <c r="U115" s="34">
        <f t="shared" si="32"/>
        <v>440586</v>
      </c>
      <c r="X115" s="72">
        <f t="shared" si="33"/>
        <v>8</v>
      </c>
      <c r="Y115" s="35"/>
      <c r="Z115" s="34">
        <f t="shared" si="34"/>
        <v>35247</v>
      </c>
      <c r="AA115" s="80">
        <f t="shared" ref="AA115:AA146" si="36">IF(I115&lt;&gt;"",IF(I115=I114,AA114,AA114+1),"")</f>
        <v>3498</v>
      </c>
      <c r="AB115" s="89"/>
      <c r="AC115" s="89"/>
      <c r="AD115" s="89"/>
    </row>
    <row r="116" spans="1:30" ht="25.5" customHeight="1" x14ac:dyDescent="0.25">
      <c r="A116" s="91">
        <v>44889</v>
      </c>
      <c r="B116" s="78" t="str">
        <f t="shared" si="27"/>
        <v>PO2211/03498</v>
      </c>
      <c r="G116" s="24" t="s">
        <v>1234</v>
      </c>
      <c r="I116" s="24" t="s">
        <v>1997</v>
      </c>
      <c r="J116" s="60" t="str">
        <f>IF(G116&lt;&gt;"",VLOOKUP(G116,'nhân viên sale'!$A$2:$B$1597,2,0),"")</f>
        <v>HN004</v>
      </c>
      <c r="K116" s="24" t="s">
        <v>55</v>
      </c>
      <c r="L116" s="31" t="str">
        <f t="shared" si="28"/>
        <v>Gà muối 500g</v>
      </c>
      <c r="M116" s="20"/>
      <c r="N116" s="50" t="str">
        <f t="shared" si="29"/>
        <v>K-C6</v>
      </c>
      <c r="Q116" s="32" t="str">
        <f t="shared" si="30"/>
        <v>Túi</v>
      </c>
      <c r="R116" s="36">
        <v>2</v>
      </c>
      <c r="T116" s="34">
        <f t="shared" si="31"/>
        <v>111058</v>
      </c>
      <c r="U116" s="34">
        <f t="shared" si="32"/>
        <v>222116</v>
      </c>
      <c r="X116" s="72">
        <f t="shared" si="33"/>
        <v>8</v>
      </c>
      <c r="Y116" s="35"/>
      <c r="Z116" s="34">
        <f t="shared" si="34"/>
        <v>17769</v>
      </c>
      <c r="AA116" s="80">
        <f t="shared" si="36"/>
        <v>3498</v>
      </c>
      <c r="AB116" s="89"/>
      <c r="AC116" s="89"/>
      <c r="AD116" s="89"/>
    </row>
    <row r="117" spans="1:30" ht="25.5" customHeight="1" x14ac:dyDescent="0.25">
      <c r="A117" s="91">
        <v>44889</v>
      </c>
      <c r="B117" s="78" t="str">
        <f t="shared" si="27"/>
        <v>PO2211/03498</v>
      </c>
      <c r="G117" s="24" t="s">
        <v>1234</v>
      </c>
      <c r="I117" s="24" t="s">
        <v>1997</v>
      </c>
      <c r="J117" s="60" t="str">
        <f>IF(G117&lt;&gt;"",VLOOKUP(G117,'nhân viên sale'!$A$2:$B$1597,2,0),"")</f>
        <v>HN004</v>
      </c>
      <c r="K117" s="24" t="s">
        <v>45</v>
      </c>
      <c r="L117" s="31" t="str">
        <f t="shared" si="28"/>
        <v>Chả nướng 300g</v>
      </c>
      <c r="M117" s="20"/>
      <c r="N117" s="50" t="str">
        <f t="shared" si="29"/>
        <v>K-C6</v>
      </c>
      <c r="Q117" s="32" t="str">
        <f t="shared" si="30"/>
        <v>Túi</v>
      </c>
      <c r="R117" s="36">
        <v>3</v>
      </c>
      <c r="T117" s="34">
        <f t="shared" si="31"/>
        <v>70950</v>
      </c>
      <c r="U117" s="34">
        <f t="shared" si="32"/>
        <v>212850</v>
      </c>
      <c r="X117" s="72">
        <f t="shared" si="33"/>
        <v>8</v>
      </c>
      <c r="Y117" s="35"/>
      <c r="Z117" s="34">
        <f t="shared" si="34"/>
        <v>17028</v>
      </c>
      <c r="AA117" s="80">
        <f t="shared" si="36"/>
        <v>3498</v>
      </c>
      <c r="AB117" s="89"/>
      <c r="AC117" s="89"/>
      <c r="AD117" s="89"/>
    </row>
    <row r="118" spans="1:30" ht="25.5" customHeight="1" x14ac:dyDescent="0.25">
      <c r="A118" s="91">
        <v>44889</v>
      </c>
      <c r="B118" s="78" t="str">
        <f t="shared" si="27"/>
        <v>PO2211/03498</v>
      </c>
      <c r="G118" s="24" t="s">
        <v>1234</v>
      </c>
      <c r="I118" s="24" t="s">
        <v>1997</v>
      </c>
      <c r="J118" s="60" t="str">
        <f>IF(G118&lt;&gt;"",VLOOKUP(G118,'nhân viên sale'!$A$2:$B$1597,2,0),"")</f>
        <v>HN004</v>
      </c>
      <c r="K118" s="24" t="s">
        <v>37</v>
      </c>
      <c r="L118" s="31" t="str">
        <f t="shared" si="28"/>
        <v>Chả cốm 300g</v>
      </c>
      <c r="M118" s="20"/>
      <c r="N118" s="50" t="str">
        <f t="shared" si="29"/>
        <v>K-C6</v>
      </c>
      <c r="Q118" s="32" t="str">
        <f t="shared" si="30"/>
        <v>Túi</v>
      </c>
      <c r="R118" s="36">
        <v>1</v>
      </c>
      <c r="T118" s="34">
        <f t="shared" si="31"/>
        <v>74250</v>
      </c>
      <c r="U118" s="34">
        <f t="shared" si="32"/>
        <v>74250</v>
      </c>
      <c r="X118" s="72">
        <f t="shared" si="33"/>
        <v>8</v>
      </c>
      <c r="Y118" s="35"/>
      <c r="Z118" s="34">
        <f t="shared" si="34"/>
        <v>5940</v>
      </c>
      <c r="AA118" s="80">
        <f t="shared" si="36"/>
        <v>3498</v>
      </c>
    </row>
    <row r="119" spans="1:30" ht="25.5" customHeight="1" x14ac:dyDescent="0.25">
      <c r="A119" s="91">
        <v>44889</v>
      </c>
      <c r="B119" s="78" t="str">
        <f t="shared" si="27"/>
        <v>PO2211/03498</v>
      </c>
      <c r="G119" s="24" t="s">
        <v>1234</v>
      </c>
      <c r="I119" s="24" t="s">
        <v>1997</v>
      </c>
      <c r="J119" s="60" t="str">
        <f>IF(G119&lt;&gt;"",VLOOKUP(G119,'nhân viên sale'!$A$2:$B$1597,2,0),"")</f>
        <v>HN004</v>
      </c>
      <c r="K119" s="24" t="s">
        <v>47</v>
      </c>
      <c r="L119" s="31" t="str">
        <f t="shared" si="28"/>
        <v>Đùi gà sốt cay 500g</v>
      </c>
      <c r="M119" s="20"/>
      <c r="N119" s="50" t="str">
        <f t="shared" si="29"/>
        <v>K-C6</v>
      </c>
      <c r="Q119" s="32" t="str">
        <f t="shared" si="30"/>
        <v>Túi</v>
      </c>
      <c r="R119" s="36">
        <v>1</v>
      </c>
      <c r="T119" s="34">
        <f t="shared" si="31"/>
        <v>105400</v>
      </c>
      <c r="U119" s="34">
        <f t="shared" si="32"/>
        <v>105400</v>
      </c>
      <c r="X119" s="72">
        <f t="shared" si="33"/>
        <v>8</v>
      </c>
      <c r="Y119" s="35"/>
      <c r="Z119" s="34">
        <f t="shared" si="34"/>
        <v>8432</v>
      </c>
      <c r="AA119" s="80">
        <f t="shared" si="36"/>
        <v>3498</v>
      </c>
    </row>
    <row r="120" spans="1:30" ht="25.5" customHeight="1" x14ac:dyDescent="0.25">
      <c r="A120" s="91">
        <v>44889</v>
      </c>
      <c r="B120" s="78" t="str">
        <f t="shared" si="27"/>
        <v>PO2211/03498</v>
      </c>
      <c r="G120" s="24" t="s">
        <v>1234</v>
      </c>
      <c r="I120" s="24" t="s">
        <v>1997</v>
      </c>
      <c r="J120" s="60" t="str">
        <f>IF(G120&lt;&gt;"",VLOOKUP(G120,'nhân viên sale'!$A$2:$B$1597,2,0),"")</f>
        <v>HN004</v>
      </c>
      <c r="K120" s="24" t="s">
        <v>43</v>
      </c>
      <c r="L120" s="31" t="str">
        <f t="shared" si="28"/>
        <v>Chân gà sốt cay 400g</v>
      </c>
      <c r="M120" s="20"/>
      <c r="N120" s="50" t="str">
        <f t="shared" si="29"/>
        <v>K-C6</v>
      </c>
      <c r="Q120" s="32" t="str">
        <f t="shared" si="30"/>
        <v>Túi</v>
      </c>
      <c r="R120" s="36">
        <v>3</v>
      </c>
      <c r="T120" s="34">
        <f t="shared" si="31"/>
        <v>90750</v>
      </c>
      <c r="U120" s="34">
        <f t="shared" si="32"/>
        <v>272250</v>
      </c>
      <c r="X120" s="72">
        <f t="shared" si="33"/>
        <v>8</v>
      </c>
      <c r="Y120" s="35"/>
      <c r="Z120" s="34">
        <f t="shared" si="34"/>
        <v>21780</v>
      </c>
      <c r="AA120" s="80">
        <f t="shared" si="36"/>
        <v>3498</v>
      </c>
    </row>
    <row r="121" spans="1:30" ht="25.5" customHeight="1" x14ac:dyDescent="0.25">
      <c r="A121" s="91">
        <v>44889</v>
      </c>
      <c r="B121" s="78" t="str">
        <f t="shared" si="27"/>
        <v>PO2211/03499</v>
      </c>
      <c r="G121" s="24" t="s">
        <v>1277</v>
      </c>
      <c r="I121" s="24" t="s">
        <v>1998</v>
      </c>
      <c r="J121" s="60" t="str">
        <f>IF(G121&lt;&gt;"",VLOOKUP(G121,'nhân viên sale'!$A$2:$B$1597,2,0),"")</f>
        <v>HN004</v>
      </c>
      <c r="K121" s="24" t="s">
        <v>30</v>
      </c>
      <c r="L121" s="31" t="str">
        <f t="shared" si="28"/>
        <v>Bắp bò muối 200g</v>
      </c>
      <c r="M121" s="20"/>
      <c r="N121" s="50" t="str">
        <f t="shared" si="29"/>
        <v>K-C6</v>
      </c>
      <c r="Q121" s="32" t="str">
        <f t="shared" si="30"/>
        <v>Túi</v>
      </c>
      <c r="R121" s="36">
        <v>2</v>
      </c>
      <c r="T121" s="34">
        <f t="shared" si="31"/>
        <v>87787</v>
      </c>
      <c r="U121" s="34">
        <f t="shared" si="32"/>
        <v>175574</v>
      </c>
      <c r="X121" s="72">
        <f t="shared" si="33"/>
        <v>8</v>
      </c>
      <c r="Y121" s="35"/>
      <c r="Z121" s="34">
        <f t="shared" si="34"/>
        <v>14046</v>
      </c>
      <c r="AA121" s="80">
        <f t="shared" si="36"/>
        <v>3499</v>
      </c>
    </row>
    <row r="122" spans="1:30" ht="25.5" customHeight="1" x14ac:dyDescent="0.25">
      <c r="A122" s="91">
        <v>44889</v>
      </c>
      <c r="B122" s="78" t="str">
        <f t="shared" si="27"/>
        <v>PO2211/03499</v>
      </c>
      <c r="G122" s="24" t="s">
        <v>1277</v>
      </c>
      <c r="I122" s="24" t="s">
        <v>1998</v>
      </c>
      <c r="J122" s="60" t="str">
        <f>IF(G122&lt;&gt;"",VLOOKUP(G122,'nhân viên sale'!$A$2:$B$1597,2,0),"")</f>
        <v>HN004</v>
      </c>
      <c r="K122" s="24" t="s">
        <v>39</v>
      </c>
      <c r="L122" s="31" t="str">
        <f t="shared" si="28"/>
        <v>Chân giò heo muối 300g</v>
      </c>
      <c r="M122" s="20"/>
      <c r="N122" s="50" t="str">
        <f t="shared" si="29"/>
        <v>K-C6</v>
      </c>
      <c r="Q122" s="32" t="str">
        <f t="shared" si="30"/>
        <v>Túi</v>
      </c>
      <c r="R122" s="36">
        <v>2</v>
      </c>
      <c r="T122" s="34">
        <f t="shared" si="31"/>
        <v>73431</v>
      </c>
      <c r="U122" s="34">
        <f t="shared" si="32"/>
        <v>146862</v>
      </c>
      <c r="X122" s="72">
        <f t="shared" si="33"/>
        <v>8</v>
      </c>
      <c r="Y122" s="35"/>
      <c r="Z122" s="34">
        <f t="shared" si="34"/>
        <v>11749</v>
      </c>
      <c r="AA122" s="80">
        <f t="shared" si="36"/>
        <v>3499</v>
      </c>
    </row>
    <row r="123" spans="1:30" ht="25.5" customHeight="1" x14ac:dyDescent="0.25">
      <c r="A123" s="91">
        <v>44889</v>
      </c>
      <c r="B123" s="78" t="str">
        <f t="shared" si="27"/>
        <v>PO2211/03499</v>
      </c>
      <c r="G123" s="24" t="s">
        <v>1277</v>
      </c>
      <c r="I123" s="24" t="s">
        <v>1998</v>
      </c>
      <c r="J123" s="60" t="str">
        <f>IF(G123&lt;&gt;"",VLOOKUP(G123,'nhân viên sale'!$A$2:$B$1597,2,0),"")</f>
        <v>HN004</v>
      </c>
      <c r="K123" s="24" t="s">
        <v>55</v>
      </c>
      <c r="L123" s="31" t="str">
        <f t="shared" si="28"/>
        <v>Gà muối 500g</v>
      </c>
      <c r="M123" s="20"/>
      <c r="N123" s="50" t="str">
        <f t="shared" si="29"/>
        <v>K-C6</v>
      </c>
      <c r="Q123" s="32" t="str">
        <f t="shared" si="30"/>
        <v>Túi</v>
      </c>
      <c r="R123" s="36">
        <v>2</v>
      </c>
      <c r="T123" s="34">
        <f t="shared" si="31"/>
        <v>111058</v>
      </c>
      <c r="U123" s="34">
        <f t="shared" si="32"/>
        <v>222116</v>
      </c>
      <c r="X123" s="72">
        <f t="shared" si="33"/>
        <v>8</v>
      </c>
      <c r="Y123" s="35"/>
      <c r="Z123" s="34">
        <f t="shared" si="34"/>
        <v>17769</v>
      </c>
      <c r="AA123" s="80">
        <f t="shared" si="36"/>
        <v>3499</v>
      </c>
    </row>
    <row r="124" spans="1:30" ht="25.5" customHeight="1" x14ac:dyDescent="0.25">
      <c r="A124" s="91">
        <v>44889</v>
      </c>
      <c r="B124" s="78" t="str">
        <f t="shared" si="27"/>
        <v>PO2211/03499</v>
      </c>
      <c r="G124" s="24" t="s">
        <v>1277</v>
      </c>
      <c r="I124" s="24" t="s">
        <v>1998</v>
      </c>
      <c r="J124" s="60" t="str">
        <f>IF(G124&lt;&gt;"",VLOOKUP(G124,'nhân viên sale'!$A$2:$B$1597,2,0),"")</f>
        <v>HN004</v>
      </c>
      <c r="K124" s="24" t="s">
        <v>45</v>
      </c>
      <c r="L124" s="31" t="str">
        <f t="shared" si="28"/>
        <v>Chả nướng 300g</v>
      </c>
      <c r="M124" s="20"/>
      <c r="N124" s="50" t="str">
        <f t="shared" si="29"/>
        <v>K-C6</v>
      </c>
      <c r="Q124" s="32" t="str">
        <f t="shared" si="30"/>
        <v>Túi</v>
      </c>
      <c r="R124" s="36">
        <v>2</v>
      </c>
      <c r="T124" s="34">
        <f t="shared" si="31"/>
        <v>70950</v>
      </c>
      <c r="U124" s="34">
        <f t="shared" si="32"/>
        <v>141900</v>
      </c>
      <c r="X124" s="72">
        <f t="shared" si="33"/>
        <v>8</v>
      </c>
      <c r="Y124" s="35"/>
      <c r="Z124" s="34">
        <f t="shared" si="34"/>
        <v>11352</v>
      </c>
      <c r="AA124" s="80">
        <f t="shared" si="36"/>
        <v>3499</v>
      </c>
    </row>
    <row r="125" spans="1:30" ht="25.5" customHeight="1" x14ac:dyDescent="0.25">
      <c r="A125" s="91">
        <v>44889</v>
      </c>
      <c r="B125" s="78" t="str">
        <f t="shared" si="27"/>
        <v>PO2211/03499</v>
      </c>
      <c r="G125" s="24" t="s">
        <v>1277</v>
      </c>
      <c r="I125" s="24" t="s">
        <v>1998</v>
      </c>
      <c r="J125" s="60" t="str">
        <f>IF(G125&lt;&gt;"",VLOOKUP(G125,'nhân viên sale'!$A$2:$B$1597,2,0),"")</f>
        <v>HN004</v>
      </c>
      <c r="K125" s="24" t="s">
        <v>37</v>
      </c>
      <c r="L125" s="31" t="str">
        <f t="shared" si="28"/>
        <v>Chả cốm 300g</v>
      </c>
      <c r="M125" s="20"/>
      <c r="N125" s="50" t="str">
        <f t="shared" si="29"/>
        <v>K-C6</v>
      </c>
      <c r="Q125" s="32" t="str">
        <f t="shared" si="30"/>
        <v>Túi</v>
      </c>
      <c r="R125" s="36">
        <v>2</v>
      </c>
      <c r="T125" s="34">
        <f t="shared" si="31"/>
        <v>74250</v>
      </c>
      <c r="U125" s="34">
        <f t="shared" si="32"/>
        <v>148500</v>
      </c>
      <c r="X125" s="72">
        <f t="shared" si="33"/>
        <v>8</v>
      </c>
      <c r="Y125" s="35"/>
      <c r="Z125" s="34">
        <f t="shared" si="34"/>
        <v>11880</v>
      </c>
      <c r="AA125" s="80">
        <f t="shared" si="36"/>
        <v>3499</v>
      </c>
    </row>
    <row r="126" spans="1:30" ht="25.5" customHeight="1" x14ac:dyDescent="0.25">
      <c r="A126" s="91">
        <v>44889</v>
      </c>
      <c r="B126" s="78" t="str">
        <f t="shared" si="27"/>
        <v>PO2211/03499</v>
      </c>
      <c r="G126" s="24" t="s">
        <v>1277</v>
      </c>
      <c r="I126" s="24" t="s">
        <v>1998</v>
      </c>
      <c r="J126" s="60" t="str">
        <f>IF(G126&lt;&gt;"",VLOOKUP(G126,'nhân viên sale'!$A$2:$B$1597,2,0),"")</f>
        <v>HN004</v>
      </c>
      <c r="K126" s="24" t="s">
        <v>47</v>
      </c>
      <c r="L126" s="31" t="str">
        <f t="shared" si="28"/>
        <v>Đùi gà sốt cay 500g</v>
      </c>
      <c r="M126" s="20"/>
      <c r="N126" s="50" t="str">
        <f t="shared" si="29"/>
        <v>K-C6</v>
      </c>
      <c r="Q126" s="32" t="str">
        <f t="shared" si="30"/>
        <v>Túi</v>
      </c>
      <c r="R126" s="36">
        <v>2</v>
      </c>
      <c r="T126" s="34">
        <f t="shared" si="31"/>
        <v>105400</v>
      </c>
      <c r="U126" s="34">
        <f t="shared" si="32"/>
        <v>210800</v>
      </c>
      <c r="X126" s="72">
        <f t="shared" si="33"/>
        <v>8</v>
      </c>
      <c r="Y126" s="35"/>
      <c r="Z126" s="34">
        <f t="shared" si="34"/>
        <v>16864</v>
      </c>
      <c r="AA126" s="80">
        <f t="shared" si="36"/>
        <v>3499</v>
      </c>
    </row>
    <row r="127" spans="1:30" ht="25.5" customHeight="1" x14ac:dyDescent="0.25">
      <c r="A127" s="91">
        <v>44889</v>
      </c>
      <c r="B127" s="78" t="str">
        <f t="shared" si="27"/>
        <v>PO2211/03499</v>
      </c>
      <c r="G127" s="24" t="s">
        <v>1277</v>
      </c>
      <c r="I127" s="24" t="s">
        <v>1998</v>
      </c>
      <c r="J127" s="60" t="str">
        <f>IF(G127&lt;&gt;"",VLOOKUP(G127,'nhân viên sale'!$A$2:$B$1597,2,0),"")</f>
        <v>HN004</v>
      </c>
      <c r="K127" s="24" t="s">
        <v>43</v>
      </c>
      <c r="L127" s="31" t="str">
        <f t="shared" si="28"/>
        <v>Chân gà sốt cay 400g</v>
      </c>
      <c r="M127" s="20"/>
      <c r="N127" s="50" t="str">
        <f t="shared" si="29"/>
        <v>K-C6</v>
      </c>
      <c r="Q127" s="32" t="str">
        <f t="shared" si="30"/>
        <v>Túi</v>
      </c>
      <c r="R127" s="36">
        <v>2</v>
      </c>
      <c r="T127" s="34">
        <f t="shared" si="31"/>
        <v>90750</v>
      </c>
      <c r="U127" s="34">
        <f t="shared" si="32"/>
        <v>181500</v>
      </c>
      <c r="X127" s="72">
        <f t="shared" si="33"/>
        <v>8</v>
      </c>
      <c r="Y127" s="35"/>
      <c r="Z127" s="34">
        <f t="shared" si="34"/>
        <v>14520</v>
      </c>
      <c r="AA127" s="80">
        <f t="shared" si="36"/>
        <v>3499</v>
      </c>
    </row>
    <row r="128" spans="1:30" ht="25.5" customHeight="1" x14ac:dyDescent="0.25">
      <c r="A128" s="91">
        <v>44889</v>
      </c>
      <c r="B128" s="78" t="str">
        <f t="shared" si="27"/>
        <v>PO2211/03500</v>
      </c>
      <c r="G128" s="24" t="s">
        <v>1340</v>
      </c>
      <c r="I128" s="24" t="s">
        <v>1999</v>
      </c>
      <c r="J128" s="60" t="str">
        <f>IF(G128&lt;&gt;"",VLOOKUP(G128,'nhân viên sale'!$A$2:$B$1597,2,0),"")</f>
        <v>HN004</v>
      </c>
      <c r="K128" s="24" t="s">
        <v>30</v>
      </c>
      <c r="L128" s="31" t="str">
        <f t="shared" si="28"/>
        <v>Bắp bò muối 200g</v>
      </c>
      <c r="M128" s="20"/>
      <c r="N128" s="50" t="str">
        <f t="shared" si="29"/>
        <v>K-C6</v>
      </c>
      <c r="Q128" s="32" t="str">
        <f t="shared" si="30"/>
        <v>Túi</v>
      </c>
      <c r="R128" s="36">
        <v>3</v>
      </c>
      <c r="T128" s="34">
        <f t="shared" si="31"/>
        <v>87787</v>
      </c>
      <c r="U128" s="34">
        <f t="shared" si="32"/>
        <v>263361</v>
      </c>
      <c r="X128" s="72">
        <f t="shared" si="33"/>
        <v>8</v>
      </c>
      <c r="Y128" s="35"/>
      <c r="Z128" s="34">
        <f t="shared" si="34"/>
        <v>21069</v>
      </c>
      <c r="AA128" s="80">
        <f t="shared" si="36"/>
        <v>3500</v>
      </c>
    </row>
    <row r="129" spans="1:27" ht="25.5" customHeight="1" x14ac:dyDescent="0.25">
      <c r="A129" s="91">
        <v>44889</v>
      </c>
      <c r="B129" s="78" t="str">
        <f t="shared" si="27"/>
        <v>PO2211/03500</v>
      </c>
      <c r="G129" s="24" t="s">
        <v>1340</v>
      </c>
      <c r="I129" s="24" t="s">
        <v>1999</v>
      </c>
      <c r="J129" s="60" t="str">
        <f>IF(G129&lt;&gt;"",VLOOKUP(G129,'nhân viên sale'!$A$2:$B$1597,2,0),"")</f>
        <v>HN004</v>
      </c>
      <c r="K129" s="24" t="s">
        <v>39</v>
      </c>
      <c r="L129" s="31" t="str">
        <f t="shared" si="28"/>
        <v>Chân giò heo muối 300g</v>
      </c>
      <c r="N129" s="50" t="str">
        <f t="shared" si="29"/>
        <v>K-C6</v>
      </c>
      <c r="Q129" s="32" t="str">
        <f t="shared" si="30"/>
        <v>Túi</v>
      </c>
      <c r="R129" s="36">
        <v>2</v>
      </c>
      <c r="T129" s="34">
        <f t="shared" si="31"/>
        <v>73431</v>
      </c>
      <c r="U129" s="34">
        <f t="shared" si="32"/>
        <v>146862</v>
      </c>
      <c r="X129" s="72">
        <f t="shared" si="33"/>
        <v>8</v>
      </c>
      <c r="Y129" s="35"/>
      <c r="Z129" s="34">
        <f t="shared" si="34"/>
        <v>11749</v>
      </c>
      <c r="AA129" s="80">
        <f t="shared" si="36"/>
        <v>3500</v>
      </c>
    </row>
    <row r="130" spans="1:27" ht="25.5" customHeight="1" x14ac:dyDescent="0.25">
      <c r="A130" s="91">
        <v>44889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PO2211/03500</v>
      </c>
      <c r="G130" s="24" t="s">
        <v>1340</v>
      </c>
      <c r="I130" s="24" t="s">
        <v>1999</v>
      </c>
      <c r="J130" s="60" t="str">
        <f>IF(G130&lt;&gt;"",VLOOKUP(G130,'nhân viên sale'!$A$2:$B$1597,2,0),"")</f>
        <v>HN004</v>
      </c>
      <c r="K130" s="24" t="s">
        <v>45</v>
      </c>
      <c r="L130" s="31" t="str">
        <f t="shared" ref="L130:L161" si="38">IF(K130&lt;&gt;"",VLOOKUP(K130,tenhang,2,0),"")</f>
        <v>Chả nướng 300g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2</v>
      </c>
      <c r="T130" s="34">
        <f t="shared" ref="T130:T161" si="41">IF(K130&lt;&gt;"",VLOOKUP(K130,tenhang,4,0),0)</f>
        <v>70950</v>
      </c>
      <c r="U130" s="34">
        <f t="shared" ref="U130:U161" si="42">R130*T130</f>
        <v>141900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11352</v>
      </c>
      <c r="AA130" s="80">
        <f t="shared" si="36"/>
        <v>3500</v>
      </c>
    </row>
    <row r="131" spans="1:27" ht="25.5" customHeight="1" x14ac:dyDescent="0.25">
      <c r="A131" s="91">
        <v>44889</v>
      </c>
      <c r="B131" s="78" t="str">
        <f t="shared" si="37"/>
        <v>PO2211/03500</v>
      </c>
      <c r="G131" s="24" t="s">
        <v>1340</v>
      </c>
      <c r="I131" s="24" t="s">
        <v>1999</v>
      </c>
      <c r="J131" s="60" t="str">
        <f>IF(G131&lt;&gt;"",VLOOKUP(G131,'nhân viên sale'!$A$2:$B$1597,2,0),"")</f>
        <v>HN004</v>
      </c>
      <c r="K131" s="24" t="s">
        <v>37</v>
      </c>
      <c r="L131" s="31" t="str">
        <f t="shared" si="38"/>
        <v>Chả cốm 300g</v>
      </c>
      <c r="N131" s="50" t="str">
        <f t="shared" si="39"/>
        <v>K-C6</v>
      </c>
      <c r="Q131" s="32" t="str">
        <f t="shared" si="40"/>
        <v>Túi</v>
      </c>
      <c r="R131" s="36">
        <v>3</v>
      </c>
      <c r="T131" s="34">
        <f t="shared" si="41"/>
        <v>74250</v>
      </c>
      <c r="U131" s="34">
        <f t="shared" si="42"/>
        <v>222750</v>
      </c>
      <c r="X131" s="72">
        <f t="shared" si="43"/>
        <v>8</v>
      </c>
      <c r="Y131" s="35"/>
      <c r="Z131" s="34">
        <f t="shared" si="44"/>
        <v>17820</v>
      </c>
      <c r="AA131" s="80">
        <f t="shared" si="36"/>
        <v>3500</v>
      </c>
    </row>
    <row r="132" spans="1:27" ht="25.5" customHeight="1" x14ac:dyDescent="0.25">
      <c r="A132" s="91">
        <v>44889</v>
      </c>
      <c r="B132" s="78" t="str">
        <f t="shared" si="37"/>
        <v>PO2211/03501</v>
      </c>
      <c r="G132" s="24" t="s">
        <v>1444</v>
      </c>
      <c r="I132" s="24" t="s">
        <v>2000</v>
      </c>
      <c r="J132" s="60" t="str">
        <f>IF(G132&lt;&gt;"",VLOOKUP(G132,'nhân viên sale'!$A$2:$B$1597,2,0),"")</f>
        <v>HN004</v>
      </c>
      <c r="K132" s="24" t="s">
        <v>55</v>
      </c>
      <c r="L132" s="31" t="str">
        <f t="shared" si="38"/>
        <v>Gà muối 500g</v>
      </c>
      <c r="N132" s="50" t="str">
        <f t="shared" si="39"/>
        <v>K-C6</v>
      </c>
      <c r="Q132" s="32" t="str">
        <f t="shared" si="40"/>
        <v>Túi</v>
      </c>
      <c r="R132" s="36">
        <v>4</v>
      </c>
      <c r="T132" s="34">
        <f t="shared" si="41"/>
        <v>111058</v>
      </c>
      <c r="U132" s="34">
        <f t="shared" si="42"/>
        <v>444232</v>
      </c>
      <c r="X132" s="72">
        <f t="shared" si="43"/>
        <v>8</v>
      </c>
      <c r="Y132" s="35"/>
      <c r="Z132" s="34">
        <f t="shared" si="44"/>
        <v>35539</v>
      </c>
      <c r="AA132" s="80">
        <f t="shared" si="36"/>
        <v>3501</v>
      </c>
    </row>
    <row r="133" spans="1:27" ht="25.5" customHeight="1" x14ac:dyDescent="0.25">
      <c r="A133" s="91">
        <v>44889</v>
      </c>
      <c r="B133" s="78" t="str">
        <f t="shared" si="37"/>
        <v>PO2211/03501</v>
      </c>
      <c r="G133" s="24" t="s">
        <v>1444</v>
      </c>
      <c r="I133" s="24" t="s">
        <v>2000</v>
      </c>
      <c r="J133" s="60" t="str">
        <f>IF(G133&lt;&gt;"",VLOOKUP(G133,'nhân viên sale'!$A$2:$B$1597,2,0),"")</f>
        <v>HN004</v>
      </c>
      <c r="K133" s="24" t="s">
        <v>45</v>
      </c>
      <c r="L133" s="31" t="str">
        <f t="shared" si="38"/>
        <v>Chả nướng 300g</v>
      </c>
      <c r="M133" s="86"/>
      <c r="N133" s="50" t="str">
        <f t="shared" si="39"/>
        <v>K-C6</v>
      </c>
      <c r="Q133" s="32" t="str">
        <f t="shared" si="40"/>
        <v>Túi</v>
      </c>
      <c r="R133" s="36">
        <v>1</v>
      </c>
      <c r="T133" s="34">
        <f t="shared" si="41"/>
        <v>70950</v>
      </c>
      <c r="U133" s="34">
        <f t="shared" si="42"/>
        <v>70950</v>
      </c>
      <c r="X133" s="72">
        <f t="shared" si="43"/>
        <v>8</v>
      </c>
      <c r="Y133" s="35"/>
      <c r="Z133" s="34">
        <f t="shared" si="44"/>
        <v>5676</v>
      </c>
      <c r="AA133" s="80">
        <f t="shared" si="36"/>
        <v>3501</v>
      </c>
    </row>
    <row r="134" spans="1:27" ht="25.5" customHeight="1" x14ac:dyDescent="0.25">
      <c r="A134" s="91">
        <v>44889</v>
      </c>
      <c r="B134" s="78" t="str">
        <f t="shared" si="37"/>
        <v>PO2211/03501</v>
      </c>
      <c r="G134" s="24" t="s">
        <v>1444</v>
      </c>
      <c r="I134" s="24" t="s">
        <v>2000</v>
      </c>
      <c r="J134" s="60" t="str">
        <f>IF(G134&lt;&gt;"",VLOOKUP(G134,'nhân viên sale'!$A$2:$B$1597,2,0),"")</f>
        <v>HN004</v>
      </c>
      <c r="K134" s="24" t="s">
        <v>43</v>
      </c>
      <c r="L134" s="31" t="str">
        <f t="shared" si="38"/>
        <v>Chân gà sốt cay 400g</v>
      </c>
      <c r="M134" s="86"/>
      <c r="N134" s="50" t="str">
        <f t="shared" si="39"/>
        <v>K-C6</v>
      </c>
      <c r="Q134" s="32" t="str">
        <f t="shared" si="40"/>
        <v>Túi</v>
      </c>
      <c r="R134" s="36">
        <v>2</v>
      </c>
      <c r="T134" s="34">
        <f t="shared" si="41"/>
        <v>90750</v>
      </c>
      <c r="U134" s="34">
        <f t="shared" si="42"/>
        <v>181500</v>
      </c>
      <c r="X134" s="72">
        <f t="shared" si="43"/>
        <v>8</v>
      </c>
      <c r="Y134" s="35"/>
      <c r="Z134" s="34">
        <f t="shared" si="44"/>
        <v>14520</v>
      </c>
      <c r="AA134" s="80">
        <f t="shared" si="36"/>
        <v>3501</v>
      </c>
    </row>
    <row r="135" spans="1:27" ht="25.5" customHeight="1" x14ac:dyDescent="0.25">
      <c r="A135" s="91">
        <v>44889</v>
      </c>
      <c r="B135" s="78" t="str">
        <f t="shared" si="37"/>
        <v>PO2211/03502</v>
      </c>
      <c r="G135" s="24" t="s">
        <v>1445</v>
      </c>
      <c r="I135" s="24" t="s">
        <v>2001</v>
      </c>
      <c r="J135" s="60" t="str">
        <f>IF(G135&lt;&gt;"",VLOOKUP(G135,'nhân viên sale'!$A$2:$B$1597,2,0),"")</f>
        <v>HN004</v>
      </c>
      <c r="K135" s="24" t="s">
        <v>39</v>
      </c>
      <c r="L135" s="31" t="str">
        <f t="shared" si="38"/>
        <v>Chân giò heo muối 300g</v>
      </c>
      <c r="M135" s="86"/>
      <c r="N135" s="50" t="str">
        <f t="shared" si="39"/>
        <v>K-C6</v>
      </c>
      <c r="Q135" s="32" t="str">
        <f t="shared" si="40"/>
        <v>Túi</v>
      </c>
      <c r="R135" s="36">
        <v>2</v>
      </c>
      <c r="T135" s="34">
        <f t="shared" si="41"/>
        <v>73431</v>
      </c>
      <c r="U135" s="34">
        <f t="shared" si="42"/>
        <v>146862</v>
      </c>
      <c r="X135" s="72">
        <f t="shared" si="43"/>
        <v>8</v>
      </c>
      <c r="Y135" s="35"/>
      <c r="Z135" s="34">
        <f t="shared" si="44"/>
        <v>11749</v>
      </c>
      <c r="AA135" s="80">
        <f t="shared" si="36"/>
        <v>3502</v>
      </c>
    </row>
    <row r="136" spans="1:27" ht="25.5" customHeight="1" x14ac:dyDescent="0.25">
      <c r="A136" s="91">
        <v>44889</v>
      </c>
      <c r="B136" s="78" t="str">
        <f t="shared" si="37"/>
        <v>PO2211/03502</v>
      </c>
      <c r="G136" s="24" t="s">
        <v>1445</v>
      </c>
      <c r="I136" s="24" t="s">
        <v>2001</v>
      </c>
      <c r="J136" s="60" t="str">
        <f>IF(G136&lt;&gt;"",VLOOKUP(G136,'nhân viên sale'!$A$2:$B$1597,2,0),"")</f>
        <v>HN004</v>
      </c>
      <c r="K136" s="24" t="s">
        <v>55</v>
      </c>
      <c r="L136" s="31" t="str">
        <f t="shared" si="38"/>
        <v>Gà muối 500g</v>
      </c>
      <c r="M136" s="86"/>
      <c r="N136" s="50" t="str">
        <f t="shared" si="39"/>
        <v>K-C6</v>
      </c>
      <c r="Q136" s="32" t="str">
        <f t="shared" si="40"/>
        <v>Túi</v>
      </c>
      <c r="R136" s="36">
        <v>2</v>
      </c>
      <c r="T136" s="34">
        <f t="shared" si="41"/>
        <v>111058</v>
      </c>
      <c r="U136" s="34">
        <f t="shared" si="42"/>
        <v>222116</v>
      </c>
      <c r="X136" s="72">
        <f t="shared" si="43"/>
        <v>8</v>
      </c>
      <c r="Y136" s="35"/>
      <c r="Z136" s="34">
        <f t="shared" si="44"/>
        <v>17769</v>
      </c>
      <c r="AA136" s="80">
        <f t="shared" si="36"/>
        <v>3502</v>
      </c>
    </row>
    <row r="137" spans="1:27" ht="25.5" customHeight="1" x14ac:dyDescent="0.25">
      <c r="A137" s="91">
        <v>44889</v>
      </c>
      <c r="B137" s="78" t="str">
        <f t="shared" si="37"/>
        <v>PO2211/03502</v>
      </c>
      <c r="G137" s="24" t="s">
        <v>1445</v>
      </c>
      <c r="I137" s="24" t="s">
        <v>2001</v>
      </c>
      <c r="J137" s="60" t="str">
        <f>IF(G137&lt;&gt;"",VLOOKUP(G137,'nhân viên sale'!$A$2:$B$1597,2,0),"")</f>
        <v>HN004</v>
      </c>
      <c r="K137" s="24" t="s">
        <v>45</v>
      </c>
      <c r="L137" s="31" t="str">
        <f t="shared" si="38"/>
        <v>Chả nướng 300g</v>
      </c>
      <c r="M137" s="86"/>
      <c r="N137" s="50" t="str">
        <f t="shared" si="39"/>
        <v>K-C6</v>
      </c>
      <c r="Q137" s="32" t="str">
        <f t="shared" si="40"/>
        <v>Túi</v>
      </c>
      <c r="R137" s="36">
        <v>1</v>
      </c>
      <c r="T137" s="34">
        <f t="shared" si="41"/>
        <v>70950</v>
      </c>
      <c r="U137" s="34">
        <f t="shared" si="42"/>
        <v>70950</v>
      </c>
      <c r="X137" s="72">
        <f t="shared" si="43"/>
        <v>8</v>
      </c>
      <c r="Y137" s="35"/>
      <c r="Z137" s="34">
        <f t="shared" si="44"/>
        <v>5676</v>
      </c>
      <c r="AA137" s="80">
        <f t="shared" si="36"/>
        <v>3502</v>
      </c>
    </row>
    <row r="138" spans="1:27" ht="25.5" customHeight="1" x14ac:dyDescent="0.25">
      <c r="A138" s="91">
        <v>44889</v>
      </c>
      <c r="B138" s="78" t="str">
        <f t="shared" si="37"/>
        <v>PO2211/03502</v>
      </c>
      <c r="G138" s="24" t="s">
        <v>1445</v>
      </c>
      <c r="I138" s="24" t="s">
        <v>2001</v>
      </c>
      <c r="J138" s="60" t="str">
        <f>IF(G138&lt;&gt;"",VLOOKUP(G138,'nhân viên sale'!$A$2:$B$1597,2,0),"")</f>
        <v>HN004</v>
      </c>
      <c r="K138" s="24" t="s">
        <v>47</v>
      </c>
      <c r="L138" s="31" t="str">
        <f t="shared" si="38"/>
        <v>Đùi gà sốt cay 500g</v>
      </c>
      <c r="M138" s="86"/>
      <c r="N138" s="50" t="str">
        <f t="shared" si="39"/>
        <v>K-C6</v>
      </c>
      <c r="Q138" s="32" t="str">
        <f t="shared" si="40"/>
        <v>Túi</v>
      </c>
      <c r="R138" s="36">
        <v>1</v>
      </c>
      <c r="T138" s="34">
        <f t="shared" si="41"/>
        <v>105400</v>
      </c>
      <c r="U138" s="34">
        <f t="shared" si="42"/>
        <v>105400</v>
      </c>
      <c r="X138" s="72">
        <f t="shared" si="43"/>
        <v>8</v>
      </c>
      <c r="Y138" s="35"/>
      <c r="Z138" s="34">
        <f t="shared" si="44"/>
        <v>8432</v>
      </c>
      <c r="AA138" s="80">
        <f t="shared" si="36"/>
        <v>3502</v>
      </c>
    </row>
    <row r="139" spans="1:27" ht="25.5" customHeight="1" x14ac:dyDescent="0.25">
      <c r="A139" s="91">
        <v>44889</v>
      </c>
      <c r="B139" s="78" t="str">
        <f t="shared" si="37"/>
        <v>PO2211/03502</v>
      </c>
      <c r="G139" s="24" t="s">
        <v>1445</v>
      </c>
      <c r="I139" s="24" t="s">
        <v>2001</v>
      </c>
      <c r="J139" s="60" t="str">
        <f>IF(G139&lt;&gt;"",VLOOKUP(G139,'nhân viên sale'!$A$2:$B$1597,2,0),"")</f>
        <v>HN004</v>
      </c>
      <c r="K139" s="24" t="s">
        <v>43</v>
      </c>
      <c r="L139" s="31" t="str">
        <f t="shared" si="38"/>
        <v>Chân gà sốt cay 400g</v>
      </c>
      <c r="M139" s="86"/>
      <c r="N139" s="50" t="str">
        <f t="shared" si="39"/>
        <v>K-C6</v>
      </c>
      <c r="Q139" s="32" t="str">
        <f t="shared" si="40"/>
        <v>Túi</v>
      </c>
      <c r="R139" s="36">
        <v>2</v>
      </c>
      <c r="T139" s="34">
        <f t="shared" si="41"/>
        <v>90750</v>
      </c>
      <c r="U139" s="34">
        <f t="shared" si="42"/>
        <v>181500</v>
      </c>
      <c r="X139" s="72">
        <f t="shared" si="43"/>
        <v>8</v>
      </c>
      <c r="Y139" s="35"/>
      <c r="Z139" s="34">
        <f t="shared" si="44"/>
        <v>14520</v>
      </c>
      <c r="AA139" s="80">
        <f t="shared" si="36"/>
        <v>3502</v>
      </c>
    </row>
    <row r="140" spans="1:27" ht="25.5" customHeight="1" x14ac:dyDescent="0.25">
      <c r="A140" s="91">
        <v>44889</v>
      </c>
      <c r="B140" s="78" t="str">
        <f t="shared" si="37"/>
        <v>PO2211/03503</v>
      </c>
      <c r="G140" s="24" t="s">
        <v>223</v>
      </c>
      <c r="I140" s="24" t="s">
        <v>2002</v>
      </c>
      <c r="J140" s="60" t="str">
        <f>IF(G140&lt;&gt;"",VLOOKUP(G140,'nhân viên sale'!$A$2:$B$1597,2,0),"")</f>
        <v>HN004</v>
      </c>
      <c r="K140" s="24" t="s">
        <v>39</v>
      </c>
      <c r="L140" s="31" t="str">
        <f t="shared" si="38"/>
        <v>Chân giò heo muối 300g</v>
      </c>
      <c r="M140" s="86"/>
      <c r="N140" s="50" t="str">
        <f t="shared" si="39"/>
        <v>K-C6</v>
      </c>
      <c r="Q140" s="32" t="str">
        <f t="shared" si="40"/>
        <v>Túi</v>
      </c>
      <c r="R140" s="36">
        <v>2</v>
      </c>
      <c r="T140" s="34">
        <f t="shared" si="41"/>
        <v>73431</v>
      </c>
      <c r="U140" s="34">
        <f t="shared" si="42"/>
        <v>146862</v>
      </c>
      <c r="X140" s="72">
        <f t="shared" si="43"/>
        <v>8</v>
      </c>
      <c r="Y140" s="35"/>
      <c r="Z140" s="34">
        <f t="shared" si="44"/>
        <v>11749</v>
      </c>
      <c r="AA140" s="80">
        <f t="shared" si="36"/>
        <v>3503</v>
      </c>
    </row>
    <row r="141" spans="1:27" ht="25.5" customHeight="1" x14ac:dyDescent="0.25">
      <c r="A141" s="91">
        <v>44889</v>
      </c>
      <c r="B141" s="78" t="str">
        <f t="shared" si="37"/>
        <v>PO2211/03503</v>
      </c>
      <c r="G141" s="24" t="s">
        <v>223</v>
      </c>
      <c r="I141" s="24" t="s">
        <v>2002</v>
      </c>
      <c r="J141" s="60" t="str">
        <f>IF(G141&lt;&gt;"",VLOOKUP(G141,'nhân viên sale'!$A$2:$B$1597,2,0),"")</f>
        <v>HN004</v>
      </c>
      <c r="K141" s="24" t="s">
        <v>55</v>
      </c>
      <c r="L141" s="31" t="str">
        <f t="shared" si="38"/>
        <v>Gà muối 500g</v>
      </c>
      <c r="M141" s="86"/>
      <c r="N141" s="50" t="str">
        <f t="shared" si="39"/>
        <v>K-C6</v>
      </c>
      <c r="Q141" s="32" t="str">
        <f t="shared" si="40"/>
        <v>Túi</v>
      </c>
      <c r="R141" s="36">
        <v>8</v>
      </c>
      <c r="T141" s="34">
        <f t="shared" si="41"/>
        <v>111058</v>
      </c>
      <c r="U141" s="34">
        <f t="shared" si="42"/>
        <v>888464</v>
      </c>
      <c r="X141" s="72">
        <f t="shared" si="43"/>
        <v>8</v>
      </c>
      <c r="Y141" s="35"/>
      <c r="Z141" s="34">
        <f t="shared" si="44"/>
        <v>71077</v>
      </c>
      <c r="AA141" s="80">
        <f t="shared" si="36"/>
        <v>3503</v>
      </c>
    </row>
    <row r="142" spans="1:27" ht="25.5" customHeight="1" x14ac:dyDescent="0.25">
      <c r="A142" s="91">
        <v>44889</v>
      </c>
      <c r="B142" s="78" t="str">
        <f t="shared" si="37"/>
        <v>PO2211/03504</v>
      </c>
      <c r="G142" s="24" t="s">
        <v>924</v>
      </c>
      <c r="I142" s="24" t="s">
        <v>2003</v>
      </c>
      <c r="J142" s="60" t="str">
        <f>IF(G142&lt;&gt;"",VLOOKUP(G142,'nhân viên sale'!$A$2:$B$1597,2,0),"")</f>
        <v>HN004</v>
      </c>
      <c r="K142" s="24" t="s">
        <v>39</v>
      </c>
      <c r="L142" s="31" t="str">
        <f t="shared" si="38"/>
        <v>Chân giò heo muối 300g</v>
      </c>
      <c r="M142" s="86"/>
      <c r="N142" s="50" t="str">
        <f t="shared" si="39"/>
        <v>K-C6</v>
      </c>
      <c r="Q142" s="32" t="str">
        <f t="shared" si="40"/>
        <v>Túi</v>
      </c>
      <c r="R142" s="36">
        <v>6</v>
      </c>
      <c r="T142" s="34">
        <f t="shared" si="41"/>
        <v>73431</v>
      </c>
      <c r="U142" s="34">
        <f t="shared" si="42"/>
        <v>440586</v>
      </c>
      <c r="X142" s="72">
        <f t="shared" si="43"/>
        <v>8</v>
      </c>
      <c r="Y142" s="35"/>
      <c r="Z142" s="34">
        <f t="shared" si="44"/>
        <v>35247</v>
      </c>
      <c r="AA142" s="80">
        <f t="shared" si="36"/>
        <v>3504</v>
      </c>
    </row>
    <row r="143" spans="1:27" ht="25.5" customHeight="1" x14ac:dyDescent="0.25">
      <c r="A143" s="91">
        <v>44889</v>
      </c>
      <c r="B143" s="78" t="str">
        <f t="shared" si="37"/>
        <v>PO2211/03504</v>
      </c>
      <c r="G143" s="24" t="s">
        <v>924</v>
      </c>
      <c r="I143" s="24" t="s">
        <v>2003</v>
      </c>
      <c r="J143" s="60" t="str">
        <f>IF(G143&lt;&gt;"",VLOOKUP(G143,'nhân viên sale'!$A$2:$B$1597,2,0),"")</f>
        <v>HN004</v>
      </c>
      <c r="K143" s="24" t="s">
        <v>55</v>
      </c>
      <c r="L143" s="31" t="str">
        <f t="shared" si="38"/>
        <v>Gà muối 500g</v>
      </c>
      <c r="M143" s="86"/>
      <c r="N143" s="50" t="str">
        <f t="shared" si="39"/>
        <v>K-C6</v>
      </c>
      <c r="Q143" s="32" t="str">
        <f t="shared" si="40"/>
        <v>Túi</v>
      </c>
      <c r="R143" s="36">
        <v>5</v>
      </c>
      <c r="T143" s="34">
        <f t="shared" si="41"/>
        <v>111058</v>
      </c>
      <c r="U143" s="34">
        <f t="shared" si="42"/>
        <v>555290</v>
      </c>
      <c r="X143" s="72">
        <f t="shared" si="43"/>
        <v>8</v>
      </c>
      <c r="Y143" s="35"/>
      <c r="Z143" s="34">
        <f t="shared" si="44"/>
        <v>44423</v>
      </c>
      <c r="AA143" s="80">
        <f t="shared" si="36"/>
        <v>3504</v>
      </c>
    </row>
    <row r="144" spans="1:27" ht="25.5" customHeight="1" x14ac:dyDescent="0.25">
      <c r="A144" s="91">
        <v>44889</v>
      </c>
      <c r="B144" s="78" t="str">
        <f t="shared" si="37"/>
        <v>PO2211/03504</v>
      </c>
      <c r="G144" s="24" t="s">
        <v>924</v>
      </c>
      <c r="I144" s="24" t="s">
        <v>2003</v>
      </c>
      <c r="J144" s="60" t="str">
        <f>IF(G144&lt;&gt;"",VLOOKUP(G144,'nhân viên sale'!$A$2:$B$1597,2,0),"")</f>
        <v>HN004</v>
      </c>
      <c r="K144" s="24" t="s">
        <v>65</v>
      </c>
      <c r="L144" s="31" t="str">
        <f t="shared" si="38"/>
        <v>Mọc Nấm Hương 250g</v>
      </c>
      <c r="M144" s="86"/>
      <c r="N144" s="50" t="str">
        <f t="shared" si="39"/>
        <v>K-C6</v>
      </c>
      <c r="Q144" s="32" t="str">
        <f t="shared" si="40"/>
        <v>Túi</v>
      </c>
      <c r="R144" s="36">
        <v>5</v>
      </c>
      <c r="T144" s="34">
        <f t="shared" si="41"/>
        <v>46000</v>
      </c>
      <c r="U144" s="34">
        <f t="shared" si="42"/>
        <v>230000</v>
      </c>
      <c r="X144" s="72">
        <f t="shared" si="43"/>
        <v>8</v>
      </c>
      <c r="Y144" s="35"/>
      <c r="Z144" s="34">
        <f t="shared" si="44"/>
        <v>18400</v>
      </c>
      <c r="AA144" s="80">
        <f t="shared" si="36"/>
        <v>3504</v>
      </c>
    </row>
    <row r="145" spans="1:27" ht="25.5" customHeight="1" x14ac:dyDescent="0.25">
      <c r="A145" s="91">
        <v>44889</v>
      </c>
      <c r="B145" s="78" t="str">
        <f t="shared" si="37"/>
        <v>PO2211/03505</v>
      </c>
      <c r="G145" s="24" t="s">
        <v>211</v>
      </c>
      <c r="I145" s="24" t="s">
        <v>2004</v>
      </c>
      <c r="J145" s="60" t="str">
        <f>IF(G145&lt;&gt;"",VLOOKUP(G145,'nhân viên sale'!$A$2:$B$1597,2,0),"")</f>
        <v>HN003</v>
      </c>
      <c r="K145" s="24" t="s">
        <v>39</v>
      </c>
      <c r="L145" s="31" t="str">
        <f t="shared" si="38"/>
        <v>Chân giò heo muối 300g</v>
      </c>
      <c r="M145" s="86"/>
      <c r="N145" s="50" t="str">
        <f t="shared" si="39"/>
        <v>K-C6</v>
      </c>
      <c r="Q145" s="32" t="str">
        <f t="shared" si="40"/>
        <v>Túi</v>
      </c>
      <c r="R145" s="36">
        <v>10</v>
      </c>
      <c r="T145" s="34">
        <f t="shared" si="41"/>
        <v>73431</v>
      </c>
      <c r="U145" s="34">
        <f t="shared" si="42"/>
        <v>734310</v>
      </c>
      <c r="X145" s="72">
        <f t="shared" si="43"/>
        <v>8</v>
      </c>
      <c r="Y145" s="35"/>
      <c r="Z145" s="34">
        <f t="shared" si="44"/>
        <v>58745</v>
      </c>
      <c r="AA145" s="80">
        <f t="shared" si="36"/>
        <v>3505</v>
      </c>
    </row>
    <row r="146" spans="1:27" ht="25.5" customHeight="1" x14ac:dyDescent="0.25">
      <c r="A146" s="91">
        <v>44889</v>
      </c>
      <c r="B146" s="78" t="str">
        <f t="shared" si="37"/>
        <v>PO2211/03505</v>
      </c>
      <c r="G146" s="24" t="s">
        <v>211</v>
      </c>
      <c r="I146" s="24" t="s">
        <v>2004</v>
      </c>
      <c r="J146" s="60" t="str">
        <f>IF(G146&lt;&gt;"",VLOOKUP(G146,'nhân viên sale'!$A$2:$B$1597,2,0),"")</f>
        <v>HN003</v>
      </c>
      <c r="K146" s="24" t="s">
        <v>37</v>
      </c>
      <c r="L146" s="31" t="str">
        <f t="shared" si="38"/>
        <v>Chả cốm 300g</v>
      </c>
      <c r="M146" s="86"/>
      <c r="N146" s="50" t="str">
        <f t="shared" si="39"/>
        <v>K-C6</v>
      </c>
      <c r="Q146" s="32" t="str">
        <f t="shared" si="40"/>
        <v>Túi</v>
      </c>
      <c r="R146" s="36">
        <v>10</v>
      </c>
      <c r="T146" s="34">
        <f t="shared" si="41"/>
        <v>74250</v>
      </c>
      <c r="U146" s="34">
        <f t="shared" si="42"/>
        <v>742500</v>
      </c>
      <c r="X146" s="72">
        <f t="shared" si="43"/>
        <v>8</v>
      </c>
      <c r="Y146" s="35"/>
      <c r="Z146" s="34">
        <f t="shared" si="44"/>
        <v>59400</v>
      </c>
      <c r="AA146" s="80">
        <f t="shared" si="36"/>
        <v>3505</v>
      </c>
    </row>
    <row r="147" spans="1:27" ht="25.5" customHeight="1" x14ac:dyDescent="0.25">
      <c r="A147" s="91">
        <v>44889</v>
      </c>
      <c r="B147" s="78" t="str">
        <f t="shared" si="37"/>
        <v>PO2211/03506</v>
      </c>
      <c r="G147" s="24" t="s">
        <v>198</v>
      </c>
      <c r="I147" s="24" t="s">
        <v>2005</v>
      </c>
      <c r="J147" s="60" t="str">
        <f>IF(G147&lt;&gt;"",VLOOKUP(G147,'nhân viên sale'!$A$2:$B$1597,2,0),"")</f>
        <v>HN003</v>
      </c>
      <c r="K147" s="24" t="s">
        <v>55</v>
      </c>
      <c r="L147" s="31" t="str">
        <f t="shared" si="38"/>
        <v>Gà muối 500g</v>
      </c>
      <c r="M147" s="86"/>
      <c r="N147" s="50" t="str">
        <f t="shared" si="39"/>
        <v>K-C6</v>
      </c>
      <c r="Q147" s="32" t="str">
        <f t="shared" si="40"/>
        <v>Túi</v>
      </c>
      <c r="R147" s="36">
        <v>12</v>
      </c>
      <c r="T147" s="34">
        <f t="shared" si="41"/>
        <v>111058</v>
      </c>
      <c r="U147" s="34">
        <f t="shared" si="42"/>
        <v>1332696</v>
      </c>
      <c r="X147" s="72">
        <f t="shared" si="43"/>
        <v>8</v>
      </c>
      <c r="Y147" s="35"/>
      <c r="Z147" s="34">
        <f t="shared" si="44"/>
        <v>106616</v>
      </c>
      <c r="AA147" s="80">
        <f t="shared" ref="AA147:AA168" si="45">IF(I147&lt;&gt;"",IF(I147=I146,AA146,AA146+1),"")</f>
        <v>3506</v>
      </c>
    </row>
    <row r="148" spans="1:27" ht="25.5" customHeight="1" x14ac:dyDescent="0.25">
      <c r="A148" s="91">
        <v>44889</v>
      </c>
      <c r="B148" s="78" t="str">
        <f t="shared" si="37"/>
        <v>PO2211/03506</v>
      </c>
      <c r="G148" s="24" t="s">
        <v>198</v>
      </c>
      <c r="I148" s="24" t="s">
        <v>2005</v>
      </c>
      <c r="J148" s="60" t="str">
        <f>IF(G148&lt;&gt;"",VLOOKUP(G148,'nhân viên sale'!$A$2:$B$1597,2,0),"")</f>
        <v>HN003</v>
      </c>
      <c r="K148" s="24" t="s">
        <v>43</v>
      </c>
      <c r="L148" s="31" t="str">
        <f t="shared" si="38"/>
        <v>Chân gà sốt cay 400g</v>
      </c>
      <c r="M148" s="86"/>
      <c r="N148" s="50" t="str">
        <f t="shared" si="39"/>
        <v>K-C6</v>
      </c>
      <c r="Q148" s="32" t="str">
        <f t="shared" si="40"/>
        <v>Túi</v>
      </c>
      <c r="R148" s="36">
        <v>12</v>
      </c>
      <c r="T148" s="34">
        <f t="shared" si="41"/>
        <v>90750</v>
      </c>
      <c r="U148" s="34">
        <f t="shared" si="42"/>
        <v>1089000</v>
      </c>
      <c r="X148" s="72">
        <f t="shared" si="43"/>
        <v>8</v>
      </c>
      <c r="Y148" s="35"/>
      <c r="Z148" s="34">
        <f t="shared" si="44"/>
        <v>87120</v>
      </c>
      <c r="AA148" s="80">
        <f t="shared" si="45"/>
        <v>3506</v>
      </c>
    </row>
    <row r="149" spans="1:27" ht="25.5" customHeight="1" x14ac:dyDescent="0.25">
      <c r="A149" s="91">
        <v>44889</v>
      </c>
      <c r="B149" s="78" t="str">
        <f t="shared" si="37"/>
        <v>PO2211/03507</v>
      </c>
      <c r="G149" s="24" t="s">
        <v>233</v>
      </c>
      <c r="I149" s="24" t="s">
        <v>2006</v>
      </c>
      <c r="J149" s="60" t="str">
        <f>IF(G149&lt;&gt;"",VLOOKUP(G149,'nhân viên sale'!$A$2:$B$1597,2,0),"")</f>
        <v>HN004</v>
      </c>
      <c r="K149" s="24" t="s">
        <v>39</v>
      </c>
      <c r="L149" s="31" t="str">
        <f t="shared" si="38"/>
        <v>Chân giò heo muối 300g</v>
      </c>
      <c r="M149" s="86"/>
      <c r="N149" s="50" t="str">
        <f t="shared" si="39"/>
        <v>K-C6</v>
      </c>
      <c r="Q149" s="32" t="str">
        <f t="shared" si="40"/>
        <v>Túi</v>
      </c>
      <c r="R149" s="36">
        <v>10</v>
      </c>
      <c r="T149" s="34">
        <f t="shared" si="41"/>
        <v>73431</v>
      </c>
      <c r="U149" s="34">
        <f t="shared" si="42"/>
        <v>734310</v>
      </c>
      <c r="X149" s="72">
        <f t="shared" si="43"/>
        <v>8</v>
      </c>
      <c r="Y149" s="35"/>
      <c r="Z149" s="34">
        <f t="shared" si="44"/>
        <v>58745</v>
      </c>
      <c r="AA149" s="80">
        <f t="shared" si="45"/>
        <v>3507</v>
      </c>
    </row>
    <row r="150" spans="1:27" ht="25.5" customHeight="1" x14ac:dyDescent="0.25">
      <c r="A150" s="91">
        <v>44889</v>
      </c>
      <c r="B150" s="78" t="str">
        <f t="shared" si="37"/>
        <v>PO2211/03507</v>
      </c>
      <c r="G150" s="24" t="s">
        <v>233</v>
      </c>
      <c r="I150" s="24" t="s">
        <v>2006</v>
      </c>
      <c r="J150" s="60" t="str">
        <f>IF(G150&lt;&gt;"",VLOOKUP(G150,'nhân viên sale'!$A$2:$B$1597,2,0),"")</f>
        <v>HN004</v>
      </c>
      <c r="K150" s="24" t="s">
        <v>55</v>
      </c>
      <c r="L150" s="31" t="str">
        <f t="shared" si="38"/>
        <v>Gà muối 500g</v>
      </c>
      <c r="M150" s="86"/>
      <c r="N150" s="50" t="str">
        <f t="shared" si="39"/>
        <v>K-C6</v>
      </c>
      <c r="Q150" s="32" t="str">
        <f t="shared" si="40"/>
        <v>Túi</v>
      </c>
      <c r="R150" s="36">
        <v>5</v>
      </c>
      <c r="T150" s="34">
        <f t="shared" si="41"/>
        <v>111058</v>
      </c>
      <c r="U150" s="34">
        <f t="shared" si="42"/>
        <v>555290</v>
      </c>
      <c r="X150" s="72">
        <f t="shared" si="43"/>
        <v>8</v>
      </c>
      <c r="Y150" s="35"/>
      <c r="Z150" s="34">
        <f t="shared" si="44"/>
        <v>44423</v>
      </c>
      <c r="AA150" s="80">
        <f t="shared" si="45"/>
        <v>3507</v>
      </c>
    </row>
    <row r="151" spans="1:27" ht="25.5" customHeight="1" x14ac:dyDescent="0.25">
      <c r="A151" s="91">
        <v>44889</v>
      </c>
      <c r="B151" s="78" t="str">
        <f t="shared" si="37"/>
        <v>PO2211/03507</v>
      </c>
      <c r="G151" s="24" t="s">
        <v>233</v>
      </c>
      <c r="I151" s="24" t="s">
        <v>2006</v>
      </c>
      <c r="J151" s="60" t="str">
        <f>IF(G151&lt;&gt;"",VLOOKUP(G151,'nhân viên sale'!$A$2:$B$1597,2,0),"")</f>
        <v>HN004</v>
      </c>
      <c r="K151" s="24" t="s">
        <v>45</v>
      </c>
      <c r="L151" s="31" t="str">
        <f t="shared" si="38"/>
        <v>Chả nướng 300g</v>
      </c>
      <c r="M151" s="86"/>
      <c r="N151" s="50" t="str">
        <f t="shared" si="39"/>
        <v>K-C6</v>
      </c>
      <c r="Q151" s="32" t="str">
        <f t="shared" si="40"/>
        <v>Túi</v>
      </c>
      <c r="R151" s="36">
        <v>5</v>
      </c>
      <c r="T151" s="34">
        <f t="shared" si="41"/>
        <v>70950</v>
      </c>
      <c r="U151" s="34">
        <f t="shared" si="42"/>
        <v>354750</v>
      </c>
      <c r="X151" s="72">
        <f t="shared" si="43"/>
        <v>8</v>
      </c>
      <c r="Y151" s="35"/>
      <c r="Z151" s="34">
        <f t="shared" si="44"/>
        <v>28380</v>
      </c>
      <c r="AA151" s="80">
        <f t="shared" si="45"/>
        <v>3507</v>
      </c>
    </row>
    <row r="152" spans="1:27" ht="25.5" customHeight="1" x14ac:dyDescent="0.25">
      <c r="A152" s="91">
        <v>44889</v>
      </c>
      <c r="B152" s="78" t="str">
        <f t="shared" si="37"/>
        <v>PO2211/03507</v>
      </c>
      <c r="G152" s="24" t="s">
        <v>233</v>
      </c>
      <c r="I152" s="24" t="s">
        <v>2006</v>
      </c>
      <c r="J152" s="60" t="str">
        <f>IF(G152&lt;&gt;"",VLOOKUP(G152,'nhân viên sale'!$A$2:$B$1597,2,0),"")</f>
        <v>HN004</v>
      </c>
      <c r="K152" s="24" t="s">
        <v>37</v>
      </c>
      <c r="L152" s="31" t="str">
        <f t="shared" si="38"/>
        <v>Chả cốm 300g</v>
      </c>
      <c r="M152" s="86"/>
      <c r="N152" s="50" t="str">
        <f t="shared" si="39"/>
        <v>K-C6</v>
      </c>
      <c r="Q152" s="32" t="str">
        <f t="shared" si="40"/>
        <v>Túi</v>
      </c>
      <c r="R152" s="36">
        <v>5</v>
      </c>
      <c r="T152" s="34">
        <f t="shared" si="41"/>
        <v>74250</v>
      </c>
      <c r="U152" s="34">
        <f t="shared" si="42"/>
        <v>371250</v>
      </c>
      <c r="X152" s="72">
        <f t="shared" si="43"/>
        <v>8</v>
      </c>
      <c r="Y152" s="35"/>
      <c r="Z152" s="34">
        <f t="shared" si="44"/>
        <v>29700</v>
      </c>
      <c r="AA152" s="80">
        <f t="shared" si="45"/>
        <v>3507</v>
      </c>
    </row>
    <row r="153" spans="1:27" ht="25.5" customHeight="1" x14ac:dyDescent="0.25">
      <c r="A153" s="91">
        <v>44889</v>
      </c>
      <c r="B153" s="78" t="str">
        <f t="shared" si="37"/>
        <v>PO2211/03507</v>
      </c>
      <c r="G153" s="24" t="s">
        <v>233</v>
      </c>
      <c r="I153" s="24" t="s">
        <v>2006</v>
      </c>
      <c r="J153" s="60" t="str">
        <f>IF(G153&lt;&gt;"",VLOOKUP(G153,'nhân viên sale'!$A$2:$B$1597,2,0),"")</f>
        <v>HN004</v>
      </c>
      <c r="K153" s="24" t="s">
        <v>47</v>
      </c>
      <c r="L153" s="31" t="str">
        <f t="shared" si="38"/>
        <v>Đùi gà sốt cay 500g</v>
      </c>
      <c r="M153" s="86"/>
      <c r="N153" s="50" t="str">
        <f t="shared" si="39"/>
        <v>K-C6</v>
      </c>
      <c r="Q153" s="32" t="str">
        <f t="shared" si="40"/>
        <v>Túi</v>
      </c>
      <c r="R153" s="36">
        <v>5</v>
      </c>
      <c r="T153" s="34">
        <f t="shared" si="41"/>
        <v>105400</v>
      </c>
      <c r="U153" s="34">
        <f t="shared" si="42"/>
        <v>527000</v>
      </c>
      <c r="X153" s="72">
        <f t="shared" si="43"/>
        <v>8</v>
      </c>
      <c r="Y153" s="35"/>
      <c r="Z153" s="34">
        <f t="shared" si="44"/>
        <v>42160</v>
      </c>
      <c r="AA153" s="80">
        <f t="shared" si="45"/>
        <v>3507</v>
      </c>
    </row>
    <row r="154" spans="1:27" ht="25.5" customHeight="1" x14ac:dyDescent="0.25">
      <c r="A154" s="91">
        <v>44889</v>
      </c>
      <c r="B154" s="78" t="str">
        <f t="shared" si="37"/>
        <v>PO2211/03507</v>
      </c>
      <c r="G154" s="24" t="s">
        <v>233</v>
      </c>
      <c r="I154" s="24" t="s">
        <v>2006</v>
      </c>
      <c r="J154" s="60" t="str">
        <f>IF(G154&lt;&gt;"",VLOOKUP(G154,'nhân viên sale'!$A$2:$B$1597,2,0),"")</f>
        <v>HN004</v>
      </c>
      <c r="K154" s="24" t="s">
        <v>43</v>
      </c>
      <c r="L154" s="31" t="str">
        <f t="shared" si="38"/>
        <v>Chân gà sốt cay 400g</v>
      </c>
      <c r="M154" s="86"/>
      <c r="N154" s="50" t="str">
        <f t="shared" si="39"/>
        <v>K-C6</v>
      </c>
      <c r="Q154" s="32" t="str">
        <f t="shared" si="40"/>
        <v>Túi</v>
      </c>
      <c r="R154" s="36">
        <v>5</v>
      </c>
      <c r="T154" s="34">
        <f t="shared" si="41"/>
        <v>90750</v>
      </c>
      <c r="U154" s="34">
        <f t="shared" si="42"/>
        <v>453750</v>
      </c>
      <c r="X154" s="72">
        <f t="shared" si="43"/>
        <v>8</v>
      </c>
      <c r="Y154" s="35"/>
      <c r="Z154" s="34">
        <f t="shared" si="44"/>
        <v>36300</v>
      </c>
      <c r="AA154" s="80">
        <f t="shared" si="45"/>
        <v>3507</v>
      </c>
    </row>
    <row r="155" spans="1:27" ht="25.5" customHeight="1" x14ac:dyDescent="0.25">
      <c r="A155" s="91">
        <v>44889</v>
      </c>
      <c r="B155" s="78" t="str">
        <f t="shared" si="37"/>
        <v>PO2211/03508</v>
      </c>
      <c r="G155" s="24" t="s">
        <v>223</v>
      </c>
      <c r="I155" s="24" t="s">
        <v>2007</v>
      </c>
      <c r="J155" s="60" t="str">
        <f>IF(G155&lt;&gt;"",VLOOKUP(G155,'nhân viên sale'!$A$2:$B$1597,2,0),"")</f>
        <v>HN004</v>
      </c>
      <c r="K155" s="24" t="s">
        <v>55</v>
      </c>
      <c r="L155" s="31" t="str">
        <f t="shared" si="38"/>
        <v>Gà muối 500g</v>
      </c>
      <c r="M155" s="86"/>
      <c r="N155" s="50" t="str">
        <f t="shared" si="39"/>
        <v>K-C6</v>
      </c>
      <c r="Q155" s="32" t="str">
        <f t="shared" si="40"/>
        <v>Túi</v>
      </c>
      <c r="R155" s="36">
        <v>10</v>
      </c>
      <c r="T155" s="34">
        <f t="shared" si="41"/>
        <v>111058</v>
      </c>
      <c r="U155" s="34">
        <f t="shared" si="42"/>
        <v>1110580</v>
      </c>
      <c r="X155" s="72">
        <f t="shared" si="43"/>
        <v>8</v>
      </c>
      <c r="Y155" s="35"/>
      <c r="Z155" s="34">
        <f t="shared" si="44"/>
        <v>88846</v>
      </c>
      <c r="AA155" s="80">
        <f t="shared" si="45"/>
        <v>3508</v>
      </c>
    </row>
    <row r="156" spans="1:27" ht="25.5" customHeight="1" x14ac:dyDescent="0.25">
      <c r="A156" s="91">
        <v>44889</v>
      </c>
      <c r="B156" s="78" t="str">
        <f t="shared" si="37"/>
        <v>PO2211/03508</v>
      </c>
      <c r="G156" s="24" t="s">
        <v>223</v>
      </c>
      <c r="I156" s="24" t="s">
        <v>2007</v>
      </c>
      <c r="J156" s="60" t="str">
        <f>IF(G156&lt;&gt;"",VLOOKUP(G156,'nhân viên sale'!$A$2:$B$1597,2,0),"")</f>
        <v>HN004</v>
      </c>
      <c r="K156" s="24" t="s">
        <v>59</v>
      </c>
      <c r="L156" s="31" t="str">
        <f t="shared" si="38"/>
        <v>Giò Tai Lưỡi Xào 250g</v>
      </c>
      <c r="M156" s="86"/>
      <c r="N156" s="50" t="str">
        <f t="shared" si="39"/>
        <v>K-C6</v>
      </c>
      <c r="Q156" s="32" t="str">
        <f t="shared" si="40"/>
        <v>Túi</v>
      </c>
      <c r="R156" s="36">
        <v>5</v>
      </c>
      <c r="T156" s="34">
        <f t="shared" si="41"/>
        <v>50182</v>
      </c>
      <c r="U156" s="34">
        <f t="shared" si="42"/>
        <v>250910</v>
      </c>
      <c r="X156" s="72">
        <f t="shared" si="43"/>
        <v>8</v>
      </c>
      <c r="Y156" s="35"/>
      <c r="Z156" s="34">
        <f t="shared" si="44"/>
        <v>20073</v>
      </c>
      <c r="AA156" s="80">
        <f t="shared" si="45"/>
        <v>3508</v>
      </c>
    </row>
    <row r="157" spans="1:27" ht="25.5" customHeight="1" x14ac:dyDescent="0.25">
      <c r="A157" s="91">
        <v>44889</v>
      </c>
      <c r="B157" s="78" t="str">
        <f t="shared" si="37"/>
        <v>PO2211/03509</v>
      </c>
      <c r="G157" s="24" t="s">
        <v>340</v>
      </c>
      <c r="I157" s="24" t="s">
        <v>2008</v>
      </c>
      <c r="J157" s="60" t="str">
        <f>IF(G157&lt;&gt;"",VLOOKUP(G157,'nhân viên sale'!$A$2:$B$1597,2,0),"")</f>
        <v>HN003</v>
      </c>
      <c r="K157" s="24" t="s">
        <v>45</v>
      </c>
      <c r="L157" s="31" t="str">
        <f t="shared" si="38"/>
        <v>Chả nướng 300g</v>
      </c>
      <c r="M157" s="86"/>
      <c r="N157" s="50" t="str">
        <f t="shared" si="39"/>
        <v>K-C6</v>
      </c>
      <c r="Q157" s="32" t="str">
        <f t="shared" si="40"/>
        <v>Túi</v>
      </c>
      <c r="R157" s="36">
        <v>2</v>
      </c>
      <c r="T157" s="34">
        <f t="shared" si="41"/>
        <v>70950</v>
      </c>
      <c r="U157" s="34">
        <f t="shared" si="42"/>
        <v>141900</v>
      </c>
      <c r="X157" s="72">
        <f t="shared" si="43"/>
        <v>8</v>
      </c>
      <c r="Y157" s="35"/>
      <c r="Z157" s="34">
        <f t="shared" si="44"/>
        <v>11352</v>
      </c>
      <c r="AA157" s="80">
        <f t="shared" si="45"/>
        <v>3509</v>
      </c>
    </row>
    <row r="158" spans="1:27" ht="25.5" customHeight="1" x14ac:dyDescent="0.25">
      <c r="A158" s="91">
        <v>44889</v>
      </c>
      <c r="B158" s="78" t="str">
        <f t="shared" si="37"/>
        <v>PO2211/03509</v>
      </c>
      <c r="G158" s="24" t="s">
        <v>340</v>
      </c>
      <c r="I158" s="24" t="s">
        <v>2008</v>
      </c>
      <c r="J158" s="60" t="str">
        <f>IF(G158&lt;&gt;"",VLOOKUP(G158,'nhân viên sale'!$A$2:$B$1597,2,0),"")</f>
        <v>HN003</v>
      </c>
      <c r="K158" s="24" t="s">
        <v>43</v>
      </c>
      <c r="L158" s="31" t="str">
        <f t="shared" si="38"/>
        <v>Chân gà sốt cay 400g</v>
      </c>
      <c r="M158" s="86"/>
      <c r="N158" s="50" t="str">
        <f t="shared" si="39"/>
        <v>K-C6</v>
      </c>
      <c r="Q158" s="32" t="str">
        <f t="shared" si="40"/>
        <v>Túi</v>
      </c>
      <c r="R158" s="36">
        <v>3</v>
      </c>
      <c r="T158" s="34">
        <f t="shared" si="41"/>
        <v>90750</v>
      </c>
      <c r="U158" s="34">
        <f t="shared" si="42"/>
        <v>272250</v>
      </c>
      <c r="X158" s="72">
        <f t="shared" si="43"/>
        <v>8</v>
      </c>
      <c r="Y158" s="35"/>
      <c r="Z158" s="34">
        <f t="shared" si="44"/>
        <v>21780</v>
      </c>
      <c r="AA158" s="80">
        <f t="shared" si="45"/>
        <v>3509</v>
      </c>
    </row>
    <row r="159" spans="1:27" ht="25.5" customHeight="1" x14ac:dyDescent="0.25">
      <c r="A159" s="91">
        <v>44889</v>
      </c>
      <c r="B159" s="78" t="str">
        <f t="shared" si="37"/>
        <v>PO2211/03509</v>
      </c>
      <c r="G159" s="24" t="s">
        <v>340</v>
      </c>
      <c r="I159" s="24" t="s">
        <v>2008</v>
      </c>
      <c r="J159" s="60" t="str">
        <f>IF(G159&lt;&gt;"",VLOOKUP(G159,'nhân viên sale'!$A$2:$B$1597,2,0),"")</f>
        <v>HN003</v>
      </c>
      <c r="K159" s="24" t="s">
        <v>59</v>
      </c>
      <c r="L159" s="31" t="str">
        <f t="shared" si="38"/>
        <v>Giò Tai Lưỡi Xào 250g</v>
      </c>
      <c r="M159" s="86"/>
      <c r="N159" s="50" t="str">
        <f t="shared" si="39"/>
        <v>K-C6</v>
      </c>
      <c r="Q159" s="32" t="str">
        <f t="shared" si="40"/>
        <v>Túi</v>
      </c>
      <c r="R159" s="36">
        <v>5</v>
      </c>
      <c r="T159" s="34">
        <f t="shared" si="41"/>
        <v>50182</v>
      </c>
      <c r="U159" s="34">
        <f t="shared" si="42"/>
        <v>250910</v>
      </c>
      <c r="X159" s="72">
        <f t="shared" si="43"/>
        <v>8</v>
      </c>
      <c r="Y159" s="35"/>
      <c r="Z159" s="34">
        <f t="shared" si="44"/>
        <v>20073</v>
      </c>
      <c r="AA159" s="80">
        <f t="shared" si="45"/>
        <v>3509</v>
      </c>
    </row>
    <row r="160" spans="1:27" ht="25.5" customHeight="1" x14ac:dyDescent="0.25">
      <c r="A160" s="91">
        <v>44889</v>
      </c>
      <c r="B160" s="78" t="str">
        <f t="shared" si="37"/>
        <v>PO2211/03510</v>
      </c>
      <c r="G160" s="24" t="s">
        <v>618</v>
      </c>
      <c r="I160" s="24" t="s">
        <v>2009</v>
      </c>
      <c r="J160" s="60" t="str">
        <f>IF(G160&lt;&gt;"",VLOOKUP(G160,'nhân viên sale'!$A$2:$B$1597,2,0),"")</f>
        <v>HN003</v>
      </c>
      <c r="K160" s="24" t="s">
        <v>45</v>
      </c>
      <c r="L160" s="31" t="str">
        <f t="shared" si="38"/>
        <v>Chả nướng 300g</v>
      </c>
      <c r="M160" s="86"/>
      <c r="N160" s="50" t="str">
        <f t="shared" si="39"/>
        <v>K-C6</v>
      </c>
      <c r="Q160" s="32" t="str">
        <f t="shared" si="40"/>
        <v>Túi</v>
      </c>
      <c r="R160" s="36">
        <v>6</v>
      </c>
      <c r="T160" s="34">
        <f t="shared" si="41"/>
        <v>70950</v>
      </c>
      <c r="U160" s="34">
        <f t="shared" si="42"/>
        <v>425700</v>
      </c>
      <c r="X160" s="72">
        <f t="shared" si="43"/>
        <v>8</v>
      </c>
      <c r="Y160" s="35"/>
      <c r="Z160" s="34">
        <f t="shared" si="44"/>
        <v>34056</v>
      </c>
      <c r="AA160" s="80">
        <f t="shared" si="45"/>
        <v>3510</v>
      </c>
    </row>
    <row r="161" spans="1:27" ht="25.5" customHeight="1" x14ac:dyDescent="0.25">
      <c r="A161" s="91">
        <v>44889</v>
      </c>
      <c r="B161" s="78" t="str">
        <f t="shared" si="37"/>
        <v>PO2211/03510</v>
      </c>
      <c r="G161" s="24" t="s">
        <v>618</v>
      </c>
      <c r="I161" s="24" t="s">
        <v>2009</v>
      </c>
      <c r="J161" s="60" t="str">
        <f>IF(G161&lt;&gt;"",VLOOKUP(G161,'nhân viên sale'!$A$2:$B$1597,2,0),"")</f>
        <v>HN003</v>
      </c>
      <c r="K161" s="24" t="s">
        <v>37</v>
      </c>
      <c r="L161" s="31" t="str">
        <f t="shared" si="38"/>
        <v>Chả cốm 300g</v>
      </c>
      <c r="N161" s="50" t="str">
        <f t="shared" si="39"/>
        <v>K-C6</v>
      </c>
      <c r="Q161" s="32" t="str">
        <f t="shared" si="40"/>
        <v>Túi</v>
      </c>
      <c r="R161" s="36">
        <v>3</v>
      </c>
      <c r="T161" s="34">
        <f t="shared" si="41"/>
        <v>74250</v>
      </c>
      <c r="U161" s="34">
        <f t="shared" si="42"/>
        <v>222750</v>
      </c>
      <c r="X161" s="72">
        <f t="shared" si="43"/>
        <v>8</v>
      </c>
      <c r="Y161" s="35"/>
      <c r="Z161" s="34">
        <f t="shared" si="44"/>
        <v>17820</v>
      </c>
      <c r="AA161" s="80">
        <f t="shared" si="45"/>
        <v>3510</v>
      </c>
    </row>
    <row r="162" spans="1:27" ht="25.5" customHeight="1" x14ac:dyDescent="0.25">
      <c r="A162" s="91">
        <v>44889</v>
      </c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PO2211/03510</v>
      </c>
      <c r="G162" s="24" t="s">
        <v>618</v>
      </c>
      <c r="I162" s="24" t="s">
        <v>2009</v>
      </c>
      <c r="J162" s="60" t="str">
        <f>IF(G162&lt;&gt;"",VLOOKUP(G162,'nhân viên sale'!$A$2:$B$1597,2,0),"")</f>
        <v>HN003</v>
      </c>
      <c r="K162" s="24" t="s">
        <v>59</v>
      </c>
      <c r="L162" s="31" t="str">
        <f t="shared" ref="L162:L168" si="47">IF(K162&lt;&gt;"",VLOOKUP(K162,tenhang,2,0),"")</f>
        <v>Giò Tai Lưỡi Xào 250g</v>
      </c>
      <c r="N162" s="50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5</v>
      </c>
      <c r="T162" s="34">
        <f t="shared" ref="T162:T168" si="50">IF(K162&lt;&gt;"",VLOOKUP(K162,tenhang,4,0),0)</f>
        <v>50182</v>
      </c>
      <c r="U162" s="34">
        <f t="shared" ref="U162:U168" si="51">R162*T162</f>
        <v>250910</v>
      </c>
      <c r="X162" s="72">
        <f t="shared" ref="X162:X168" si="52">IF(K162&lt;&gt;"",8,"")</f>
        <v>8</v>
      </c>
      <c r="Y162" s="35"/>
      <c r="Z162" s="34">
        <f t="shared" ref="Z162:Z168" si="53">IF(K162&lt;&gt;"",ROUND(U162*X162*1%,0),"")</f>
        <v>20073</v>
      </c>
      <c r="AA162" s="80">
        <f t="shared" si="45"/>
        <v>3510</v>
      </c>
    </row>
    <row r="163" spans="1:27" ht="25.5" customHeight="1" x14ac:dyDescent="0.25">
      <c r="A163" s="91">
        <v>44889</v>
      </c>
      <c r="B163" s="78" t="str">
        <f t="shared" si="46"/>
        <v>PO2211/03510</v>
      </c>
      <c r="G163" s="24" t="s">
        <v>618</v>
      </c>
      <c r="I163" s="24" t="s">
        <v>2009</v>
      </c>
      <c r="J163" s="60" t="str">
        <f>IF(G163&lt;&gt;"",VLOOKUP(G163,'nhân viên sale'!$A$2:$B$1597,2,0),"")</f>
        <v>HN003</v>
      </c>
      <c r="K163" s="24" t="s">
        <v>65</v>
      </c>
      <c r="L163" s="31" t="str">
        <f t="shared" si="47"/>
        <v>Mọc Nấm Hương 250g</v>
      </c>
      <c r="N163" s="50" t="str">
        <f t="shared" si="48"/>
        <v>K-C6</v>
      </c>
      <c r="Q163" s="32" t="str">
        <f t="shared" si="49"/>
        <v>Túi</v>
      </c>
      <c r="R163" s="36">
        <v>6</v>
      </c>
      <c r="T163" s="34">
        <f t="shared" si="50"/>
        <v>46000</v>
      </c>
      <c r="U163" s="34">
        <f t="shared" si="51"/>
        <v>276000</v>
      </c>
      <c r="X163" s="72">
        <f t="shared" si="52"/>
        <v>8</v>
      </c>
      <c r="Y163" s="35"/>
      <c r="Z163" s="34">
        <f t="shared" si="53"/>
        <v>22080</v>
      </c>
      <c r="AA163" s="80">
        <f t="shared" si="45"/>
        <v>3510</v>
      </c>
    </row>
    <row r="164" spans="1:27" ht="25.5" customHeight="1" x14ac:dyDescent="0.25">
      <c r="A164" s="91">
        <v>44889</v>
      </c>
      <c r="B164" s="78" t="str">
        <f t="shared" si="46"/>
        <v>PO2211/03511</v>
      </c>
      <c r="G164" s="24" t="s">
        <v>222</v>
      </c>
      <c r="I164" s="24" t="s">
        <v>2010</v>
      </c>
      <c r="J164" s="60" t="str">
        <f>IF(G164&lt;&gt;"",VLOOKUP(G164,'nhân viên sale'!$A$2:$B$1597,2,0),"")</f>
        <v>HN003</v>
      </c>
      <c r="K164" s="24" t="s">
        <v>65</v>
      </c>
      <c r="L164" s="31" t="str">
        <f t="shared" si="47"/>
        <v>Mọc Nấm Hương 250g</v>
      </c>
      <c r="N164" s="50" t="str">
        <f t="shared" si="48"/>
        <v>K-C6</v>
      </c>
      <c r="Q164" s="32" t="str">
        <f t="shared" si="49"/>
        <v>Túi</v>
      </c>
      <c r="R164" s="36">
        <v>6</v>
      </c>
      <c r="T164" s="34">
        <f t="shared" si="50"/>
        <v>46000</v>
      </c>
      <c r="U164" s="34">
        <f t="shared" si="51"/>
        <v>276000</v>
      </c>
      <c r="X164" s="72">
        <f t="shared" si="52"/>
        <v>8</v>
      </c>
      <c r="Y164" s="35"/>
      <c r="Z164" s="34">
        <f t="shared" si="53"/>
        <v>22080</v>
      </c>
      <c r="AA164" s="80">
        <f t="shared" si="45"/>
        <v>3511</v>
      </c>
    </row>
    <row r="165" spans="1:27" ht="25.5" customHeight="1" x14ac:dyDescent="0.25">
      <c r="A165" s="91">
        <v>44889</v>
      </c>
      <c r="B165" s="78" t="str">
        <f t="shared" si="46"/>
        <v>PO2211/03511</v>
      </c>
      <c r="G165" s="24" t="s">
        <v>222</v>
      </c>
      <c r="I165" s="24" t="s">
        <v>2010</v>
      </c>
      <c r="J165" s="60" t="str">
        <f>IF(G165&lt;&gt;"",VLOOKUP(G165,'nhân viên sale'!$A$2:$B$1597,2,0),"")</f>
        <v>HN003</v>
      </c>
      <c r="K165" s="24" t="s">
        <v>59</v>
      </c>
      <c r="L165" s="31" t="str">
        <f t="shared" si="47"/>
        <v>Giò Tai Lưỡi Xào 250g</v>
      </c>
      <c r="M165" s="86"/>
      <c r="N165" s="50" t="str">
        <f t="shared" si="48"/>
        <v>K-C6</v>
      </c>
      <c r="Q165" s="32" t="str">
        <f t="shared" si="49"/>
        <v>Túi</v>
      </c>
      <c r="R165" s="36">
        <v>5</v>
      </c>
      <c r="T165" s="34">
        <f t="shared" si="50"/>
        <v>50182</v>
      </c>
      <c r="U165" s="34">
        <f t="shared" si="51"/>
        <v>250910</v>
      </c>
      <c r="X165" s="72">
        <f t="shared" si="52"/>
        <v>8</v>
      </c>
      <c r="Y165" s="35"/>
      <c r="Z165" s="34">
        <f t="shared" si="53"/>
        <v>20073</v>
      </c>
      <c r="AA165" s="80">
        <f t="shared" si="45"/>
        <v>3511</v>
      </c>
    </row>
    <row r="166" spans="1:27" ht="25.5" customHeight="1" x14ac:dyDescent="0.25">
      <c r="A166" s="91">
        <v>44889</v>
      </c>
      <c r="B166" s="78" t="str">
        <f t="shared" si="46"/>
        <v>PO2211/03511</v>
      </c>
      <c r="G166" s="24" t="s">
        <v>222</v>
      </c>
      <c r="I166" s="24" t="s">
        <v>2010</v>
      </c>
      <c r="J166" s="60" t="str">
        <f>IF(G166&lt;&gt;"",VLOOKUP(G166,'nhân viên sale'!$A$2:$B$1597,2,0),"")</f>
        <v>HN003</v>
      </c>
      <c r="K166" s="24" t="s">
        <v>37</v>
      </c>
      <c r="L166" s="31" t="str">
        <f t="shared" si="47"/>
        <v>Chả cốm 300g</v>
      </c>
      <c r="M166" s="86"/>
      <c r="N166" s="50" t="str">
        <f t="shared" si="48"/>
        <v>K-C6</v>
      </c>
      <c r="Q166" s="32" t="str">
        <f t="shared" si="49"/>
        <v>Túi</v>
      </c>
      <c r="R166" s="36">
        <v>3</v>
      </c>
      <c r="T166" s="34">
        <f t="shared" si="50"/>
        <v>74250</v>
      </c>
      <c r="U166" s="34">
        <f t="shared" si="51"/>
        <v>222750</v>
      </c>
      <c r="X166" s="72">
        <f t="shared" si="52"/>
        <v>8</v>
      </c>
      <c r="Y166" s="35"/>
      <c r="Z166" s="34">
        <f t="shared" si="53"/>
        <v>17820</v>
      </c>
      <c r="AA166" s="80">
        <f t="shared" si="45"/>
        <v>3511</v>
      </c>
    </row>
    <row r="167" spans="1:27" ht="25.5" customHeight="1" x14ac:dyDescent="0.25">
      <c r="A167" s="91">
        <v>44889</v>
      </c>
      <c r="B167" s="78" t="str">
        <f t="shared" si="46"/>
        <v>PO2211/03511</v>
      </c>
      <c r="G167" s="24" t="s">
        <v>222</v>
      </c>
      <c r="I167" s="24" t="s">
        <v>2010</v>
      </c>
      <c r="J167" s="60" t="str">
        <f>IF(G167&lt;&gt;"",VLOOKUP(G167,'nhân viên sale'!$A$2:$B$1597,2,0),"")</f>
        <v>HN003</v>
      </c>
      <c r="K167" s="24" t="s">
        <v>45</v>
      </c>
      <c r="L167" s="31" t="str">
        <f t="shared" si="47"/>
        <v>Chả nướng 300g</v>
      </c>
      <c r="M167" s="86"/>
      <c r="N167" s="50" t="str">
        <f t="shared" si="48"/>
        <v>K-C6</v>
      </c>
      <c r="Q167" s="32" t="str">
        <f t="shared" si="49"/>
        <v>Túi</v>
      </c>
      <c r="R167" s="36">
        <v>2</v>
      </c>
      <c r="T167" s="34">
        <f t="shared" si="50"/>
        <v>70950</v>
      </c>
      <c r="U167" s="34">
        <f t="shared" si="51"/>
        <v>141900</v>
      </c>
      <c r="X167" s="72">
        <f t="shared" si="52"/>
        <v>8</v>
      </c>
      <c r="Y167" s="35"/>
      <c r="Z167" s="34">
        <f t="shared" si="53"/>
        <v>11352</v>
      </c>
      <c r="AA167" s="80">
        <f t="shared" si="45"/>
        <v>3511</v>
      </c>
    </row>
    <row r="168" spans="1:27" ht="25.5" customHeight="1" x14ac:dyDescent="0.25">
      <c r="A168" s="91">
        <v>44889</v>
      </c>
      <c r="B168" s="78" t="str">
        <f t="shared" si="46"/>
        <v>PO2211/03512</v>
      </c>
      <c r="G168" s="24" t="s">
        <v>251</v>
      </c>
      <c r="I168" s="24" t="s">
        <v>2011</v>
      </c>
      <c r="J168" s="60" t="str">
        <f>IF(G168&lt;&gt;"",VLOOKUP(G168,'nhân viên sale'!$A$2:$B$1597,2,0),"")</f>
        <v>HN003</v>
      </c>
      <c r="K168" s="24" t="s">
        <v>45</v>
      </c>
      <c r="L168" s="31" t="str">
        <f t="shared" si="47"/>
        <v>Chả nướng 300g</v>
      </c>
      <c r="M168" s="86"/>
      <c r="N168" s="50" t="str">
        <f t="shared" si="48"/>
        <v>K-C6</v>
      </c>
      <c r="Q168" s="32" t="str">
        <f t="shared" si="49"/>
        <v>Túi</v>
      </c>
      <c r="R168" s="36">
        <v>2</v>
      </c>
      <c r="T168" s="34">
        <f t="shared" si="50"/>
        <v>70950</v>
      </c>
      <c r="U168" s="34">
        <f t="shared" si="51"/>
        <v>141900</v>
      </c>
      <c r="X168" s="72">
        <f t="shared" si="52"/>
        <v>8</v>
      </c>
      <c r="Y168" s="35"/>
      <c r="Z168" s="34">
        <f t="shared" si="53"/>
        <v>11352</v>
      </c>
      <c r="AA168" s="80">
        <f t="shared" si="45"/>
        <v>3512</v>
      </c>
    </row>
    <row r="169" spans="1:27" ht="25.5" customHeight="1" x14ac:dyDescent="0.25">
      <c r="A169" s="91">
        <v>44889</v>
      </c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>PO2211/03512</v>
      </c>
      <c r="G169" s="24" t="s">
        <v>251</v>
      </c>
      <c r="I169" s="24" t="s">
        <v>2011</v>
      </c>
      <c r="J169" s="60" t="str">
        <f>IF(G169&lt;&gt;"",VLOOKUP(G169,'nhân viên sale'!$A$2:$B$1597,2,0),"")</f>
        <v>HN003</v>
      </c>
      <c r="K169" s="24" t="s">
        <v>37</v>
      </c>
      <c r="L169" s="31" t="str">
        <f t="shared" ref="L169:L193" si="55">IF(K169&lt;&gt;"",VLOOKUP(K169,tenhang,2,0),"")</f>
        <v>Chả cốm 300g</v>
      </c>
      <c r="N169" s="50" t="str">
        <f t="shared" ref="N169:N194" si="56">IF(K169&lt;&gt;"","K-C6","")</f>
        <v>K-C6</v>
      </c>
      <c r="Q169" s="32" t="str">
        <f t="shared" ref="Q169:Q193" si="57">IF(K169&lt;&gt;"",VLOOKUP(K169,tenhang,3,0),"")</f>
        <v>Túi</v>
      </c>
      <c r="R169" s="36">
        <v>3</v>
      </c>
      <c r="T169" s="34">
        <f t="shared" ref="T169:T195" si="58">IF(K169&lt;&gt;"",VLOOKUP(K169,tenhang,4,0),0)</f>
        <v>74250</v>
      </c>
      <c r="U169" s="34">
        <f t="shared" ref="U169:U195" si="59">R169*T169</f>
        <v>222750</v>
      </c>
      <c r="X169" s="72">
        <f t="shared" ref="X169:X194" si="60">IF(K169&lt;&gt;"",8,"")</f>
        <v>8</v>
      </c>
      <c r="Y169" s="35"/>
      <c r="Z169" s="34">
        <f t="shared" ref="Z169:Z194" si="61">IF(K169&lt;&gt;"",ROUND(U169*X169*1%,0),"")</f>
        <v>17820</v>
      </c>
      <c r="AA169" s="80">
        <f t="shared" ref="AA169:AA195" si="62">IF(I169&lt;&gt;"",IF(I169=I168,AA168,AA168+1),"")</f>
        <v>3512</v>
      </c>
    </row>
    <row r="170" spans="1:27" ht="25.5" customHeight="1" x14ac:dyDescent="0.25">
      <c r="A170" s="91">
        <v>44889</v>
      </c>
      <c r="B170" s="78" t="str">
        <f t="shared" si="54"/>
        <v>PO2211/03512</v>
      </c>
      <c r="G170" s="24" t="s">
        <v>251</v>
      </c>
      <c r="I170" s="24" t="s">
        <v>2011</v>
      </c>
      <c r="J170" s="60" t="str">
        <f>IF(G170&lt;&gt;"",VLOOKUP(G170,'nhân viên sale'!$A$2:$B$1597,2,0),"")</f>
        <v>HN003</v>
      </c>
      <c r="K170" s="24" t="s">
        <v>43</v>
      </c>
      <c r="L170" s="31" t="str">
        <f t="shared" si="55"/>
        <v>Chân gà sốt cay 400g</v>
      </c>
      <c r="N170" s="50" t="str">
        <f t="shared" si="56"/>
        <v>K-C6</v>
      </c>
      <c r="Q170" s="32" t="str">
        <f t="shared" si="57"/>
        <v>Túi</v>
      </c>
      <c r="R170" s="36">
        <v>3</v>
      </c>
      <c r="T170" s="34">
        <f t="shared" si="58"/>
        <v>90750</v>
      </c>
      <c r="U170" s="34">
        <f t="shared" si="59"/>
        <v>272250</v>
      </c>
      <c r="X170" s="72">
        <f t="shared" si="60"/>
        <v>8</v>
      </c>
      <c r="Y170" s="35"/>
      <c r="Z170" s="34">
        <f t="shared" si="61"/>
        <v>21780</v>
      </c>
      <c r="AA170" s="80">
        <f t="shared" si="62"/>
        <v>3512</v>
      </c>
    </row>
    <row r="171" spans="1:27" ht="25.5" customHeight="1" x14ac:dyDescent="0.25">
      <c r="A171" s="91">
        <v>44889</v>
      </c>
      <c r="B171" s="78" t="str">
        <f t="shared" si="54"/>
        <v>PO2211/03512</v>
      </c>
      <c r="G171" s="24" t="s">
        <v>251</v>
      </c>
      <c r="I171" s="24" t="s">
        <v>2011</v>
      </c>
      <c r="J171" s="60" t="str">
        <f>IF(G171&lt;&gt;"",VLOOKUP(G171,'nhân viên sale'!$A$2:$B$1597,2,0),"")</f>
        <v>HN003</v>
      </c>
      <c r="K171" s="24" t="s">
        <v>59</v>
      </c>
      <c r="L171" s="31" t="str">
        <f t="shared" si="55"/>
        <v>Giò Tai Lưỡi Xào 250g</v>
      </c>
      <c r="N171" s="50" t="str">
        <f t="shared" si="56"/>
        <v>K-C6</v>
      </c>
      <c r="Q171" s="32" t="str">
        <f t="shared" si="57"/>
        <v>Túi</v>
      </c>
      <c r="R171" s="36">
        <v>5</v>
      </c>
      <c r="T171" s="34">
        <f t="shared" si="58"/>
        <v>50182</v>
      </c>
      <c r="U171" s="34">
        <f t="shared" si="59"/>
        <v>250910</v>
      </c>
      <c r="X171" s="72">
        <f t="shared" si="60"/>
        <v>8</v>
      </c>
      <c r="Y171" s="35"/>
      <c r="Z171" s="34">
        <f t="shared" si="61"/>
        <v>20073</v>
      </c>
      <c r="AA171" s="80">
        <f t="shared" si="62"/>
        <v>3512</v>
      </c>
    </row>
    <row r="172" spans="1:27" ht="25.5" customHeight="1" x14ac:dyDescent="0.25">
      <c r="A172" s="91">
        <v>44889</v>
      </c>
      <c r="B172" s="78" t="str">
        <f t="shared" si="54"/>
        <v>PO2211/03512</v>
      </c>
      <c r="G172" s="24" t="s">
        <v>251</v>
      </c>
      <c r="I172" s="24" t="s">
        <v>2011</v>
      </c>
      <c r="J172" s="60" t="str">
        <f>IF(G172&lt;&gt;"",VLOOKUP(G172,'nhân viên sale'!$A$2:$B$1597,2,0),"")</f>
        <v>HN003</v>
      </c>
      <c r="K172" s="24" t="s">
        <v>65</v>
      </c>
      <c r="L172" s="31" t="str">
        <f t="shared" si="55"/>
        <v>Mọc Nấm Hương 250g</v>
      </c>
      <c r="N172" s="50" t="str">
        <f t="shared" si="56"/>
        <v>K-C6</v>
      </c>
      <c r="Q172" s="32" t="str">
        <f t="shared" si="57"/>
        <v>Túi</v>
      </c>
      <c r="R172" s="36">
        <v>6</v>
      </c>
      <c r="T172" s="34">
        <f t="shared" si="58"/>
        <v>46000</v>
      </c>
      <c r="U172" s="34">
        <f t="shared" si="59"/>
        <v>276000</v>
      </c>
      <c r="X172" s="72">
        <f t="shared" si="60"/>
        <v>8</v>
      </c>
      <c r="Y172" s="35"/>
      <c r="Z172" s="34">
        <f t="shared" si="61"/>
        <v>22080</v>
      </c>
      <c r="AA172" s="80">
        <f t="shared" si="62"/>
        <v>3512</v>
      </c>
    </row>
    <row r="173" spans="1:27" ht="25.5" customHeight="1" x14ac:dyDescent="0.25">
      <c r="A173" s="91">
        <v>44889</v>
      </c>
      <c r="B173" s="78" t="str">
        <f t="shared" si="54"/>
        <v>PO2211/03513</v>
      </c>
      <c r="G173" s="24" t="s">
        <v>257</v>
      </c>
      <c r="I173" s="24" t="s">
        <v>2012</v>
      </c>
      <c r="J173" s="60" t="str">
        <f>IF(G173&lt;&gt;"",VLOOKUP(G173,'nhân viên sale'!$A$2:$B$1597,2,0),"")</f>
        <v>HN003</v>
      </c>
      <c r="K173" s="24" t="s">
        <v>39</v>
      </c>
      <c r="L173" s="31" t="str">
        <f t="shared" si="55"/>
        <v>Chân giò heo muối 300g</v>
      </c>
      <c r="N173" s="50" t="str">
        <f t="shared" si="56"/>
        <v>K-C6</v>
      </c>
      <c r="Q173" s="32" t="str">
        <f t="shared" si="57"/>
        <v>Túi</v>
      </c>
      <c r="R173" s="36">
        <v>6</v>
      </c>
      <c r="T173" s="34">
        <f t="shared" si="58"/>
        <v>73431</v>
      </c>
      <c r="U173" s="34">
        <f t="shared" si="59"/>
        <v>440586</v>
      </c>
      <c r="X173" s="72">
        <f t="shared" si="60"/>
        <v>8</v>
      </c>
      <c r="Y173" s="35"/>
      <c r="Z173" s="34">
        <f t="shared" si="61"/>
        <v>35247</v>
      </c>
      <c r="AA173" s="80">
        <f t="shared" si="62"/>
        <v>3513</v>
      </c>
    </row>
    <row r="174" spans="1:27" ht="25.5" customHeight="1" x14ac:dyDescent="0.25">
      <c r="A174" s="91">
        <v>44889</v>
      </c>
      <c r="B174" s="78" t="str">
        <f t="shared" si="54"/>
        <v>PO2211/03513</v>
      </c>
      <c r="G174" s="24" t="s">
        <v>257</v>
      </c>
      <c r="I174" s="24" t="s">
        <v>2012</v>
      </c>
      <c r="J174" s="60" t="str">
        <f>IF(G174&lt;&gt;"",VLOOKUP(G174,'nhân viên sale'!$A$2:$B$1597,2,0),"")</f>
        <v>HN003</v>
      </c>
      <c r="K174" s="24" t="s">
        <v>55</v>
      </c>
      <c r="L174" s="31" t="str">
        <f t="shared" si="55"/>
        <v>Gà muối 500g</v>
      </c>
      <c r="N174" s="50" t="str">
        <f t="shared" si="56"/>
        <v>K-C6</v>
      </c>
      <c r="Q174" s="32" t="str">
        <f t="shared" si="57"/>
        <v>Túi</v>
      </c>
      <c r="R174" s="36">
        <v>6</v>
      </c>
      <c r="T174" s="34">
        <f t="shared" si="58"/>
        <v>111058</v>
      </c>
      <c r="U174" s="34">
        <f t="shared" si="59"/>
        <v>666348</v>
      </c>
      <c r="X174" s="72">
        <f t="shared" si="60"/>
        <v>8</v>
      </c>
      <c r="Y174" s="35"/>
      <c r="Z174" s="34">
        <f t="shared" si="61"/>
        <v>53308</v>
      </c>
      <c r="AA174" s="80">
        <f t="shared" si="62"/>
        <v>3513</v>
      </c>
    </row>
    <row r="175" spans="1:27" ht="25.5" customHeight="1" x14ac:dyDescent="0.25">
      <c r="A175" s="91">
        <v>44889</v>
      </c>
      <c r="B175" s="78" t="str">
        <f t="shared" si="54"/>
        <v>PO2211/03513</v>
      </c>
      <c r="G175" s="24" t="s">
        <v>257</v>
      </c>
      <c r="I175" s="24" t="s">
        <v>2012</v>
      </c>
      <c r="J175" s="60" t="str">
        <f>IF(G175&lt;&gt;"",VLOOKUP(G175,'nhân viên sale'!$A$2:$B$1597,2,0),"")</f>
        <v>HN003</v>
      </c>
      <c r="K175" s="24" t="s">
        <v>47</v>
      </c>
      <c r="L175" s="31" t="str">
        <f t="shared" si="55"/>
        <v>Đùi gà sốt cay 500g</v>
      </c>
      <c r="N175" s="50" t="str">
        <f t="shared" si="56"/>
        <v>K-C6</v>
      </c>
      <c r="Q175" s="32" t="str">
        <f t="shared" si="57"/>
        <v>Túi</v>
      </c>
      <c r="R175" s="36">
        <v>3</v>
      </c>
      <c r="T175" s="34">
        <f t="shared" si="58"/>
        <v>105400</v>
      </c>
      <c r="U175" s="34">
        <f t="shared" si="59"/>
        <v>316200</v>
      </c>
      <c r="X175" s="72">
        <f t="shared" si="60"/>
        <v>8</v>
      </c>
      <c r="Y175" s="35"/>
      <c r="Z175" s="34">
        <f t="shared" si="61"/>
        <v>25296</v>
      </c>
      <c r="AA175" s="80">
        <f t="shared" si="62"/>
        <v>3513</v>
      </c>
    </row>
    <row r="176" spans="1:27" ht="25.5" customHeight="1" x14ac:dyDescent="0.25">
      <c r="A176" s="91">
        <v>44889</v>
      </c>
      <c r="B176" s="78" t="str">
        <f t="shared" si="54"/>
        <v>PO2211/03513</v>
      </c>
      <c r="G176" s="24" t="s">
        <v>257</v>
      </c>
      <c r="I176" s="24" t="s">
        <v>2012</v>
      </c>
      <c r="J176" s="60" t="str">
        <f>IF(G176&lt;&gt;"",VLOOKUP(G176,'nhân viên sale'!$A$2:$B$1597,2,0),"")</f>
        <v>HN003</v>
      </c>
      <c r="K176" s="24" t="s">
        <v>43</v>
      </c>
      <c r="L176" s="31" t="str">
        <f t="shared" si="55"/>
        <v>Chân gà sốt cay 400g</v>
      </c>
      <c r="N176" s="50" t="str">
        <f t="shared" si="56"/>
        <v>K-C6</v>
      </c>
      <c r="Q176" s="32" t="str">
        <f t="shared" si="57"/>
        <v>Túi</v>
      </c>
      <c r="R176" s="36">
        <v>3</v>
      </c>
      <c r="T176" s="34">
        <f t="shared" si="58"/>
        <v>90750</v>
      </c>
      <c r="U176" s="34">
        <f t="shared" si="59"/>
        <v>272250</v>
      </c>
      <c r="X176" s="72">
        <f t="shared" si="60"/>
        <v>8</v>
      </c>
      <c r="Y176" s="35"/>
      <c r="Z176" s="34">
        <f t="shared" si="61"/>
        <v>21780</v>
      </c>
      <c r="AA176" s="80">
        <f t="shared" si="62"/>
        <v>3513</v>
      </c>
    </row>
    <row r="177" spans="1:27" ht="25.5" customHeight="1" x14ac:dyDescent="0.25">
      <c r="A177" s="91">
        <v>44889</v>
      </c>
      <c r="B177" s="78" t="str">
        <f t="shared" si="54"/>
        <v>PO2211/03513</v>
      </c>
      <c r="G177" s="24" t="s">
        <v>257</v>
      </c>
      <c r="I177" s="24" t="s">
        <v>2012</v>
      </c>
      <c r="J177" s="60" t="str">
        <f>IF(G177&lt;&gt;"",VLOOKUP(G177,'nhân viên sale'!$A$2:$B$1597,2,0),"")</f>
        <v>HN003</v>
      </c>
      <c r="K177" s="24" t="s">
        <v>59</v>
      </c>
      <c r="L177" s="31" t="str">
        <f t="shared" si="55"/>
        <v>Giò Tai Lưỡi Xào 250g</v>
      </c>
      <c r="N177" s="50" t="str">
        <f t="shared" si="56"/>
        <v>K-C6</v>
      </c>
      <c r="Q177" s="32" t="str">
        <f t="shared" si="57"/>
        <v>Túi</v>
      </c>
      <c r="R177" s="36">
        <v>5</v>
      </c>
      <c r="T177" s="34">
        <f t="shared" si="58"/>
        <v>50182</v>
      </c>
      <c r="U177" s="34">
        <f t="shared" si="59"/>
        <v>250910</v>
      </c>
      <c r="X177" s="72">
        <f t="shared" si="60"/>
        <v>8</v>
      </c>
      <c r="Y177" s="35"/>
      <c r="Z177" s="34">
        <f t="shared" si="61"/>
        <v>20073</v>
      </c>
      <c r="AA177" s="80">
        <f t="shared" si="62"/>
        <v>3513</v>
      </c>
    </row>
    <row r="178" spans="1:27" ht="25.5" customHeight="1" x14ac:dyDescent="0.25">
      <c r="A178" s="91">
        <v>44889</v>
      </c>
      <c r="B178" s="78" t="str">
        <f t="shared" si="54"/>
        <v>PO2211/03513</v>
      </c>
      <c r="G178" s="24" t="s">
        <v>257</v>
      </c>
      <c r="I178" s="24" t="s">
        <v>2012</v>
      </c>
      <c r="J178" s="60" t="str">
        <f>IF(G178&lt;&gt;"",VLOOKUP(G178,'nhân viên sale'!$A$2:$B$1597,2,0),"")</f>
        <v>HN003</v>
      </c>
      <c r="K178" s="24" t="s">
        <v>65</v>
      </c>
      <c r="L178" s="31" t="str">
        <f t="shared" si="55"/>
        <v>Mọc Nấm Hương 250g</v>
      </c>
      <c r="N178" s="50" t="str">
        <f t="shared" si="56"/>
        <v>K-C6</v>
      </c>
      <c r="Q178" s="32" t="str">
        <f t="shared" si="57"/>
        <v>Túi</v>
      </c>
      <c r="R178" s="36">
        <v>6</v>
      </c>
      <c r="T178" s="34">
        <f t="shared" si="58"/>
        <v>46000</v>
      </c>
      <c r="U178" s="34">
        <f t="shared" si="59"/>
        <v>276000</v>
      </c>
      <c r="X178" s="72">
        <f t="shared" si="60"/>
        <v>8</v>
      </c>
      <c r="Y178" s="35"/>
      <c r="Z178" s="34">
        <f t="shared" si="61"/>
        <v>22080</v>
      </c>
      <c r="AA178" s="80">
        <f t="shared" si="62"/>
        <v>3513</v>
      </c>
    </row>
    <row r="179" spans="1:27" ht="25.5" customHeight="1" x14ac:dyDescent="0.25">
      <c r="A179" s="91">
        <v>44889</v>
      </c>
      <c r="B179" s="78" t="str">
        <f t="shared" si="54"/>
        <v>PO2211/03514</v>
      </c>
      <c r="G179" s="24" t="s">
        <v>262</v>
      </c>
      <c r="I179" s="24" t="s">
        <v>2013</v>
      </c>
      <c r="J179" s="60" t="str">
        <f>IF(G179&lt;&gt;"",VLOOKUP(G179,'nhân viên sale'!$A$2:$B$1597,2,0),"")</f>
        <v>HN003</v>
      </c>
      <c r="K179" s="24" t="s">
        <v>39</v>
      </c>
      <c r="L179" s="31" t="str">
        <f t="shared" si="55"/>
        <v>Chân giò heo muối 300g</v>
      </c>
      <c r="N179" s="50" t="str">
        <f t="shared" si="56"/>
        <v>K-C6</v>
      </c>
      <c r="Q179" s="32" t="str">
        <f t="shared" si="57"/>
        <v>Túi</v>
      </c>
      <c r="R179" s="36">
        <v>6</v>
      </c>
      <c r="T179" s="34">
        <f t="shared" si="58"/>
        <v>73431</v>
      </c>
      <c r="U179" s="34">
        <f t="shared" si="59"/>
        <v>440586</v>
      </c>
      <c r="X179" s="72">
        <f t="shared" si="60"/>
        <v>8</v>
      </c>
      <c r="Y179" s="35"/>
      <c r="Z179" s="34">
        <f t="shared" si="61"/>
        <v>35247</v>
      </c>
      <c r="AA179" s="80">
        <f t="shared" si="62"/>
        <v>3514</v>
      </c>
    </row>
    <row r="180" spans="1:27" ht="25.5" customHeight="1" x14ac:dyDescent="0.25">
      <c r="A180" s="91">
        <v>44889</v>
      </c>
      <c r="B180" s="78" t="str">
        <f t="shared" si="54"/>
        <v>PO2211/03514</v>
      </c>
      <c r="G180" s="24" t="s">
        <v>262</v>
      </c>
      <c r="I180" s="24" t="s">
        <v>2013</v>
      </c>
      <c r="J180" s="60" t="str">
        <f>IF(G180&lt;&gt;"",VLOOKUP(G180,'nhân viên sale'!$A$2:$B$1597,2,0),"")</f>
        <v>HN003</v>
      </c>
      <c r="K180" s="24" t="s">
        <v>55</v>
      </c>
      <c r="L180" s="31" t="str">
        <f t="shared" si="55"/>
        <v>Gà muối 500g</v>
      </c>
      <c r="N180" s="50" t="str">
        <f t="shared" si="56"/>
        <v>K-C6</v>
      </c>
      <c r="Q180" s="32" t="str">
        <f t="shared" si="57"/>
        <v>Túi</v>
      </c>
      <c r="R180" s="36">
        <v>6</v>
      </c>
      <c r="T180" s="34">
        <f t="shared" si="58"/>
        <v>111058</v>
      </c>
      <c r="U180" s="34">
        <f t="shared" si="59"/>
        <v>666348</v>
      </c>
      <c r="X180" s="72">
        <f t="shared" si="60"/>
        <v>8</v>
      </c>
      <c r="Y180" s="35"/>
      <c r="Z180" s="34">
        <f t="shared" si="61"/>
        <v>53308</v>
      </c>
      <c r="AA180" s="80">
        <f t="shared" si="62"/>
        <v>3514</v>
      </c>
    </row>
    <row r="181" spans="1:27" ht="25.5" customHeight="1" x14ac:dyDescent="0.25">
      <c r="A181" s="91">
        <v>44889</v>
      </c>
      <c r="B181" s="78" t="str">
        <f t="shared" si="54"/>
        <v>PO2211/03515</v>
      </c>
      <c r="G181" s="24" t="s">
        <v>269</v>
      </c>
      <c r="I181" s="24" t="s">
        <v>2014</v>
      </c>
      <c r="J181" s="60" t="str">
        <f>IF(G181&lt;&gt;"",VLOOKUP(G181,'nhân viên sale'!$A$2:$B$1597,2,0),"")</f>
        <v>HN003</v>
      </c>
      <c r="K181" s="24" t="s">
        <v>39</v>
      </c>
      <c r="L181" s="31" t="str">
        <f t="shared" si="55"/>
        <v>Chân giò heo muối 300g</v>
      </c>
      <c r="N181" s="50" t="str">
        <f t="shared" si="56"/>
        <v>K-C6</v>
      </c>
      <c r="Q181" s="32" t="str">
        <f t="shared" si="57"/>
        <v>Túi</v>
      </c>
      <c r="R181" s="36">
        <v>6</v>
      </c>
      <c r="T181" s="34">
        <f t="shared" si="58"/>
        <v>73431</v>
      </c>
      <c r="U181" s="34">
        <f t="shared" si="59"/>
        <v>440586</v>
      </c>
      <c r="X181" s="72">
        <f t="shared" si="60"/>
        <v>8</v>
      </c>
      <c r="Y181" s="35"/>
      <c r="Z181" s="34">
        <f t="shared" si="61"/>
        <v>35247</v>
      </c>
      <c r="AA181" s="80">
        <f t="shared" si="62"/>
        <v>3515</v>
      </c>
    </row>
    <row r="182" spans="1:27" ht="25.5" customHeight="1" x14ac:dyDescent="0.25">
      <c r="A182" s="91">
        <v>44889</v>
      </c>
      <c r="B182" s="78" t="str">
        <f t="shared" si="54"/>
        <v>PO2211/03515</v>
      </c>
      <c r="G182" s="24" t="s">
        <v>269</v>
      </c>
      <c r="I182" s="24" t="s">
        <v>2014</v>
      </c>
      <c r="J182" s="60" t="str">
        <f>IF(G182&lt;&gt;"",VLOOKUP(G182,'nhân viên sale'!$A$2:$B$1597,2,0),"")</f>
        <v>HN003</v>
      </c>
      <c r="K182" s="24" t="s">
        <v>55</v>
      </c>
      <c r="L182" s="31" t="str">
        <f t="shared" si="55"/>
        <v>Gà muối 500g</v>
      </c>
      <c r="N182" s="50" t="str">
        <f t="shared" si="56"/>
        <v>K-C6</v>
      </c>
      <c r="Q182" s="32" t="str">
        <f t="shared" si="57"/>
        <v>Túi</v>
      </c>
      <c r="R182" s="36">
        <v>6</v>
      </c>
      <c r="T182" s="34">
        <f t="shared" si="58"/>
        <v>111058</v>
      </c>
      <c r="U182" s="34">
        <f t="shared" si="59"/>
        <v>666348</v>
      </c>
      <c r="X182" s="72">
        <f t="shared" si="60"/>
        <v>8</v>
      </c>
      <c r="Y182" s="35"/>
      <c r="Z182" s="34">
        <f t="shared" si="61"/>
        <v>53308</v>
      </c>
      <c r="AA182" s="80">
        <f t="shared" si="62"/>
        <v>3515</v>
      </c>
    </row>
    <row r="183" spans="1:27" ht="25.5" customHeight="1" x14ac:dyDescent="0.25">
      <c r="A183" s="91">
        <v>44889</v>
      </c>
      <c r="B183" s="78" t="str">
        <f t="shared" si="54"/>
        <v>PO2211/03515</v>
      </c>
      <c r="G183" s="24" t="s">
        <v>269</v>
      </c>
      <c r="I183" s="24" t="s">
        <v>2014</v>
      </c>
      <c r="J183" s="60" t="str">
        <f>IF(G183&lt;&gt;"",VLOOKUP(G183,'nhân viên sale'!$A$2:$B$1597,2,0),"")</f>
        <v>HN003</v>
      </c>
      <c r="K183" s="24" t="s">
        <v>59</v>
      </c>
      <c r="L183" s="31" t="str">
        <f t="shared" si="55"/>
        <v>Giò Tai Lưỡi Xào 250g</v>
      </c>
      <c r="N183" s="50" t="str">
        <f t="shared" si="56"/>
        <v>K-C6</v>
      </c>
      <c r="Q183" s="32" t="str">
        <f t="shared" si="57"/>
        <v>Túi</v>
      </c>
      <c r="R183" s="36">
        <v>5</v>
      </c>
      <c r="T183" s="34">
        <f t="shared" si="58"/>
        <v>50182</v>
      </c>
      <c r="U183" s="34">
        <f t="shared" si="59"/>
        <v>250910</v>
      </c>
      <c r="X183" s="72">
        <f t="shared" si="60"/>
        <v>8</v>
      </c>
      <c r="Y183" s="35"/>
      <c r="Z183" s="34">
        <f t="shared" si="61"/>
        <v>20073</v>
      </c>
      <c r="AA183" s="80">
        <f t="shared" si="62"/>
        <v>3515</v>
      </c>
    </row>
    <row r="184" spans="1:27" ht="25.5" customHeight="1" x14ac:dyDescent="0.25">
      <c r="A184" s="91">
        <v>44889</v>
      </c>
      <c r="B184" s="78" t="str">
        <f t="shared" si="54"/>
        <v>PO2211/03515</v>
      </c>
      <c r="G184" s="24" t="s">
        <v>269</v>
      </c>
      <c r="I184" s="24" t="s">
        <v>2014</v>
      </c>
      <c r="J184" s="60" t="str">
        <f>IF(G184&lt;&gt;"",VLOOKUP(G184,'nhân viên sale'!$A$2:$B$1597,2,0),"")</f>
        <v>HN003</v>
      </c>
      <c r="K184" s="24" t="s">
        <v>65</v>
      </c>
      <c r="L184" s="31" t="str">
        <f t="shared" si="55"/>
        <v>Mọc Nấm Hương 250g</v>
      </c>
      <c r="N184" s="50" t="str">
        <f t="shared" si="56"/>
        <v>K-C6</v>
      </c>
      <c r="Q184" s="32" t="str">
        <f t="shared" si="57"/>
        <v>Túi</v>
      </c>
      <c r="R184" s="36">
        <v>6</v>
      </c>
      <c r="T184" s="34">
        <f t="shared" si="58"/>
        <v>46000</v>
      </c>
      <c r="U184" s="34">
        <f t="shared" si="59"/>
        <v>276000</v>
      </c>
      <c r="X184" s="72">
        <f t="shared" si="60"/>
        <v>8</v>
      </c>
      <c r="Y184" s="35"/>
      <c r="Z184" s="34">
        <f t="shared" si="61"/>
        <v>22080</v>
      </c>
      <c r="AA184" s="80">
        <f t="shared" si="62"/>
        <v>3515</v>
      </c>
    </row>
    <row r="185" spans="1:27" ht="25.5" customHeight="1" x14ac:dyDescent="0.25">
      <c r="A185" s="91">
        <v>44889</v>
      </c>
      <c r="B185" s="78" t="str">
        <f t="shared" si="54"/>
        <v>PO2211/03516</v>
      </c>
      <c r="G185" s="24" t="s">
        <v>272</v>
      </c>
      <c r="I185" s="24" t="s">
        <v>2015</v>
      </c>
      <c r="J185" s="60" t="str">
        <f>IF(G185&lt;&gt;"",VLOOKUP(G185,'nhân viên sale'!$A$2:$B$1597,2,0),"")</f>
        <v>HN003</v>
      </c>
      <c r="K185" s="24" t="s">
        <v>55</v>
      </c>
      <c r="L185" s="31" t="str">
        <f t="shared" si="55"/>
        <v>Gà muối 500g</v>
      </c>
      <c r="N185" s="50" t="str">
        <f t="shared" si="56"/>
        <v>K-C6</v>
      </c>
      <c r="Q185" s="32" t="str">
        <f t="shared" si="57"/>
        <v>Túi</v>
      </c>
      <c r="R185" s="36">
        <v>6</v>
      </c>
      <c r="T185" s="34">
        <f t="shared" si="58"/>
        <v>111058</v>
      </c>
      <c r="U185" s="34">
        <f t="shared" si="59"/>
        <v>666348</v>
      </c>
      <c r="X185" s="72">
        <f t="shared" si="60"/>
        <v>8</v>
      </c>
      <c r="Y185" s="35"/>
      <c r="Z185" s="34">
        <f t="shared" si="61"/>
        <v>53308</v>
      </c>
      <c r="AA185" s="80">
        <f t="shared" si="62"/>
        <v>3516</v>
      </c>
    </row>
    <row r="186" spans="1:27" ht="25.5" customHeight="1" x14ac:dyDescent="0.25">
      <c r="A186" s="91">
        <v>44889</v>
      </c>
      <c r="B186" s="78" t="str">
        <f t="shared" si="54"/>
        <v>PO2211/03517</v>
      </c>
      <c r="G186" s="24" t="s">
        <v>280</v>
      </c>
      <c r="I186" s="24" t="s">
        <v>2016</v>
      </c>
      <c r="J186" s="60" t="str">
        <f>IF(G186&lt;&gt;"",VLOOKUP(G186,'nhân viên sale'!$A$2:$B$1597,2,0),"")</f>
        <v>HN003</v>
      </c>
      <c r="K186" s="24" t="s">
        <v>39</v>
      </c>
      <c r="L186" s="31" t="str">
        <f t="shared" si="55"/>
        <v>Chân giò heo muối 300g</v>
      </c>
      <c r="N186" s="50" t="str">
        <f t="shared" si="56"/>
        <v>K-C6</v>
      </c>
      <c r="Q186" s="32" t="str">
        <f t="shared" si="57"/>
        <v>Túi</v>
      </c>
      <c r="R186" s="36">
        <v>6</v>
      </c>
      <c r="T186" s="34">
        <f t="shared" si="58"/>
        <v>73431</v>
      </c>
      <c r="U186" s="34">
        <f t="shared" si="59"/>
        <v>440586</v>
      </c>
      <c r="X186" s="72">
        <f t="shared" si="60"/>
        <v>8</v>
      </c>
      <c r="Y186" s="35"/>
      <c r="Z186" s="34">
        <f t="shared" si="61"/>
        <v>35247</v>
      </c>
      <c r="AA186" s="80">
        <f t="shared" si="62"/>
        <v>3517</v>
      </c>
    </row>
    <row r="187" spans="1:27" ht="25.5" customHeight="1" x14ac:dyDescent="0.25">
      <c r="A187" s="91">
        <v>44889</v>
      </c>
      <c r="B187" s="78" t="str">
        <f t="shared" si="54"/>
        <v>PO2211/03517</v>
      </c>
      <c r="G187" s="24" t="s">
        <v>280</v>
      </c>
      <c r="I187" s="24" t="s">
        <v>2016</v>
      </c>
      <c r="J187" s="60" t="str">
        <f>IF(G187&lt;&gt;"",VLOOKUP(G187,'nhân viên sale'!$A$2:$B$1597,2,0),"")</f>
        <v>HN003</v>
      </c>
      <c r="K187" s="24" t="s">
        <v>55</v>
      </c>
      <c r="L187" s="31" t="str">
        <f t="shared" si="55"/>
        <v>Gà muối 500g</v>
      </c>
      <c r="N187" s="50" t="str">
        <f t="shared" si="56"/>
        <v>K-C6</v>
      </c>
      <c r="Q187" s="32" t="str">
        <f t="shared" si="57"/>
        <v>Túi</v>
      </c>
      <c r="R187" s="36">
        <v>6</v>
      </c>
      <c r="T187" s="34">
        <f t="shared" si="58"/>
        <v>111058</v>
      </c>
      <c r="U187" s="34">
        <f t="shared" si="59"/>
        <v>666348</v>
      </c>
      <c r="X187" s="72">
        <f t="shared" si="60"/>
        <v>8</v>
      </c>
      <c r="Y187" s="35"/>
      <c r="Z187" s="34">
        <f t="shared" si="61"/>
        <v>53308</v>
      </c>
      <c r="AA187" s="80">
        <f t="shared" si="62"/>
        <v>3517</v>
      </c>
    </row>
    <row r="188" spans="1:27" ht="25.5" customHeight="1" x14ac:dyDescent="0.25">
      <c r="A188" s="91">
        <v>44889</v>
      </c>
      <c r="B188" s="78" t="str">
        <f t="shared" si="54"/>
        <v>PO2211/03518</v>
      </c>
      <c r="G188" s="24" t="s">
        <v>303</v>
      </c>
      <c r="I188" s="24" t="s">
        <v>2017</v>
      </c>
      <c r="J188" s="60" t="str">
        <f>IF(G188&lt;&gt;"",VLOOKUP(G188,'nhân viên sale'!$A$2:$B$1597,2,0),"")</f>
        <v>HN003</v>
      </c>
      <c r="K188" s="24" t="s">
        <v>45</v>
      </c>
      <c r="L188" s="31" t="str">
        <f t="shared" si="55"/>
        <v>Chả nướng 300g</v>
      </c>
      <c r="N188" s="50" t="str">
        <f t="shared" si="56"/>
        <v>K-C6</v>
      </c>
      <c r="Q188" s="32" t="str">
        <f t="shared" si="57"/>
        <v>Túi</v>
      </c>
      <c r="R188" s="36">
        <v>2</v>
      </c>
      <c r="T188" s="34">
        <f t="shared" si="58"/>
        <v>70950</v>
      </c>
      <c r="U188" s="34">
        <f t="shared" si="59"/>
        <v>141900</v>
      </c>
      <c r="X188" s="72">
        <f t="shared" si="60"/>
        <v>8</v>
      </c>
      <c r="Y188" s="35"/>
      <c r="Z188" s="34">
        <f t="shared" si="61"/>
        <v>11352</v>
      </c>
      <c r="AA188" s="80">
        <f t="shared" si="62"/>
        <v>3518</v>
      </c>
    </row>
    <row r="189" spans="1:27" ht="25.5" customHeight="1" x14ac:dyDescent="0.25">
      <c r="A189" s="91">
        <v>44889</v>
      </c>
      <c r="B189" s="78" t="str">
        <f t="shared" si="54"/>
        <v>PO2211/03518</v>
      </c>
      <c r="G189" s="24" t="s">
        <v>303</v>
      </c>
      <c r="I189" s="24" t="s">
        <v>2017</v>
      </c>
      <c r="J189" s="60" t="str">
        <f>IF(G189&lt;&gt;"",VLOOKUP(G189,'nhân viên sale'!$A$2:$B$1597,2,0),"")</f>
        <v>HN003</v>
      </c>
      <c r="K189" s="24" t="s">
        <v>37</v>
      </c>
      <c r="L189" s="31" t="str">
        <f t="shared" si="55"/>
        <v>Chả cốm 300g</v>
      </c>
      <c r="N189" s="50" t="str">
        <f t="shared" si="56"/>
        <v>K-C6</v>
      </c>
      <c r="Q189" s="32" t="str">
        <f t="shared" si="57"/>
        <v>Túi</v>
      </c>
      <c r="R189" s="36">
        <v>3</v>
      </c>
      <c r="T189" s="34">
        <f t="shared" si="58"/>
        <v>74250</v>
      </c>
      <c r="U189" s="34">
        <f t="shared" si="59"/>
        <v>222750</v>
      </c>
      <c r="X189" s="72">
        <f t="shared" si="60"/>
        <v>8</v>
      </c>
      <c r="Y189" s="35"/>
      <c r="Z189" s="34">
        <f t="shared" si="61"/>
        <v>17820</v>
      </c>
      <c r="AA189" s="80">
        <f t="shared" si="62"/>
        <v>3518</v>
      </c>
    </row>
    <row r="190" spans="1:27" ht="25.5" customHeight="1" x14ac:dyDescent="0.25">
      <c r="A190" s="91">
        <v>44889</v>
      </c>
      <c r="B190" s="78" t="str">
        <f t="shared" si="54"/>
        <v>PO2211/03518</v>
      </c>
      <c r="G190" s="24" t="s">
        <v>303</v>
      </c>
      <c r="I190" s="24" t="s">
        <v>2017</v>
      </c>
      <c r="J190" s="60" t="str">
        <f>IF(G190&lt;&gt;"",VLOOKUP(G190,'nhân viên sale'!$A$2:$B$1597,2,0),"")</f>
        <v>HN003</v>
      </c>
      <c r="K190" s="24" t="s">
        <v>47</v>
      </c>
      <c r="L190" s="31" t="str">
        <f t="shared" si="55"/>
        <v>Đùi gà sốt cay 500g</v>
      </c>
      <c r="N190" s="50" t="str">
        <f t="shared" si="56"/>
        <v>K-C6</v>
      </c>
      <c r="Q190" s="32" t="str">
        <f t="shared" si="57"/>
        <v>Túi</v>
      </c>
      <c r="R190" s="36">
        <v>3</v>
      </c>
      <c r="T190" s="34">
        <f t="shared" si="58"/>
        <v>105400</v>
      </c>
      <c r="U190" s="34">
        <f t="shared" si="59"/>
        <v>316200</v>
      </c>
      <c r="X190" s="72">
        <f t="shared" si="60"/>
        <v>8</v>
      </c>
      <c r="Y190" s="35"/>
      <c r="Z190" s="34">
        <f t="shared" si="61"/>
        <v>25296</v>
      </c>
      <c r="AA190" s="80">
        <f t="shared" si="62"/>
        <v>3518</v>
      </c>
    </row>
    <row r="191" spans="1:27" ht="25.5" customHeight="1" x14ac:dyDescent="0.25">
      <c r="A191" s="91">
        <v>44889</v>
      </c>
      <c r="B191" s="78" t="str">
        <f t="shared" si="54"/>
        <v>PO2211/03518</v>
      </c>
      <c r="G191" s="24" t="s">
        <v>303</v>
      </c>
      <c r="I191" s="24" t="s">
        <v>2017</v>
      </c>
      <c r="J191" s="60" t="str">
        <f>IF(G191&lt;&gt;"",VLOOKUP(G191,'nhân viên sale'!$A$2:$B$1597,2,0),"")</f>
        <v>HN003</v>
      </c>
      <c r="K191" s="24" t="s">
        <v>43</v>
      </c>
      <c r="L191" s="31" t="str">
        <f t="shared" si="55"/>
        <v>Chân gà sốt cay 400g</v>
      </c>
      <c r="N191" s="50" t="str">
        <f t="shared" si="56"/>
        <v>K-C6</v>
      </c>
      <c r="Q191" s="32" t="str">
        <f t="shared" si="57"/>
        <v>Túi</v>
      </c>
      <c r="R191" s="36">
        <v>3</v>
      </c>
      <c r="T191" s="34">
        <f t="shared" si="58"/>
        <v>90750</v>
      </c>
      <c r="U191" s="34">
        <f t="shared" si="59"/>
        <v>272250</v>
      </c>
      <c r="X191" s="72">
        <f t="shared" si="60"/>
        <v>8</v>
      </c>
      <c r="Y191" s="35"/>
      <c r="Z191" s="34">
        <f t="shared" si="61"/>
        <v>21780</v>
      </c>
      <c r="AA191" s="80">
        <f t="shared" si="62"/>
        <v>3518</v>
      </c>
    </row>
    <row r="192" spans="1:27" ht="25.5" customHeight="1" x14ac:dyDescent="0.25">
      <c r="A192" s="91">
        <v>44889</v>
      </c>
      <c r="B192" s="78" t="str">
        <f t="shared" si="54"/>
        <v>PO2211/03518</v>
      </c>
      <c r="G192" s="24" t="s">
        <v>303</v>
      </c>
      <c r="I192" s="24" t="s">
        <v>2017</v>
      </c>
      <c r="J192" s="60" t="str">
        <f>IF(G192&lt;&gt;"",VLOOKUP(G192,'nhân viên sale'!$A$2:$B$1597,2,0),"")</f>
        <v>HN003</v>
      </c>
      <c r="K192" s="24" t="s">
        <v>65</v>
      </c>
      <c r="L192" s="31" t="str">
        <f t="shared" si="55"/>
        <v>Mọc Nấm Hương 250g</v>
      </c>
      <c r="N192" s="50" t="str">
        <f t="shared" si="56"/>
        <v>K-C6</v>
      </c>
      <c r="Q192" s="32" t="str">
        <f t="shared" si="57"/>
        <v>Túi</v>
      </c>
      <c r="R192" s="36">
        <v>6</v>
      </c>
      <c r="T192" s="34">
        <f t="shared" si="58"/>
        <v>46000</v>
      </c>
      <c r="U192" s="34">
        <f t="shared" si="59"/>
        <v>276000</v>
      </c>
      <c r="X192" s="72">
        <f t="shared" si="60"/>
        <v>8</v>
      </c>
      <c r="Y192" s="35"/>
      <c r="Z192" s="34">
        <f t="shared" si="61"/>
        <v>22080</v>
      </c>
      <c r="AA192" s="80">
        <f t="shared" si="62"/>
        <v>3518</v>
      </c>
    </row>
    <row r="193" spans="1:27" ht="25.5" customHeight="1" x14ac:dyDescent="0.25">
      <c r="A193" s="91">
        <v>44889</v>
      </c>
      <c r="B193" s="78" t="str">
        <f t="shared" si="54"/>
        <v>PO2211/03519</v>
      </c>
      <c r="G193" s="24" t="s">
        <v>310</v>
      </c>
      <c r="I193" s="24" t="s">
        <v>2018</v>
      </c>
      <c r="J193" s="60" t="str">
        <f>IF(G193&lt;&gt;"",VLOOKUP(G193,'nhân viên sale'!$A$2:$B$1597,2,0),"")</f>
        <v>HN003</v>
      </c>
      <c r="K193" s="24" t="s">
        <v>39</v>
      </c>
      <c r="L193" s="31" t="str">
        <f t="shared" si="55"/>
        <v>Chân giò heo muối 300g</v>
      </c>
      <c r="N193" s="50" t="str">
        <f t="shared" si="56"/>
        <v>K-C6</v>
      </c>
      <c r="Q193" s="32" t="str">
        <f t="shared" si="57"/>
        <v>Túi</v>
      </c>
      <c r="R193" s="36">
        <v>6</v>
      </c>
      <c r="T193" s="34">
        <f t="shared" si="58"/>
        <v>73431</v>
      </c>
      <c r="U193" s="34">
        <f t="shared" si="59"/>
        <v>440586</v>
      </c>
      <c r="X193" s="72">
        <f t="shared" si="60"/>
        <v>8</v>
      </c>
      <c r="Y193" s="35"/>
      <c r="Z193" s="34">
        <f t="shared" si="61"/>
        <v>35247</v>
      </c>
      <c r="AA193" s="80">
        <f t="shared" si="62"/>
        <v>3519</v>
      </c>
    </row>
    <row r="194" spans="1:27" ht="25.5" customHeight="1" x14ac:dyDescent="0.25">
      <c r="A194" s="91">
        <v>44889</v>
      </c>
      <c r="B194" s="78" t="str">
        <f t="shared" si="54"/>
        <v>PO2211/03519</v>
      </c>
      <c r="G194" s="24" t="s">
        <v>310</v>
      </c>
      <c r="I194" s="24" t="s">
        <v>2018</v>
      </c>
      <c r="J194" s="60" t="str">
        <f>IF(G194&lt;&gt;"",VLOOKUP(G194,'nhân viên sale'!$A$2:$B$1597,2,0),"")</f>
        <v>HN003</v>
      </c>
      <c r="K194" s="24" t="s">
        <v>55</v>
      </c>
      <c r="L194" s="31" t="str">
        <f t="shared" ref="L194:L257" si="63">IF(K194&lt;&gt;"",VLOOKUP(K194,tenhang,2,0),"")</f>
        <v>Gà muối 500g</v>
      </c>
      <c r="N194" s="50" t="str">
        <f t="shared" si="56"/>
        <v>K-C6</v>
      </c>
      <c r="Q194" s="32" t="str">
        <f t="shared" ref="Q194:Q257" si="64">IF(K194&lt;&gt;"",VLOOKUP(K194,tenhang,3,0),"")</f>
        <v>Túi</v>
      </c>
      <c r="R194" s="36">
        <v>6</v>
      </c>
      <c r="T194" s="34">
        <f t="shared" si="58"/>
        <v>111058</v>
      </c>
      <c r="U194" s="34">
        <f t="shared" si="59"/>
        <v>666348</v>
      </c>
      <c r="X194" s="72">
        <f t="shared" si="60"/>
        <v>8</v>
      </c>
      <c r="Y194" s="35"/>
      <c r="Z194" s="34">
        <f t="shared" si="61"/>
        <v>53308</v>
      </c>
      <c r="AA194" s="80">
        <f t="shared" si="62"/>
        <v>3519</v>
      </c>
    </row>
    <row r="195" spans="1:27" ht="25.5" customHeight="1" x14ac:dyDescent="0.25">
      <c r="A195" s="91">
        <v>44889</v>
      </c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>PO2211/03519</v>
      </c>
      <c r="G195" s="24" t="s">
        <v>310</v>
      </c>
      <c r="I195" s="24" t="s">
        <v>2018</v>
      </c>
      <c r="J195" s="60" t="str">
        <f>IF(G195&lt;&gt;"",VLOOKUP(G195,'nhân viên sale'!$A$2:$B$1597,2,0),"")</f>
        <v>HN003</v>
      </c>
      <c r="K195" s="24" t="s">
        <v>59</v>
      </c>
      <c r="L195" s="31" t="str">
        <f t="shared" si="63"/>
        <v>Giò Tai Lưỡi Xào 250g</v>
      </c>
      <c r="N195" s="50" t="str">
        <f t="shared" ref="N195:N258" si="66">IF(K195&lt;&gt;"","K-C6","")</f>
        <v>K-C6</v>
      </c>
      <c r="Q195" s="32" t="str">
        <f t="shared" si="64"/>
        <v>Túi</v>
      </c>
      <c r="R195" s="36">
        <v>5</v>
      </c>
      <c r="T195" s="34">
        <f t="shared" si="58"/>
        <v>50182</v>
      </c>
      <c r="U195" s="34">
        <f t="shared" si="59"/>
        <v>250910</v>
      </c>
      <c r="X195" s="72">
        <f t="shared" ref="X195:X258" si="67">IF(K195&lt;&gt;"",8,"")</f>
        <v>8</v>
      </c>
      <c r="Y195" s="35"/>
      <c r="Z195" s="34">
        <f t="shared" ref="Z195:Z258" si="68">IF(K195&lt;&gt;"",ROUND(U195*X195*1%,0),"")</f>
        <v>20073</v>
      </c>
      <c r="AA195" s="80">
        <f t="shared" si="62"/>
        <v>3519</v>
      </c>
    </row>
    <row r="196" spans="1:27" ht="25.5" customHeight="1" x14ac:dyDescent="0.25">
      <c r="A196" s="91">
        <v>44889</v>
      </c>
      <c r="B196" s="78" t="str">
        <f t="shared" si="65"/>
        <v>PO2211/03519</v>
      </c>
      <c r="G196" s="24" t="s">
        <v>310</v>
      </c>
      <c r="I196" s="24" t="s">
        <v>2018</v>
      </c>
      <c r="J196" s="60" t="str">
        <f>IF(G196&lt;&gt;"",VLOOKUP(G196,'nhân viên sale'!$A$2:$B$1597,2,0),"")</f>
        <v>HN003</v>
      </c>
      <c r="K196" s="24" t="s">
        <v>65</v>
      </c>
      <c r="L196" s="31" t="str">
        <f t="shared" si="63"/>
        <v>Mọc Nấm Hương 250g</v>
      </c>
      <c r="N196" s="50" t="str">
        <f t="shared" si="66"/>
        <v>K-C6</v>
      </c>
      <c r="Q196" s="32" t="str">
        <f t="shared" si="64"/>
        <v>Túi</v>
      </c>
      <c r="R196" s="36">
        <v>6</v>
      </c>
      <c r="T196" s="34">
        <f t="shared" ref="T196:T259" si="69">IF(K196&lt;&gt;"",VLOOKUP(K196,tenhang,4,0),0)</f>
        <v>46000</v>
      </c>
      <c r="U196" s="34">
        <f t="shared" ref="U196:U259" si="70">R196*T196</f>
        <v>276000</v>
      </c>
      <c r="X196" s="72">
        <f t="shared" si="67"/>
        <v>8</v>
      </c>
      <c r="Y196" s="35"/>
      <c r="Z196" s="34">
        <f t="shared" si="68"/>
        <v>22080</v>
      </c>
      <c r="AA196" s="80">
        <f t="shared" ref="AA196:AA259" si="71">IF(I196&lt;&gt;"",IF(I196=I195,AA195,AA195+1),"")</f>
        <v>3519</v>
      </c>
    </row>
    <row r="197" spans="1:27" ht="25.5" customHeight="1" x14ac:dyDescent="0.25">
      <c r="A197" s="91">
        <v>44889</v>
      </c>
      <c r="B197" s="78" t="str">
        <f t="shared" si="65"/>
        <v>PO2211/03520</v>
      </c>
      <c r="G197" s="24" t="s">
        <v>315</v>
      </c>
      <c r="I197" s="24" t="s">
        <v>2019</v>
      </c>
      <c r="J197" s="60" t="str">
        <f>IF(G197&lt;&gt;"",VLOOKUP(G197,'nhân viên sale'!$A$2:$B$1597,2,0),"")</f>
        <v>HN003</v>
      </c>
      <c r="K197" s="24" t="s">
        <v>39</v>
      </c>
      <c r="L197" s="31" t="str">
        <f t="shared" si="63"/>
        <v>Chân giò heo muối 300g</v>
      </c>
      <c r="N197" s="50" t="str">
        <f t="shared" si="66"/>
        <v>K-C6</v>
      </c>
      <c r="Q197" s="32" t="str">
        <f t="shared" si="64"/>
        <v>Túi</v>
      </c>
      <c r="R197" s="36">
        <v>6</v>
      </c>
      <c r="T197" s="34">
        <f t="shared" si="69"/>
        <v>73431</v>
      </c>
      <c r="U197" s="34">
        <f t="shared" si="70"/>
        <v>440586</v>
      </c>
      <c r="X197" s="72">
        <f t="shared" si="67"/>
        <v>8</v>
      </c>
      <c r="Y197" s="35"/>
      <c r="Z197" s="34">
        <f t="shared" si="68"/>
        <v>35247</v>
      </c>
      <c r="AA197" s="80">
        <f t="shared" si="71"/>
        <v>3520</v>
      </c>
    </row>
    <row r="198" spans="1:27" ht="25.5" customHeight="1" x14ac:dyDescent="0.25">
      <c r="A198" s="91">
        <v>44889</v>
      </c>
      <c r="B198" s="78" t="str">
        <f t="shared" si="65"/>
        <v>PO2211/03520</v>
      </c>
      <c r="G198" s="24" t="s">
        <v>315</v>
      </c>
      <c r="I198" s="24" t="s">
        <v>2019</v>
      </c>
      <c r="J198" s="60" t="str">
        <f>IF(G198&lt;&gt;"",VLOOKUP(G198,'nhân viên sale'!$A$2:$B$1597,2,0),"")</f>
        <v>HN003</v>
      </c>
      <c r="K198" s="24" t="s">
        <v>55</v>
      </c>
      <c r="L198" s="31" t="str">
        <f t="shared" si="63"/>
        <v>Gà muối 500g</v>
      </c>
      <c r="N198" s="50" t="str">
        <f t="shared" si="66"/>
        <v>K-C6</v>
      </c>
      <c r="Q198" s="32" t="str">
        <f t="shared" si="64"/>
        <v>Túi</v>
      </c>
      <c r="R198" s="36">
        <v>6</v>
      </c>
      <c r="T198" s="34">
        <f t="shared" si="69"/>
        <v>111058</v>
      </c>
      <c r="U198" s="34">
        <f t="shared" si="70"/>
        <v>666348</v>
      </c>
      <c r="X198" s="72">
        <f t="shared" si="67"/>
        <v>8</v>
      </c>
      <c r="Y198" s="35"/>
      <c r="Z198" s="34">
        <f t="shared" si="68"/>
        <v>53308</v>
      </c>
      <c r="AA198" s="80">
        <f t="shared" si="71"/>
        <v>3520</v>
      </c>
    </row>
    <row r="199" spans="1:27" ht="25.5" customHeight="1" x14ac:dyDescent="0.25">
      <c r="A199" s="91">
        <v>44889</v>
      </c>
      <c r="B199" s="78" t="str">
        <f t="shared" si="65"/>
        <v>PO2211/03521</v>
      </c>
      <c r="G199" s="24" t="s">
        <v>316</v>
      </c>
      <c r="I199" s="24" t="s">
        <v>2020</v>
      </c>
      <c r="J199" s="60" t="str">
        <f>IF(G199&lt;&gt;"",VLOOKUP(G199,'nhân viên sale'!$A$2:$B$1597,2,0),"")</f>
        <v>HN003</v>
      </c>
      <c r="K199" s="24" t="s">
        <v>39</v>
      </c>
      <c r="L199" s="31" t="str">
        <f t="shared" si="63"/>
        <v>Chân giò heo muối 300g</v>
      </c>
      <c r="N199" s="50" t="str">
        <f t="shared" si="66"/>
        <v>K-C6</v>
      </c>
      <c r="Q199" s="32" t="str">
        <f t="shared" si="64"/>
        <v>Túi</v>
      </c>
      <c r="R199" s="36">
        <v>6</v>
      </c>
      <c r="T199" s="34">
        <f t="shared" si="69"/>
        <v>73431</v>
      </c>
      <c r="U199" s="34">
        <f t="shared" si="70"/>
        <v>440586</v>
      </c>
      <c r="X199" s="72">
        <f t="shared" si="67"/>
        <v>8</v>
      </c>
      <c r="Y199" s="35"/>
      <c r="Z199" s="34">
        <f t="shared" si="68"/>
        <v>35247</v>
      </c>
      <c r="AA199" s="80">
        <f t="shared" si="71"/>
        <v>3521</v>
      </c>
    </row>
    <row r="200" spans="1:27" ht="25.5" customHeight="1" x14ac:dyDescent="0.25">
      <c r="A200" s="91">
        <v>44889</v>
      </c>
      <c r="B200" s="78" t="str">
        <f t="shared" si="65"/>
        <v>PO2211/03521</v>
      </c>
      <c r="G200" s="24" t="s">
        <v>316</v>
      </c>
      <c r="I200" s="24" t="s">
        <v>2020</v>
      </c>
      <c r="J200" s="60" t="str">
        <f>IF(G200&lt;&gt;"",VLOOKUP(G200,'nhân viên sale'!$A$2:$B$1597,2,0),"")</f>
        <v>HN003</v>
      </c>
      <c r="K200" s="24" t="s">
        <v>55</v>
      </c>
      <c r="L200" s="31" t="str">
        <f t="shared" si="63"/>
        <v>Gà muối 500g</v>
      </c>
      <c r="N200" s="50" t="str">
        <f t="shared" si="66"/>
        <v>K-C6</v>
      </c>
      <c r="Q200" s="32" t="str">
        <f t="shared" si="64"/>
        <v>Túi</v>
      </c>
      <c r="R200" s="36">
        <v>6</v>
      </c>
      <c r="T200" s="34">
        <f t="shared" si="69"/>
        <v>111058</v>
      </c>
      <c r="U200" s="34">
        <f t="shared" si="70"/>
        <v>666348</v>
      </c>
      <c r="X200" s="72">
        <f t="shared" si="67"/>
        <v>8</v>
      </c>
      <c r="Y200" s="35"/>
      <c r="Z200" s="34">
        <f t="shared" si="68"/>
        <v>53308</v>
      </c>
      <c r="AA200" s="80">
        <f t="shared" si="71"/>
        <v>3521</v>
      </c>
    </row>
    <row r="201" spans="1:27" ht="25.5" customHeight="1" x14ac:dyDescent="0.25">
      <c r="A201" s="91">
        <v>44889</v>
      </c>
      <c r="B201" s="78" t="str">
        <f t="shared" si="65"/>
        <v>PO2211/03521</v>
      </c>
      <c r="G201" s="24" t="s">
        <v>316</v>
      </c>
      <c r="I201" s="24" t="s">
        <v>2020</v>
      </c>
      <c r="J201" s="60" t="str">
        <f>IF(G201&lt;&gt;"",VLOOKUP(G201,'nhân viên sale'!$A$2:$B$1597,2,0),"")</f>
        <v>HN003</v>
      </c>
      <c r="K201" s="24" t="s">
        <v>59</v>
      </c>
      <c r="L201" s="31" t="str">
        <f t="shared" si="63"/>
        <v>Giò Tai Lưỡi Xào 250g</v>
      </c>
      <c r="N201" s="50" t="str">
        <f t="shared" si="66"/>
        <v>K-C6</v>
      </c>
      <c r="Q201" s="32" t="str">
        <f t="shared" si="64"/>
        <v>Túi</v>
      </c>
      <c r="R201" s="36">
        <v>5</v>
      </c>
      <c r="T201" s="34">
        <f t="shared" si="69"/>
        <v>50182</v>
      </c>
      <c r="U201" s="34">
        <f t="shared" si="70"/>
        <v>250910</v>
      </c>
      <c r="X201" s="72">
        <f t="shared" si="67"/>
        <v>8</v>
      </c>
      <c r="Y201" s="35"/>
      <c r="Z201" s="34">
        <f t="shared" si="68"/>
        <v>20073</v>
      </c>
      <c r="AA201" s="80">
        <f t="shared" si="71"/>
        <v>3521</v>
      </c>
    </row>
    <row r="202" spans="1:27" ht="25.5" customHeight="1" x14ac:dyDescent="0.25">
      <c r="A202" s="91">
        <v>44889</v>
      </c>
      <c r="B202" s="78" t="str">
        <f t="shared" si="65"/>
        <v>PO2211/03522</v>
      </c>
      <c r="G202" s="24" t="s">
        <v>330</v>
      </c>
      <c r="I202" s="24" t="s">
        <v>2021</v>
      </c>
      <c r="J202" s="60" t="str">
        <f>IF(G202&lt;&gt;"",VLOOKUP(G202,'nhân viên sale'!$A$2:$B$1597,2,0),"")</f>
        <v>HN003</v>
      </c>
      <c r="K202" s="24" t="s">
        <v>30</v>
      </c>
      <c r="L202" s="31" t="str">
        <f t="shared" si="63"/>
        <v>Bắp bò muối 200g</v>
      </c>
      <c r="N202" s="50" t="str">
        <f t="shared" si="66"/>
        <v>K-C6</v>
      </c>
      <c r="Q202" s="32" t="str">
        <f t="shared" si="64"/>
        <v>Túi</v>
      </c>
      <c r="R202" s="36">
        <v>5</v>
      </c>
      <c r="T202" s="34">
        <f t="shared" si="69"/>
        <v>87787</v>
      </c>
      <c r="U202" s="34">
        <f t="shared" si="70"/>
        <v>438935</v>
      </c>
      <c r="X202" s="72">
        <f t="shared" si="67"/>
        <v>8</v>
      </c>
      <c r="Y202" s="35"/>
      <c r="Z202" s="34">
        <f t="shared" si="68"/>
        <v>35115</v>
      </c>
      <c r="AA202" s="80">
        <f t="shared" si="71"/>
        <v>3522</v>
      </c>
    </row>
    <row r="203" spans="1:27" ht="25.5" customHeight="1" x14ac:dyDescent="0.25">
      <c r="A203" s="91">
        <v>44889</v>
      </c>
      <c r="B203" s="78" t="str">
        <f t="shared" si="65"/>
        <v>PO2211/03522</v>
      </c>
      <c r="G203" s="24" t="s">
        <v>330</v>
      </c>
      <c r="I203" s="24" t="s">
        <v>2021</v>
      </c>
      <c r="J203" s="60" t="str">
        <f>IF(G203&lt;&gt;"",VLOOKUP(G203,'nhân viên sale'!$A$2:$B$1597,2,0),"")</f>
        <v>HN003</v>
      </c>
      <c r="K203" s="24" t="s">
        <v>39</v>
      </c>
      <c r="L203" s="31" t="str">
        <f t="shared" si="63"/>
        <v>Chân giò heo muối 300g</v>
      </c>
      <c r="N203" s="50" t="str">
        <f t="shared" si="66"/>
        <v>K-C6</v>
      </c>
      <c r="Q203" s="32" t="str">
        <f t="shared" si="64"/>
        <v>Túi</v>
      </c>
      <c r="R203" s="36">
        <v>12</v>
      </c>
      <c r="T203" s="34">
        <f t="shared" si="69"/>
        <v>73431</v>
      </c>
      <c r="U203" s="34">
        <f t="shared" si="70"/>
        <v>881172</v>
      </c>
      <c r="X203" s="72">
        <f t="shared" si="67"/>
        <v>8</v>
      </c>
      <c r="Y203" s="35"/>
      <c r="Z203" s="34">
        <f t="shared" si="68"/>
        <v>70494</v>
      </c>
      <c r="AA203" s="80">
        <f t="shared" si="71"/>
        <v>3522</v>
      </c>
    </row>
    <row r="204" spans="1:27" ht="25.5" customHeight="1" x14ac:dyDescent="0.25">
      <c r="A204" s="91">
        <v>44889</v>
      </c>
      <c r="B204" s="78" t="str">
        <f t="shared" si="65"/>
        <v>PO2211/03522</v>
      </c>
      <c r="G204" s="24" t="s">
        <v>330</v>
      </c>
      <c r="I204" s="24" t="s">
        <v>2021</v>
      </c>
      <c r="J204" s="60" t="str">
        <f>IF(G204&lt;&gt;"",VLOOKUP(G204,'nhân viên sale'!$A$2:$B$1597,2,0),"")</f>
        <v>HN003</v>
      </c>
      <c r="K204" s="24" t="s">
        <v>55</v>
      </c>
      <c r="L204" s="31" t="str">
        <f t="shared" si="63"/>
        <v>Gà muối 500g</v>
      </c>
      <c r="N204" s="50" t="str">
        <f t="shared" si="66"/>
        <v>K-C6</v>
      </c>
      <c r="Q204" s="32" t="str">
        <f t="shared" si="64"/>
        <v>Túi</v>
      </c>
      <c r="R204" s="36">
        <v>12</v>
      </c>
      <c r="T204" s="34">
        <f t="shared" si="69"/>
        <v>111058</v>
      </c>
      <c r="U204" s="34">
        <f t="shared" si="70"/>
        <v>1332696</v>
      </c>
      <c r="X204" s="72">
        <f t="shared" si="67"/>
        <v>8</v>
      </c>
      <c r="Y204" s="35"/>
      <c r="Z204" s="34">
        <f t="shared" si="68"/>
        <v>106616</v>
      </c>
      <c r="AA204" s="80">
        <f t="shared" si="71"/>
        <v>3522</v>
      </c>
    </row>
    <row r="205" spans="1:27" ht="25.5" customHeight="1" x14ac:dyDescent="0.25">
      <c r="A205" s="91">
        <v>44889</v>
      </c>
      <c r="B205" s="78" t="str">
        <f t="shared" si="65"/>
        <v>PO2211/03522</v>
      </c>
      <c r="G205" s="24" t="s">
        <v>330</v>
      </c>
      <c r="I205" s="24" t="s">
        <v>2021</v>
      </c>
      <c r="J205" s="60" t="str">
        <f>IF(G205&lt;&gt;"",VLOOKUP(G205,'nhân viên sale'!$A$2:$B$1597,2,0),"")</f>
        <v>HN003</v>
      </c>
      <c r="K205" s="24" t="s">
        <v>45</v>
      </c>
      <c r="L205" s="31" t="str">
        <f t="shared" si="63"/>
        <v>Chả nướng 300g</v>
      </c>
      <c r="N205" s="50" t="str">
        <f t="shared" si="66"/>
        <v>K-C6</v>
      </c>
      <c r="Q205" s="32" t="str">
        <f t="shared" si="64"/>
        <v>Túi</v>
      </c>
      <c r="R205" s="36">
        <v>4</v>
      </c>
      <c r="T205" s="34">
        <f t="shared" si="69"/>
        <v>70950</v>
      </c>
      <c r="U205" s="34">
        <f t="shared" si="70"/>
        <v>283800</v>
      </c>
      <c r="X205" s="72">
        <f t="shared" si="67"/>
        <v>8</v>
      </c>
      <c r="Y205" s="35"/>
      <c r="Z205" s="34">
        <f t="shared" si="68"/>
        <v>22704</v>
      </c>
      <c r="AA205" s="80">
        <f t="shared" si="71"/>
        <v>3522</v>
      </c>
    </row>
    <row r="206" spans="1:27" ht="25.5" customHeight="1" x14ac:dyDescent="0.25">
      <c r="A206" s="91">
        <v>44889</v>
      </c>
      <c r="B206" s="78" t="str">
        <f t="shared" si="65"/>
        <v>PO2211/03522</v>
      </c>
      <c r="G206" s="24" t="s">
        <v>330</v>
      </c>
      <c r="I206" s="24" t="s">
        <v>2021</v>
      </c>
      <c r="J206" s="60" t="str">
        <f>IF(G206&lt;&gt;"",VLOOKUP(G206,'nhân viên sale'!$A$2:$B$1597,2,0),"")</f>
        <v>HN003</v>
      </c>
      <c r="K206" s="24" t="s">
        <v>59</v>
      </c>
      <c r="L206" s="31" t="str">
        <f t="shared" si="63"/>
        <v>Giò Tai Lưỡi Xào 250g</v>
      </c>
      <c r="N206" s="50" t="str">
        <f t="shared" si="66"/>
        <v>K-C6</v>
      </c>
      <c r="Q206" s="32" t="str">
        <f t="shared" si="64"/>
        <v>Túi</v>
      </c>
      <c r="R206" s="36">
        <v>5</v>
      </c>
      <c r="T206" s="34">
        <f t="shared" si="69"/>
        <v>50182</v>
      </c>
      <c r="U206" s="34">
        <f t="shared" si="70"/>
        <v>250910</v>
      </c>
      <c r="X206" s="72">
        <f t="shared" si="67"/>
        <v>8</v>
      </c>
      <c r="Y206" s="35"/>
      <c r="Z206" s="34">
        <f t="shared" si="68"/>
        <v>20073</v>
      </c>
      <c r="AA206" s="80">
        <f t="shared" si="71"/>
        <v>3522</v>
      </c>
    </row>
    <row r="207" spans="1:27" ht="25.5" customHeight="1" x14ac:dyDescent="0.25">
      <c r="A207" s="91">
        <v>44889</v>
      </c>
      <c r="B207" s="78" t="str">
        <f t="shared" si="65"/>
        <v>PO2211/03522</v>
      </c>
      <c r="G207" s="24" t="s">
        <v>330</v>
      </c>
      <c r="I207" s="24" t="s">
        <v>2021</v>
      </c>
      <c r="J207" s="60" t="str">
        <f>IF(G207&lt;&gt;"",VLOOKUP(G207,'nhân viên sale'!$A$2:$B$1597,2,0),"")</f>
        <v>HN003</v>
      </c>
      <c r="K207" s="24" t="s">
        <v>65</v>
      </c>
      <c r="L207" s="31" t="str">
        <f t="shared" si="63"/>
        <v>Mọc Nấm Hương 250g</v>
      </c>
      <c r="N207" s="50" t="str">
        <f t="shared" si="66"/>
        <v>K-C6</v>
      </c>
      <c r="Q207" s="32" t="str">
        <f t="shared" si="64"/>
        <v>Túi</v>
      </c>
      <c r="R207" s="36">
        <v>6</v>
      </c>
      <c r="T207" s="34">
        <f t="shared" si="69"/>
        <v>46000</v>
      </c>
      <c r="U207" s="34">
        <f t="shared" si="70"/>
        <v>276000</v>
      </c>
      <c r="X207" s="72">
        <f t="shared" si="67"/>
        <v>8</v>
      </c>
      <c r="Y207" s="35"/>
      <c r="Z207" s="34">
        <f t="shared" si="68"/>
        <v>22080</v>
      </c>
      <c r="AA207" s="80">
        <f t="shared" si="71"/>
        <v>3522</v>
      </c>
    </row>
    <row r="208" spans="1:27" ht="25.5" customHeight="1" x14ac:dyDescent="0.25">
      <c r="A208" s="91">
        <v>44889</v>
      </c>
      <c r="B208" s="78" t="str">
        <f t="shared" si="65"/>
        <v>PO2211/03523</v>
      </c>
      <c r="G208" s="24" t="s">
        <v>334</v>
      </c>
      <c r="I208" s="24" t="s">
        <v>2022</v>
      </c>
      <c r="J208" s="60" t="str">
        <f>IF(G208&lt;&gt;"",VLOOKUP(G208,'nhân viên sale'!$A$2:$B$1597,2,0),"")</f>
        <v>HN003</v>
      </c>
      <c r="K208" s="24" t="s">
        <v>39</v>
      </c>
      <c r="L208" s="31" t="str">
        <f t="shared" si="63"/>
        <v>Chân giò heo muối 300g</v>
      </c>
      <c r="N208" s="50" t="str">
        <f t="shared" si="66"/>
        <v>K-C6</v>
      </c>
      <c r="Q208" s="32" t="str">
        <f t="shared" si="64"/>
        <v>Túi</v>
      </c>
      <c r="R208" s="36">
        <v>12</v>
      </c>
      <c r="T208" s="34">
        <f t="shared" si="69"/>
        <v>73431</v>
      </c>
      <c r="U208" s="34">
        <f t="shared" si="70"/>
        <v>881172</v>
      </c>
      <c r="X208" s="72">
        <f t="shared" si="67"/>
        <v>8</v>
      </c>
      <c r="Y208" s="35"/>
      <c r="Z208" s="34">
        <f t="shared" si="68"/>
        <v>70494</v>
      </c>
      <c r="AA208" s="80">
        <f t="shared" si="71"/>
        <v>3523</v>
      </c>
    </row>
    <row r="209" spans="1:27" ht="25.5" customHeight="1" x14ac:dyDescent="0.25">
      <c r="A209" s="91">
        <v>44889</v>
      </c>
      <c r="B209" s="78" t="str">
        <f t="shared" si="65"/>
        <v>PO2211/03523</v>
      </c>
      <c r="G209" s="24" t="s">
        <v>334</v>
      </c>
      <c r="I209" s="24" t="s">
        <v>2022</v>
      </c>
      <c r="J209" s="60" t="str">
        <f>IF(G209&lt;&gt;"",VLOOKUP(G209,'nhân viên sale'!$A$2:$B$1597,2,0),"")</f>
        <v>HN003</v>
      </c>
      <c r="K209" s="24" t="s">
        <v>59</v>
      </c>
      <c r="L209" s="31" t="str">
        <f t="shared" si="63"/>
        <v>Giò Tai Lưỡi Xào 250g</v>
      </c>
      <c r="N209" s="50" t="str">
        <f t="shared" si="66"/>
        <v>K-C6</v>
      </c>
      <c r="Q209" s="32" t="str">
        <f t="shared" si="64"/>
        <v>Túi</v>
      </c>
      <c r="R209" s="36">
        <v>5</v>
      </c>
      <c r="T209" s="34">
        <f t="shared" si="69"/>
        <v>50182</v>
      </c>
      <c r="U209" s="34">
        <f t="shared" si="70"/>
        <v>250910</v>
      </c>
      <c r="X209" s="72">
        <f t="shared" si="67"/>
        <v>8</v>
      </c>
      <c r="Y209" s="35"/>
      <c r="Z209" s="34">
        <f t="shared" si="68"/>
        <v>20073</v>
      </c>
      <c r="AA209" s="80">
        <f t="shared" si="71"/>
        <v>3523</v>
      </c>
    </row>
    <row r="210" spans="1:27" ht="25.5" customHeight="1" x14ac:dyDescent="0.25">
      <c r="A210" s="91">
        <v>44889</v>
      </c>
      <c r="B210" s="78" t="str">
        <f t="shared" si="65"/>
        <v>PO2211/03524</v>
      </c>
      <c r="G210" s="24" t="s">
        <v>338</v>
      </c>
      <c r="I210" s="24" t="s">
        <v>2023</v>
      </c>
      <c r="J210" s="60" t="str">
        <f>IF(G210&lt;&gt;"",VLOOKUP(G210,'nhân viên sale'!$A$2:$B$1597,2,0),"")</f>
        <v>HN003</v>
      </c>
      <c r="K210" s="24" t="s">
        <v>55</v>
      </c>
      <c r="L210" s="31" t="str">
        <f t="shared" si="63"/>
        <v>Gà muối 500g</v>
      </c>
      <c r="N210" s="50" t="str">
        <f t="shared" si="66"/>
        <v>K-C6</v>
      </c>
      <c r="Q210" s="32" t="str">
        <f t="shared" si="64"/>
        <v>Túi</v>
      </c>
      <c r="R210" s="36">
        <v>6</v>
      </c>
      <c r="T210" s="34">
        <f t="shared" si="69"/>
        <v>111058</v>
      </c>
      <c r="U210" s="34">
        <f t="shared" si="70"/>
        <v>666348</v>
      </c>
      <c r="X210" s="72">
        <f t="shared" si="67"/>
        <v>8</v>
      </c>
      <c r="Y210" s="35"/>
      <c r="Z210" s="34">
        <f t="shared" si="68"/>
        <v>53308</v>
      </c>
      <c r="AA210" s="80">
        <f t="shared" si="71"/>
        <v>3524</v>
      </c>
    </row>
    <row r="211" spans="1:27" ht="25.5" customHeight="1" x14ac:dyDescent="0.25">
      <c r="A211" s="91">
        <v>44889</v>
      </c>
      <c r="B211" s="78" t="str">
        <f t="shared" si="65"/>
        <v>PO2211/03524</v>
      </c>
      <c r="G211" s="24" t="s">
        <v>338</v>
      </c>
      <c r="I211" s="24" t="s">
        <v>2023</v>
      </c>
      <c r="J211" s="60" t="str">
        <f>IF(G211&lt;&gt;"",VLOOKUP(G211,'nhân viên sale'!$A$2:$B$1597,2,0),"")</f>
        <v>HN003</v>
      </c>
      <c r="K211" s="24" t="s">
        <v>37</v>
      </c>
      <c r="L211" s="31" t="str">
        <f t="shared" si="63"/>
        <v>Chả cốm 300g</v>
      </c>
      <c r="N211" s="50" t="str">
        <f t="shared" si="66"/>
        <v>K-C6</v>
      </c>
      <c r="Q211" s="32" t="str">
        <f t="shared" si="64"/>
        <v>Túi</v>
      </c>
      <c r="R211" s="36">
        <v>3</v>
      </c>
      <c r="T211" s="34">
        <f t="shared" si="69"/>
        <v>74250</v>
      </c>
      <c r="U211" s="34">
        <f t="shared" si="70"/>
        <v>222750</v>
      </c>
      <c r="X211" s="72">
        <f t="shared" si="67"/>
        <v>8</v>
      </c>
      <c r="Y211" s="35"/>
      <c r="Z211" s="34">
        <f t="shared" si="68"/>
        <v>17820</v>
      </c>
      <c r="AA211" s="80">
        <f t="shared" si="71"/>
        <v>3524</v>
      </c>
    </row>
    <row r="212" spans="1:27" ht="25.5" customHeight="1" x14ac:dyDescent="0.25">
      <c r="A212" s="91">
        <v>44889</v>
      </c>
      <c r="B212" s="78" t="str">
        <f t="shared" si="65"/>
        <v>PO2211/03525</v>
      </c>
      <c r="G212" s="24" t="s">
        <v>340</v>
      </c>
      <c r="I212" s="24" t="s">
        <v>2024</v>
      </c>
      <c r="J212" s="60" t="str">
        <f>IF(G212&lt;&gt;"",VLOOKUP(G212,'nhân viên sale'!$A$2:$B$1597,2,0),"")</f>
        <v>HN003</v>
      </c>
      <c r="K212" s="24" t="s">
        <v>55</v>
      </c>
      <c r="L212" s="31" t="str">
        <f t="shared" si="63"/>
        <v>Gà muối 500g</v>
      </c>
      <c r="N212" s="50" t="str">
        <f t="shared" si="66"/>
        <v>K-C6</v>
      </c>
      <c r="Q212" s="32" t="str">
        <f t="shared" si="64"/>
        <v>Túi</v>
      </c>
      <c r="R212" s="36">
        <v>6</v>
      </c>
      <c r="T212" s="34">
        <f t="shared" si="69"/>
        <v>111058</v>
      </c>
      <c r="U212" s="34">
        <f t="shared" si="70"/>
        <v>666348</v>
      </c>
      <c r="X212" s="72">
        <f t="shared" si="67"/>
        <v>8</v>
      </c>
      <c r="Y212" s="35"/>
      <c r="Z212" s="34">
        <f t="shared" si="68"/>
        <v>53308</v>
      </c>
      <c r="AA212" s="80">
        <f t="shared" si="71"/>
        <v>3525</v>
      </c>
    </row>
    <row r="213" spans="1:27" ht="25.5" customHeight="1" x14ac:dyDescent="0.25">
      <c r="A213" s="91">
        <v>44889</v>
      </c>
      <c r="B213" s="78" t="str">
        <f t="shared" si="65"/>
        <v>PO2211/03526</v>
      </c>
      <c r="G213" s="24" t="s">
        <v>347</v>
      </c>
      <c r="I213" s="24" t="s">
        <v>2025</v>
      </c>
      <c r="J213" s="60" t="str">
        <f>IF(G213&lt;&gt;"",VLOOKUP(G213,'nhân viên sale'!$A$2:$B$1597,2,0),"")</f>
        <v>HN003</v>
      </c>
      <c r="K213" s="24" t="s">
        <v>39</v>
      </c>
      <c r="L213" s="31" t="str">
        <f t="shared" si="63"/>
        <v>Chân giò heo muối 300g</v>
      </c>
      <c r="N213" s="50" t="str">
        <f t="shared" si="66"/>
        <v>K-C6</v>
      </c>
      <c r="Q213" s="32" t="str">
        <f t="shared" si="64"/>
        <v>Túi</v>
      </c>
      <c r="R213" s="36">
        <v>6</v>
      </c>
      <c r="T213" s="34">
        <f t="shared" si="69"/>
        <v>73431</v>
      </c>
      <c r="U213" s="34">
        <f t="shared" si="70"/>
        <v>440586</v>
      </c>
      <c r="X213" s="72">
        <f t="shared" si="67"/>
        <v>8</v>
      </c>
      <c r="Y213" s="35"/>
      <c r="Z213" s="34">
        <f t="shared" si="68"/>
        <v>35247</v>
      </c>
      <c r="AA213" s="80">
        <f t="shared" si="71"/>
        <v>3526</v>
      </c>
    </row>
    <row r="214" spans="1:27" ht="25.5" customHeight="1" x14ac:dyDescent="0.25">
      <c r="A214" s="91">
        <v>44889</v>
      </c>
      <c r="B214" s="78" t="str">
        <f t="shared" si="65"/>
        <v>PO2211/03526</v>
      </c>
      <c r="G214" s="24" t="s">
        <v>347</v>
      </c>
      <c r="I214" s="24" t="s">
        <v>2025</v>
      </c>
      <c r="J214" s="60" t="str">
        <f>IF(G214&lt;&gt;"",VLOOKUP(G214,'nhân viên sale'!$A$2:$B$1597,2,0),"")</f>
        <v>HN003</v>
      </c>
      <c r="K214" s="24" t="s">
        <v>55</v>
      </c>
      <c r="L214" s="31" t="str">
        <f t="shared" si="63"/>
        <v>Gà muối 500g</v>
      </c>
      <c r="N214" s="50" t="str">
        <f t="shared" si="66"/>
        <v>K-C6</v>
      </c>
      <c r="Q214" s="32" t="str">
        <f t="shared" si="64"/>
        <v>Túi</v>
      </c>
      <c r="R214" s="36">
        <v>6</v>
      </c>
      <c r="T214" s="34">
        <f t="shared" si="69"/>
        <v>111058</v>
      </c>
      <c r="U214" s="34">
        <f t="shared" si="70"/>
        <v>666348</v>
      </c>
      <c r="X214" s="72">
        <f t="shared" si="67"/>
        <v>8</v>
      </c>
      <c r="Y214" s="35"/>
      <c r="Z214" s="34">
        <f t="shared" si="68"/>
        <v>53308</v>
      </c>
      <c r="AA214" s="80">
        <f t="shared" si="71"/>
        <v>3526</v>
      </c>
    </row>
    <row r="215" spans="1:27" ht="25.5" customHeight="1" x14ac:dyDescent="0.25">
      <c r="A215" s="91">
        <v>44889</v>
      </c>
      <c r="B215" s="78" t="str">
        <f t="shared" si="65"/>
        <v>PO2211/03526</v>
      </c>
      <c r="G215" s="24" t="s">
        <v>347</v>
      </c>
      <c r="I215" s="24" t="s">
        <v>2025</v>
      </c>
      <c r="J215" s="60" t="str">
        <f>IF(G215&lt;&gt;"",VLOOKUP(G215,'nhân viên sale'!$A$2:$B$1597,2,0),"")</f>
        <v>HN003</v>
      </c>
      <c r="K215" s="24" t="s">
        <v>59</v>
      </c>
      <c r="L215" s="31" t="str">
        <f t="shared" si="63"/>
        <v>Giò Tai Lưỡi Xào 250g</v>
      </c>
      <c r="N215" s="50" t="str">
        <f t="shared" si="66"/>
        <v>K-C6</v>
      </c>
      <c r="Q215" s="32" t="str">
        <f t="shared" si="64"/>
        <v>Túi</v>
      </c>
      <c r="R215" s="36">
        <v>5</v>
      </c>
      <c r="T215" s="34">
        <f t="shared" si="69"/>
        <v>50182</v>
      </c>
      <c r="U215" s="34">
        <f t="shared" si="70"/>
        <v>250910</v>
      </c>
      <c r="X215" s="72">
        <f t="shared" si="67"/>
        <v>8</v>
      </c>
      <c r="Y215" s="35"/>
      <c r="Z215" s="34">
        <f t="shared" si="68"/>
        <v>20073</v>
      </c>
      <c r="AA215" s="80">
        <f t="shared" si="71"/>
        <v>3526</v>
      </c>
    </row>
    <row r="216" spans="1:27" ht="25.5" customHeight="1" x14ac:dyDescent="0.25">
      <c r="A216" s="91">
        <v>44889</v>
      </c>
      <c r="B216" s="78" t="str">
        <f t="shared" si="65"/>
        <v>PO2211/03527</v>
      </c>
      <c r="G216" s="24" t="s">
        <v>355</v>
      </c>
      <c r="I216" s="24" t="s">
        <v>2026</v>
      </c>
      <c r="J216" s="60" t="str">
        <f>IF(G216&lt;&gt;"",VLOOKUP(G216,'nhân viên sale'!$A$2:$B$1597,2,0),"")</f>
        <v>HN003</v>
      </c>
      <c r="K216" s="24" t="s">
        <v>59</v>
      </c>
      <c r="L216" s="31" t="str">
        <f t="shared" si="63"/>
        <v>Giò Tai Lưỡi Xào 250g</v>
      </c>
      <c r="N216" s="50" t="str">
        <f t="shared" si="66"/>
        <v>K-C6</v>
      </c>
      <c r="Q216" s="32" t="str">
        <f t="shared" si="64"/>
        <v>Túi</v>
      </c>
      <c r="R216" s="36">
        <v>5</v>
      </c>
      <c r="T216" s="34">
        <f t="shared" si="69"/>
        <v>50182</v>
      </c>
      <c r="U216" s="34">
        <f t="shared" si="70"/>
        <v>250910</v>
      </c>
      <c r="X216" s="72">
        <f t="shared" si="67"/>
        <v>8</v>
      </c>
      <c r="Y216" s="35"/>
      <c r="Z216" s="34">
        <f t="shared" si="68"/>
        <v>20073</v>
      </c>
      <c r="AA216" s="80">
        <f t="shared" si="71"/>
        <v>3527</v>
      </c>
    </row>
    <row r="217" spans="1:27" ht="25.5" customHeight="1" x14ac:dyDescent="0.25">
      <c r="A217" s="91">
        <v>44889</v>
      </c>
      <c r="B217" s="78" t="str">
        <f t="shared" si="65"/>
        <v>PO2211/03527</v>
      </c>
      <c r="G217" s="24" t="s">
        <v>355</v>
      </c>
      <c r="I217" s="24" t="s">
        <v>2026</v>
      </c>
      <c r="J217" s="60" t="str">
        <f>IF(G217&lt;&gt;"",VLOOKUP(G217,'nhân viên sale'!$A$2:$B$1597,2,0),"")</f>
        <v>HN003</v>
      </c>
      <c r="K217" s="24" t="s">
        <v>55</v>
      </c>
      <c r="L217" s="31" t="str">
        <f t="shared" si="63"/>
        <v>Gà muối 500g</v>
      </c>
      <c r="N217" s="50" t="str">
        <f t="shared" si="66"/>
        <v>K-C6</v>
      </c>
      <c r="Q217" s="32" t="str">
        <f t="shared" si="64"/>
        <v>Túi</v>
      </c>
      <c r="R217" s="36">
        <v>12</v>
      </c>
      <c r="T217" s="34">
        <f t="shared" si="69"/>
        <v>111058</v>
      </c>
      <c r="U217" s="34">
        <f t="shared" si="70"/>
        <v>1332696</v>
      </c>
      <c r="X217" s="72">
        <f t="shared" si="67"/>
        <v>8</v>
      </c>
      <c r="Y217" s="35"/>
      <c r="Z217" s="34">
        <f t="shared" si="68"/>
        <v>106616</v>
      </c>
      <c r="AA217" s="80">
        <f t="shared" si="71"/>
        <v>3527</v>
      </c>
    </row>
    <row r="218" spans="1:27" ht="25.5" customHeight="1" x14ac:dyDescent="0.25">
      <c r="A218" s="91">
        <v>44889</v>
      </c>
      <c r="B218" s="78" t="str">
        <f t="shared" si="65"/>
        <v>PO2211/03527</v>
      </c>
      <c r="G218" s="24" t="s">
        <v>355</v>
      </c>
      <c r="I218" s="24" t="s">
        <v>2026</v>
      </c>
      <c r="J218" s="60" t="str">
        <f>IF(G218&lt;&gt;"",VLOOKUP(G218,'nhân viên sale'!$A$2:$B$1597,2,0),"")</f>
        <v>HN003</v>
      </c>
      <c r="K218" s="24" t="s">
        <v>39</v>
      </c>
      <c r="L218" s="31" t="str">
        <f t="shared" si="63"/>
        <v>Chân giò heo muối 300g</v>
      </c>
      <c r="N218" s="50" t="str">
        <f t="shared" si="66"/>
        <v>K-C6</v>
      </c>
      <c r="Q218" s="32" t="str">
        <f t="shared" si="64"/>
        <v>Túi</v>
      </c>
      <c r="R218" s="36">
        <v>6</v>
      </c>
      <c r="T218" s="34">
        <f t="shared" si="69"/>
        <v>73431</v>
      </c>
      <c r="U218" s="34">
        <f t="shared" si="70"/>
        <v>440586</v>
      </c>
      <c r="X218" s="72">
        <f t="shared" si="67"/>
        <v>8</v>
      </c>
      <c r="Y218" s="35"/>
      <c r="Z218" s="34">
        <f t="shared" si="68"/>
        <v>35247</v>
      </c>
      <c r="AA218" s="80">
        <f t="shared" si="71"/>
        <v>3527</v>
      </c>
    </row>
    <row r="219" spans="1:27" ht="25.5" customHeight="1" x14ac:dyDescent="0.25">
      <c r="A219" s="91">
        <v>44889</v>
      </c>
      <c r="B219" s="78" t="str">
        <f t="shared" si="65"/>
        <v>PO2211/03528</v>
      </c>
      <c r="G219" s="24" t="s">
        <v>363</v>
      </c>
      <c r="I219" s="24" t="s">
        <v>2027</v>
      </c>
      <c r="J219" s="60" t="str">
        <f>IF(G219&lt;&gt;"",VLOOKUP(G219,'nhân viên sale'!$A$2:$B$1597,2,0),"")</f>
        <v>HN003</v>
      </c>
      <c r="K219" s="24" t="s">
        <v>39</v>
      </c>
      <c r="L219" s="31" t="str">
        <f t="shared" si="63"/>
        <v>Chân giò heo muối 300g</v>
      </c>
      <c r="N219" s="50" t="str">
        <f t="shared" si="66"/>
        <v>K-C6</v>
      </c>
      <c r="Q219" s="32" t="str">
        <f t="shared" si="64"/>
        <v>Túi</v>
      </c>
      <c r="R219" s="36">
        <v>6</v>
      </c>
      <c r="T219" s="34">
        <f t="shared" si="69"/>
        <v>73431</v>
      </c>
      <c r="U219" s="34">
        <f t="shared" si="70"/>
        <v>440586</v>
      </c>
      <c r="X219" s="72">
        <f t="shared" si="67"/>
        <v>8</v>
      </c>
      <c r="Y219" s="35"/>
      <c r="Z219" s="34">
        <f t="shared" si="68"/>
        <v>35247</v>
      </c>
      <c r="AA219" s="80">
        <f t="shared" si="71"/>
        <v>3528</v>
      </c>
    </row>
    <row r="220" spans="1:27" ht="25.5" customHeight="1" x14ac:dyDescent="0.25">
      <c r="A220" s="91">
        <v>44889</v>
      </c>
      <c r="B220" s="78" t="str">
        <f t="shared" si="65"/>
        <v>PO2211/03528</v>
      </c>
      <c r="G220" s="24" t="s">
        <v>363</v>
      </c>
      <c r="I220" s="24" t="s">
        <v>2027</v>
      </c>
      <c r="J220" s="60" t="str">
        <f>IF(G220&lt;&gt;"",VLOOKUP(G220,'nhân viên sale'!$A$2:$B$1597,2,0),"")</f>
        <v>HN003</v>
      </c>
      <c r="K220" s="24" t="s">
        <v>55</v>
      </c>
      <c r="L220" s="31" t="str">
        <f t="shared" si="63"/>
        <v>Gà muối 500g</v>
      </c>
      <c r="N220" s="50" t="str">
        <f t="shared" si="66"/>
        <v>K-C6</v>
      </c>
      <c r="Q220" s="32" t="str">
        <f t="shared" si="64"/>
        <v>Túi</v>
      </c>
      <c r="R220" s="36">
        <v>6</v>
      </c>
      <c r="T220" s="34">
        <f t="shared" si="69"/>
        <v>111058</v>
      </c>
      <c r="U220" s="34">
        <f t="shared" si="70"/>
        <v>666348</v>
      </c>
      <c r="X220" s="72">
        <f t="shared" si="67"/>
        <v>8</v>
      </c>
      <c r="Y220" s="35"/>
      <c r="Z220" s="34">
        <f t="shared" si="68"/>
        <v>53308</v>
      </c>
      <c r="AA220" s="80">
        <f t="shared" si="71"/>
        <v>3528</v>
      </c>
    </row>
    <row r="221" spans="1:27" ht="25.5" customHeight="1" x14ac:dyDescent="0.25">
      <c r="A221" s="91">
        <v>44889</v>
      </c>
      <c r="B221" s="78" t="str">
        <f t="shared" si="65"/>
        <v>PO2211/03528</v>
      </c>
      <c r="G221" s="24" t="s">
        <v>363</v>
      </c>
      <c r="I221" s="24" t="s">
        <v>2027</v>
      </c>
      <c r="J221" s="60" t="str">
        <f>IF(G221&lt;&gt;"",VLOOKUP(G221,'nhân viên sale'!$A$2:$B$1597,2,0),"")</f>
        <v>HN003</v>
      </c>
      <c r="K221" s="24" t="s">
        <v>37</v>
      </c>
      <c r="L221" s="31" t="str">
        <f t="shared" si="63"/>
        <v>Chả cốm 300g</v>
      </c>
      <c r="N221" s="50" t="str">
        <f t="shared" si="66"/>
        <v>K-C6</v>
      </c>
      <c r="Q221" s="32" t="str">
        <f t="shared" si="64"/>
        <v>Túi</v>
      </c>
      <c r="R221" s="36">
        <v>3</v>
      </c>
      <c r="T221" s="34">
        <f t="shared" si="69"/>
        <v>74250</v>
      </c>
      <c r="U221" s="34">
        <f t="shared" si="70"/>
        <v>222750</v>
      </c>
      <c r="X221" s="72">
        <f t="shared" si="67"/>
        <v>8</v>
      </c>
      <c r="Y221" s="35"/>
      <c r="Z221" s="34">
        <f t="shared" si="68"/>
        <v>17820</v>
      </c>
      <c r="AA221" s="80">
        <f t="shared" si="71"/>
        <v>3528</v>
      </c>
    </row>
    <row r="222" spans="1:27" ht="25.5" customHeight="1" x14ac:dyDescent="0.25">
      <c r="A222" s="91">
        <v>44889</v>
      </c>
      <c r="B222" s="78" t="str">
        <f t="shared" si="65"/>
        <v>PO2211/03529</v>
      </c>
      <c r="G222" s="24" t="s">
        <v>370</v>
      </c>
      <c r="I222" s="24" t="s">
        <v>2028</v>
      </c>
      <c r="J222" s="60" t="str">
        <f>IF(G222&lt;&gt;"",VLOOKUP(G222,'nhân viên sale'!$A$2:$B$1597,2,0),"")</f>
        <v>HN003</v>
      </c>
      <c r="K222" s="24" t="s">
        <v>30</v>
      </c>
      <c r="L222" s="31" t="str">
        <f t="shared" si="63"/>
        <v>Bắp bò muối 200g</v>
      </c>
      <c r="N222" s="50" t="str">
        <f t="shared" si="66"/>
        <v>K-C6</v>
      </c>
      <c r="Q222" s="32" t="str">
        <f t="shared" si="64"/>
        <v>Túi</v>
      </c>
      <c r="R222" s="36">
        <v>5</v>
      </c>
      <c r="T222" s="34">
        <f t="shared" si="69"/>
        <v>87787</v>
      </c>
      <c r="U222" s="34">
        <f t="shared" si="70"/>
        <v>438935</v>
      </c>
      <c r="X222" s="72">
        <f t="shared" si="67"/>
        <v>8</v>
      </c>
      <c r="Y222" s="35"/>
      <c r="Z222" s="34">
        <f t="shared" si="68"/>
        <v>35115</v>
      </c>
      <c r="AA222" s="80">
        <f t="shared" si="71"/>
        <v>3529</v>
      </c>
    </row>
    <row r="223" spans="1:27" ht="25.5" customHeight="1" x14ac:dyDescent="0.25">
      <c r="A223" s="91">
        <v>44889</v>
      </c>
      <c r="B223" s="78" t="str">
        <f t="shared" si="65"/>
        <v>PO2211/03529</v>
      </c>
      <c r="G223" s="24" t="s">
        <v>370</v>
      </c>
      <c r="I223" s="24" t="s">
        <v>2028</v>
      </c>
      <c r="J223" s="60" t="str">
        <f>IF(G223&lt;&gt;"",VLOOKUP(G223,'nhân viên sale'!$A$2:$B$1597,2,0),"")</f>
        <v>HN003</v>
      </c>
      <c r="K223" s="24" t="s">
        <v>39</v>
      </c>
      <c r="L223" s="31" t="str">
        <f t="shared" si="63"/>
        <v>Chân giò heo muối 300g</v>
      </c>
      <c r="N223" s="50" t="str">
        <f t="shared" si="66"/>
        <v>K-C6</v>
      </c>
      <c r="Q223" s="32" t="str">
        <f t="shared" si="64"/>
        <v>Túi</v>
      </c>
      <c r="R223" s="36">
        <v>6</v>
      </c>
      <c r="T223" s="34">
        <f t="shared" si="69"/>
        <v>73431</v>
      </c>
      <c r="U223" s="34">
        <f t="shared" si="70"/>
        <v>440586</v>
      </c>
      <c r="X223" s="72">
        <f t="shared" si="67"/>
        <v>8</v>
      </c>
      <c r="Y223" s="35"/>
      <c r="Z223" s="34">
        <f t="shared" si="68"/>
        <v>35247</v>
      </c>
      <c r="AA223" s="80">
        <f t="shared" si="71"/>
        <v>3529</v>
      </c>
    </row>
    <row r="224" spans="1:27" ht="25.5" customHeight="1" x14ac:dyDescent="0.25">
      <c r="A224" s="91">
        <v>44889</v>
      </c>
      <c r="B224" s="78" t="str">
        <f t="shared" si="65"/>
        <v>PO2211/03529</v>
      </c>
      <c r="G224" s="24" t="s">
        <v>370</v>
      </c>
      <c r="I224" s="24" t="s">
        <v>2028</v>
      </c>
      <c r="J224" s="60" t="str">
        <f>IF(G224&lt;&gt;"",VLOOKUP(G224,'nhân viên sale'!$A$2:$B$1597,2,0),"")</f>
        <v>HN003</v>
      </c>
      <c r="K224" s="24" t="s">
        <v>55</v>
      </c>
      <c r="L224" s="31" t="str">
        <f t="shared" si="63"/>
        <v>Gà muối 500g</v>
      </c>
      <c r="N224" s="50" t="str">
        <f t="shared" si="66"/>
        <v>K-C6</v>
      </c>
      <c r="Q224" s="32" t="str">
        <f t="shared" si="64"/>
        <v>Túi</v>
      </c>
      <c r="R224" s="36">
        <v>6</v>
      </c>
      <c r="T224" s="34">
        <f t="shared" si="69"/>
        <v>111058</v>
      </c>
      <c r="U224" s="34">
        <f t="shared" si="70"/>
        <v>666348</v>
      </c>
      <c r="X224" s="72">
        <f t="shared" si="67"/>
        <v>8</v>
      </c>
      <c r="Y224" s="35"/>
      <c r="Z224" s="34">
        <f t="shared" si="68"/>
        <v>53308</v>
      </c>
      <c r="AA224" s="80">
        <f t="shared" si="71"/>
        <v>3529</v>
      </c>
    </row>
    <row r="225" spans="1:27" ht="25.5" customHeight="1" x14ac:dyDescent="0.25">
      <c r="A225" s="91">
        <v>44889</v>
      </c>
      <c r="B225" s="78" t="str">
        <f t="shared" si="65"/>
        <v>PO2211/03529</v>
      </c>
      <c r="G225" s="24" t="s">
        <v>370</v>
      </c>
      <c r="I225" s="24" t="s">
        <v>2028</v>
      </c>
      <c r="J225" s="60" t="str">
        <f>IF(G225&lt;&gt;"",VLOOKUP(G225,'nhân viên sale'!$A$2:$B$1597,2,0),"")</f>
        <v>HN003</v>
      </c>
      <c r="K225" s="24" t="s">
        <v>45</v>
      </c>
      <c r="L225" s="31" t="str">
        <f t="shared" si="63"/>
        <v>Chả nướng 300g</v>
      </c>
      <c r="N225" s="50" t="str">
        <f t="shared" si="66"/>
        <v>K-C6</v>
      </c>
      <c r="Q225" s="32" t="str">
        <f t="shared" si="64"/>
        <v>Túi</v>
      </c>
      <c r="R225" s="36">
        <v>2</v>
      </c>
      <c r="T225" s="34">
        <f t="shared" si="69"/>
        <v>70950</v>
      </c>
      <c r="U225" s="34">
        <f t="shared" si="70"/>
        <v>141900</v>
      </c>
      <c r="X225" s="72">
        <f t="shared" si="67"/>
        <v>8</v>
      </c>
      <c r="Y225" s="35"/>
      <c r="Z225" s="34">
        <f t="shared" si="68"/>
        <v>11352</v>
      </c>
      <c r="AA225" s="80">
        <f t="shared" si="71"/>
        <v>3529</v>
      </c>
    </row>
    <row r="226" spans="1:27" ht="25.5" customHeight="1" x14ac:dyDescent="0.25">
      <c r="A226" s="91">
        <v>44889</v>
      </c>
      <c r="B226" s="78" t="str">
        <f t="shared" si="65"/>
        <v>PO2211/03529</v>
      </c>
      <c r="G226" s="24" t="s">
        <v>370</v>
      </c>
      <c r="I226" s="24" t="s">
        <v>2028</v>
      </c>
      <c r="J226" s="60" t="str">
        <f>IF(G226&lt;&gt;"",VLOOKUP(G226,'nhân viên sale'!$A$2:$B$1597,2,0),"")</f>
        <v>HN003</v>
      </c>
      <c r="K226" s="24" t="s">
        <v>37</v>
      </c>
      <c r="L226" s="31" t="str">
        <f t="shared" si="63"/>
        <v>Chả cốm 300g</v>
      </c>
      <c r="N226" s="50" t="str">
        <f t="shared" si="66"/>
        <v>K-C6</v>
      </c>
      <c r="Q226" s="32" t="str">
        <f t="shared" si="64"/>
        <v>Túi</v>
      </c>
      <c r="R226" s="36">
        <v>3</v>
      </c>
      <c r="T226" s="34">
        <f t="shared" si="69"/>
        <v>74250</v>
      </c>
      <c r="U226" s="34">
        <f t="shared" si="70"/>
        <v>222750</v>
      </c>
      <c r="X226" s="72">
        <f t="shared" si="67"/>
        <v>8</v>
      </c>
      <c r="Y226" s="35"/>
      <c r="Z226" s="34">
        <f t="shared" si="68"/>
        <v>17820</v>
      </c>
      <c r="AA226" s="80">
        <f t="shared" si="71"/>
        <v>3529</v>
      </c>
    </row>
    <row r="227" spans="1:27" ht="25.5" customHeight="1" x14ac:dyDescent="0.25">
      <c r="A227" s="91">
        <v>44889</v>
      </c>
      <c r="B227" s="78" t="str">
        <f t="shared" si="65"/>
        <v>PO2211/03529</v>
      </c>
      <c r="G227" s="24" t="s">
        <v>370</v>
      </c>
      <c r="I227" s="24" t="s">
        <v>2028</v>
      </c>
      <c r="J227" s="60" t="str">
        <f>IF(G227&lt;&gt;"",VLOOKUP(G227,'nhân viên sale'!$A$2:$B$1597,2,0),"")</f>
        <v>HN003</v>
      </c>
      <c r="K227" s="24" t="s">
        <v>43</v>
      </c>
      <c r="L227" s="31" t="str">
        <f t="shared" si="63"/>
        <v>Chân gà sốt cay 400g</v>
      </c>
      <c r="N227" s="50" t="str">
        <f t="shared" si="66"/>
        <v>K-C6</v>
      </c>
      <c r="Q227" s="32" t="str">
        <f t="shared" si="64"/>
        <v>Túi</v>
      </c>
      <c r="R227" s="36">
        <v>3</v>
      </c>
      <c r="T227" s="34">
        <f t="shared" si="69"/>
        <v>90750</v>
      </c>
      <c r="U227" s="34">
        <f t="shared" si="70"/>
        <v>272250</v>
      </c>
      <c r="X227" s="72">
        <f t="shared" si="67"/>
        <v>8</v>
      </c>
      <c r="Y227" s="35"/>
      <c r="Z227" s="34">
        <f t="shared" si="68"/>
        <v>21780</v>
      </c>
      <c r="AA227" s="80">
        <f t="shared" si="71"/>
        <v>3529</v>
      </c>
    </row>
    <row r="228" spans="1:27" ht="25.5" customHeight="1" x14ac:dyDescent="0.25">
      <c r="A228" s="91">
        <v>44889</v>
      </c>
      <c r="B228" s="78" t="str">
        <f t="shared" si="65"/>
        <v>PO2211/03530</v>
      </c>
      <c r="G228" s="24" t="s">
        <v>390</v>
      </c>
      <c r="I228" s="24" t="s">
        <v>2029</v>
      </c>
      <c r="J228" s="60" t="str">
        <f>IF(G228&lt;&gt;"",VLOOKUP(G228,'nhân viên sale'!$A$2:$B$1597,2,0),"")</f>
        <v>HN003</v>
      </c>
      <c r="K228" s="24" t="s">
        <v>55</v>
      </c>
      <c r="L228" s="31" t="str">
        <f t="shared" si="63"/>
        <v>Gà muối 500g</v>
      </c>
      <c r="N228" s="50" t="str">
        <f t="shared" si="66"/>
        <v>K-C6</v>
      </c>
      <c r="Q228" s="32" t="str">
        <f t="shared" si="64"/>
        <v>Túi</v>
      </c>
      <c r="R228" s="36">
        <v>6</v>
      </c>
      <c r="T228" s="34">
        <f t="shared" si="69"/>
        <v>111058</v>
      </c>
      <c r="U228" s="34">
        <f t="shared" si="70"/>
        <v>666348</v>
      </c>
      <c r="X228" s="72">
        <f t="shared" si="67"/>
        <v>8</v>
      </c>
      <c r="Y228" s="35"/>
      <c r="Z228" s="34">
        <f t="shared" si="68"/>
        <v>53308</v>
      </c>
      <c r="AA228" s="80">
        <f t="shared" si="71"/>
        <v>3530</v>
      </c>
    </row>
    <row r="229" spans="1:27" ht="25.5" customHeight="1" x14ac:dyDescent="0.25">
      <c r="A229" s="91">
        <v>44889</v>
      </c>
      <c r="B229" s="78" t="str">
        <f t="shared" si="65"/>
        <v>PO2211/03530</v>
      </c>
      <c r="G229" s="24" t="s">
        <v>390</v>
      </c>
      <c r="I229" s="24" t="s">
        <v>2029</v>
      </c>
      <c r="J229" s="60" t="str">
        <f>IF(G229&lt;&gt;"",VLOOKUP(G229,'nhân viên sale'!$A$2:$B$1597,2,0),"")</f>
        <v>HN003</v>
      </c>
      <c r="K229" s="24" t="s">
        <v>45</v>
      </c>
      <c r="L229" s="31" t="str">
        <f t="shared" si="63"/>
        <v>Chả nướng 300g</v>
      </c>
      <c r="N229" s="50" t="str">
        <f t="shared" si="66"/>
        <v>K-C6</v>
      </c>
      <c r="Q229" s="32" t="str">
        <f t="shared" si="64"/>
        <v>Túi</v>
      </c>
      <c r="R229" s="36">
        <v>2</v>
      </c>
      <c r="T229" s="34">
        <f t="shared" si="69"/>
        <v>70950</v>
      </c>
      <c r="U229" s="34">
        <f t="shared" si="70"/>
        <v>141900</v>
      </c>
      <c r="X229" s="72">
        <f t="shared" si="67"/>
        <v>8</v>
      </c>
      <c r="Y229" s="35"/>
      <c r="Z229" s="34">
        <f t="shared" si="68"/>
        <v>11352</v>
      </c>
      <c r="AA229" s="80">
        <f t="shared" si="71"/>
        <v>3530</v>
      </c>
    </row>
    <row r="230" spans="1:27" ht="25.5" customHeight="1" x14ac:dyDescent="0.25">
      <c r="A230" s="91">
        <v>44889</v>
      </c>
      <c r="B230" s="78" t="str">
        <f t="shared" si="65"/>
        <v>PO2211/03531</v>
      </c>
      <c r="G230" s="24" t="s">
        <v>394</v>
      </c>
      <c r="I230" s="24" t="s">
        <v>2030</v>
      </c>
      <c r="J230" s="60" t="str">
        <f>IF(G230&lt;&gt;"",VLOOKUP(G230,'nhân viên sale'!$A$2:$B$1597,2,0),"")</f>
        <v>HN003</v>
      </c>
      <c r="K230" s="24" t="s">
        <v>39</v>
      </c>
      <c r="L230" s="31" t="str">
        <f t="shared" si="63"/>
        <v>Chân giò heo muối 300g</v>
      </c>
      <c r="N230" s="50" t="str">
        <f t="shared" si="66"/>
        <v>K-C6</v>
      </c>
      <c r="Q230" s="32" t="str">
        <f t="shared" si="64"/>
        <v>Túi</v>
      </c>
      <c r="R230" s="36">
        <v>6</v>
      </c>
      <c r="T230" s="34">
        <f t="shared" si="69"/>
        <v>73431</v>
      </c>
      <c r="U230" s="34">
        <f t="shared" si="70"/>
        <v>440586</v>
      </c>
      <c r="X230" s="72">
        <f t="shared" si="67"/>
        <v>8</v>
      </c>
      <c r="Y230" s="35"/>
      <c r="Z230" s="34">
        <f t="shared" si="68"/>
        <v>35247</v>
      </c>
      <c r="AA230" s="80">
        <f t="shared" si="71"/>
        <v>3531</v>
      </c>
    </row>
    <row r="231" spans="1:27" ht="25.5" customHeight="1" x14ac:dyDescent="0.25">
      <c r="A231" s="91">
        <v>44889</v>
      </c>
      <c r="B231" s="78" t="str">
        <f t="shared" si="65"/>
        <v>PO2211/03531</v>
      </c>
      <c r="G231" s="24" t="s">
        <v>394</v>
      </c>
      <c r="I231" s="24" t="s">
        <v>2030</v>
      </c>
      <c r="J231" s="60" t="str">
        <f>IF(G231&lt;&gt;"",VLOOKUP(G231,'nhân viên sale'!$A$2:$B$1597,2,0),"")</f>
        <v>HN003</v>
      </c>
      <c r="K231" s="24" t="s">
        <v>55</v>
      </c>
      <c r="L231" s="31" t="str">
        <f t="shared" si="63"/>
        <v>Gà muối 500g</v>
      </c>
      <c r="N231" s="50" t="str">
        <f t="shared" si="66"/>
        <v>K-C6</v>
      </c>
      <c r="Q231" s="32" t="str">
        <f t="shared" si="64"/>
        <v>Túi</v>
      </c>
      <c r="R231" s="36">
        <v>6</v>
      </c>
      <c r="T231" s="34">
        <f t="shared" si="69"/>
        <v>111058</v>
      </c>
      <c r="U231" s="34">
        <f t="shared" si="70"/>
        <v>666348</v>
      </c>
      <c r="X231" s="72">
        <f t="shared" si="67"/>
        <v>8</v>
      </c>
      <c r="Y231" s="35"/>
      <c r="Z231" s="34">
        <f t="shared" si="68"/>
        <v>53308</v>
      </c>
      <c r="AA231" s="80">
        <f t="shared" si="71"/>
        <v>3531</v>
      </c>
    </row>
    <row r="232" spans="1:27" ht="25.5" customHeight="1" x14ac:dyDescent="0.25">
      <c r="A232" s="91">
        <v>44889</v>
      </c>
      <c r="B232" s="78" t="str">
        <f t="shared" si="65"/>
        <v>PO2211/03532</v>
      </c>
      <c r="G232" s="24" t="s">
        <v>407</v>
      </c>
      <c r="I232" s="24" t="s">
        <v>2031</v>
      </c>
      <c r="J232" s="60" t="str">
        <f>IF(G232&lt;&gt;"",VLOOKUP(G232,'nhân viên sale'!$A$2:$B$1597,2,0),"")</f>
        <v>HN003</v>
      </c>
      <c r="K232" s="24" t="s">
        <v>39</v>
      </c>
      <c r="L232" s="31" t="str">
        <f t="shared" si="63"/>
        <v>Chân giò heo muối 300g</v>
      </c>
      <c r="N232" s="50" t="str">
        <f t="shared" si="66"/>
        <v>K-C6</v>
      </c>
      <c r="Q232" s="32" t="str">
        <f t="shared" si="64"/>
        <v>Túi</v>
      </c>
      <c r="R232" s="36">
        <v>6</v>
      </c>
      <c r="T232" s="34">
        <f t="shared" si="69"/>
        <v>73431</v>
      </c>
      <c r="U232" s="34">
        <f t="shared" si="70"/>
        <v>440586</v>
      </c>
      <c r="X232" s="72">
        <f t="shared" si="67"/>
        <v>8</v>
      </c>
      <c r="Y232" s="35"/>
      <c r="Z232" s="34">
        <f t="shared" si="68"/>
        <v>35247</v>
      </c>
      <c r="AA232" s="80">
        <f t="shared" si="71"/>
        <v>3532</v>
      </c>
    </row>
    <row r="233" spans="1:27" ht="25.5" customHeight="1" x14ac:dyDescent="0.25">
      <c r="A233" s="91">
        <v>44889</v>
      </c>
      <c r="B233" s="78" t="str">
        <f t="shared" si="65"/>
        <v>PO2211/03532</v>
      </c>
      <c r="G233" s="24" t="s">
        <v>407</v>
      </c>
      <c r="I233" s="24" t="s">
        <v>2031</v>
      </c>
      <c r="J233" s="60" t="str">
        <f>IF(G233&lt;&gt;"",VLOOKUP(G233,'nhân viên sale'!$A$2:$B$1597,2,0),"")</f>
        <v>HN003</v>
      </c>
      <c r="K233" s="24" t="s">
        <v>55</v>
      </c>
      <c r="L233" s="31" t="str">
        <f t="shared" si="63"/>
        <v>Gà muối 500g</v>
      </c>
      <c r="N233" s="50" t="str">
        <f t="shared" si="66"/>
        <v>K-C6</v>
      </c>
      <c r="Q233" s="32" t="str">
        <f t="shared" si="64"/>
        <v>Túi</v>
      </c>
      <c r="R233" s="36">
        <v>6</v>
      </c>
      <c r="T233" s="34">
        <f t="shared" si="69"/>
        <v>111058</v>
      </c>
      <c r="U233" s="34">
        <f t="shared" si="70"/>
        <v>666348</v>
      </c>
      <c r="X233" s="72">
        <f t="shared" si="67"/>
        <v>8</v>
      </c>
      <c r="Y233" s="35"/>
      <c r="Z233" s="34">
        <f t="shared" si="68"/>
        <v>53308</v>
      </c>
      <c r="AA233" s="80">
        <f t="shared" si="71"/>
        <v>3532</v>
      </c>
    </row>
    <row r="234" spans="1:27" ht="25.5" customHeight="1" x14ac:dyDescent="0.25">
      <c r="A234" s="91">
        <v>44889</v>
      </c>
      <c r="B234" s="78" t="str">
        <f t="shared" si="65"/>
        <v>PO2211/03532</v>
      </c>
      <c r="G234" s="24" t="s">
        <v>407</v>
      </c>
      <c r="I234" s="24" t="s">
        <v>2031</v>
      </c>
      <c r="J234" s="60" t="str">
        <f>IF(G234&lt;&gt;"",VLOOKUP(G234,'nhân viên sale'!$A$2:$B$1597,2,0),"")</f>
        <v>HN003</v>
      </c>
      <c r="K234" s="24" t="s">
        <v>59</v>
      </c>
      <c r="L234" s="31" t="str">
        <f t="shared" si="63"/>
        <v>Giò Tai Lưỡi Xào 250g</v>
      </c>
      <c r="N234" s="50" t="str">
        <f t="shared" si="66"/>
        <v>K-C6</v>
      </c>
      <c r="Q234" s="32" t="str">
        <f t="shared" si="64"/>
        <v>Túi</v>
      </c>
      <c r="R234" s="36">
        <v>5</v>
      </c>
      <c r="T234" s="34">
        <f t="shared" si="69"/>
        <v>50182</v>
      </c>
      <c r="U234" s="34">
        <f t="shared" si="70"/>
        <v>250910</v>
      </c>
      <c r="X234" s="72">
        <f t="shared" si="67"/>
        <v>8</v>
      </c>
      <c r="Y234" s="35"/>
      <c r="Z234" s="34">
        <f t="shared" si="68"/>
        <v>20073</v>
      </c>
      <c r="AA234" s="80">
        <f t="shared" si="71"/>
        <v>3532</v>
      </c>
    </row>
    <row r="235" spans="1:27" ht="25.5" customHeight="1" x14ac:dyDescent="0.25">
      <c r="A235" s="91">
        <v>44889</v>
      </c>
      <c r="B235" s="78" t="str">
        <f t="shared" si="65"/>
        <v>PO2211/03532</v>
      </c>
      <c r="G235" s="24" t="s">
        <v>407</v>
      </c>
      <c r="I235" s="24" t="s">
        <v>2031</v>
      </c>
      <c r="J235" s="60" t="str">
        <f>IF(G235&lt;&gt;"",VLOOKUP(G235,'nhân viên sale'!$A$2:$B$1597,2,0),"")</f>
        <v>HN003</v>
      </c>
      <c r="K235" s="24" t="s">
        <v>65</v>
      </c>
      <c r="L235" s="31" t="str">
        <f t="shared" si="63"/>
        <v>Mọc Nấm Hương 250g</v>
      </c>
      <c r="N235" s="50" t="str">
        <f t="shared" si="66"/>
        <v>K-C6</v>
      </c>
      <c r="Q235" s="32" t="str">
        <f t="shared" si="64"/>
        <v>Túi</v>
      </c>
      <c r="R235" s="36">
        <v>6</v>
      </c>
      <c r="T235" s="34">
        <f t="shared" si="69"/>
        <v>46000</v>
      </c>
      <c r="U235" s="34">
        <f t="shared" si="70"/>
        <v>276000</v>
      </c>
      <c r="X235" s="72">
        <f t="shared" si="67"/>
        <v>8</v>
      </c>
      <c r="Y235" s="35"/>
      <c r="Z235" s="34">
        <f t="shared" si="68"/>
        <v>22080</v>
      </c>
      <c r="AA235" s="80">
        <f t="shared" si="71"/>
        <v>3532</v>
      </c>
    </row>
    <row r="236" spans="1:27" ht="25.5" customHeight="1" x14ac:dyDescent="0.25">
      <c r="A236" s="91">
        <v>44889</v>
      </c>
      <c r="B236" s="78" t="str">
        <f t="shared" si="65"/>
        <v>PO2211/03533</v>
      </c>
      <c r="G236" s="24" t="s">
        <v>409</v>
      </c>
      <c r="I236" s="24" t="s">
        <v>2032</v>
      </c>
      <c r="J236" s="60" t="str">
        <f>IF(G236&lt;&gt;"",VLOOKUP(G236,'nhân viên sale'!$A$2:$B$1597,2,0),"")</f>
        <v>HN003</v>
      </c>
      <c r="K236" s="24" t="s">
        <v>39</v>
      </c>
      <c r="L236" s="31" t="str">
        <f t="shared" si="63"/>
        <v>Chân giò heo muối 300g</v>
      </c>
      <c r="N236" s="50" t="str">
        <f t="shared" si="66"/>
        <v>K-C6</v>
      </c>
      <c r="Q236" s="32" t="str">
        <f t="shared" si="64"/>
        <v>Túi</v>
      </c>
      <c r="R236" s="36">
        <v>6</v>
      </c>
      <c r="T236" s="34">
        <f t="shared" si="69"/>
        <v>73431</v>
      </c>
      <c r="U236" s="34">
        <f t="shared" si="70"/>
        <v>440586</v>
      </c>
      <c r="X236" s="72">
        <f t="shared" si="67"/>
        <v>8</v>
      </c>
      <c r="Y236" s="35"/>
      <c r="Z236" s="34">
        <f t="shared" si="68"/>
        <v>35247</v>
      </c>
      <c r="AA236" s="80">
        <f t="shared" si="71"/>
        <v>3533</v>
      </c>
    </row>
    <row r="237" spans="1:27" ht="25.5" customHeight="1" x14ac:dyDescent="0.25">
      <c r="A237" s="91">
        <v>44889</v>
      </c>
      <c r="B237" s="78" t="str">
        <f t="shared" si="65"/>
        <v>PO2211/03533</v>
      </c>
      <c r="G237" s="24" t="s">
        <v>409</v>
      </c>
      <c r="I237" s="24" t="s">
        <v>2032</v>
      </c>
      <c r="J237" s="60" t="str">
        <f>IF(G237&lt;&gt;"",VLOOKUP(G237,'nhân viên sale'!$A$2:$B$1597,2,0),"")</f>
        <v>HN003</v>
      </c>
      <c r="K237" s="24" t="s">
        <v>55</v>
      </c>
      <c r="L237" s="31" t="str">
        <f t="shared" si="63"/>
        <v>Gà muối 500g</v>
      </c>
      <c r="N237" s="50" t="str">
        <f t="shared" si="66"/>
        <v>K-C6</v>
      </c>
      <c r="Q237" s="32" t="str">
        <f t="shared" si="64"/>
        <v>Túi</v>
      </c>
      <c r="R237" s="36">
        <v>6</v>
      </c>
      <c r="T237" s="34">
        <f t="shared" si="69"/>
        <v>111058</v>
      </c>
      <c r="U237" s="34">
        <f t="shared" si="70"/>
        <v>666348</v>
      </c>
      <c r="X237" s="72">
        <f t="shared" si="67"/>
        <v>8</v>
      </c>
      <c r="Y237" s="35"/>
      <c r="Z237" s="34">
        <f t="shared" si="68"/>
        <v>53308</v>
      </c>
      <c r="AA237" s="80">
        <f t="shared" si="71"/>
        <v>3533</v>
      </c>
    </row>
    <row r="238" spans="1:27" ht="25.5" customHeight="1" x14ac:dyDescent="0.25">
      <c r="A238" s="91">
        <v>44889</v>
      </c>
      <c r="B238" s="78" t="str">
        <f t="shared" si="65"/>
        <v>PO2211/03533</v>
      </c>
      <c r="G238" s="24" t="s">
        <v>409</v>
      </c>
      <c r="I238" s="24" t="s">
        <v>2032</v>
      </c>
      <c r="J238" s="60" t="str">
        <f>IF(G238&lt;&gt;"",VLOOKUP(G238,'nhân viên sale'!$A$2:$B$1597,2,0),"")</f>
        <v>HN003</v>
      </c>
      <c r="K238" s="24" t="s">
        <v>45</v>
      </c>
      <c r="L238" s="31" t="str">
        <f t="shared" si="63"/>
        <v>Chả nướng 300g</v>
      </c>
      <c r="N238" s="50" t="str">
        <f t="shared" si="66"/>
        <v>K-C6</v>
      </c>
      <c r="Q238" s="32" t="str">
        <f t="shared" si="64"/>
        <v>Túi</v>
      </c>
      <c r="R238" s="36">
        <v>2</v>
      </c>
      <c r="T238" s="34">
        <f t="shared" si="69"/>
        <v>70950</v>
      </c>
      <c r="U238" s="34">
        <f t="shared" si="70"/>
        <v>141900</v>
      </c>
      <c r="X238" s="72">
        <f t="shared" si="67"/>
        <v>8</v>
      </c>
      <c r="Y238" s="35"/>
      <c r="Z238" s="34">
        <f t="shared" si="68"/>
        <v>11352</v>
      </c>
      <c r="AA238" s="80">
        <f t="shared" si="71"/>
        <v>3533</v>
      </c>
    </row>
    <row r="239" spans="1:27" ht="25.5" customHeight="1" x14ac:dyDescent="0.25">
      <c r="A239" s="91">
        <v>44889</v>
      </c>
      <c r="B239" s="78" t="str">
        <f t="shared" si="65"/>
        <v>PO2211/03533</v>
      </c>
      <c r="G239" s="24" t="s">
        <v>409</v>
      </c>
      <c r="I239" s="24" t="s">
        <v>2032</v>
      </c>
      <c r="J239" s="60" t="str">
        <f>IF(G239&lt;&gt;"",VLOOKUP(G239,'nhân viên sale'!$A$2:$B$1597,2,0),"")</f>
        <v>HN003</v>
      </c>
      <c r="K239" s="24" t="s">
        <v>47</v>
      </c>
      <c r="L239" s="31" t="str">
        <f t="shared" si="63"/>
        <v>Đùi gà sốt cay 500g</v>
      </c>
      <c r="N239" s="50" t="str">
        <f t="shared" si="66"/>
        <v>K-C6</v>
      </c>
      <c r="Q239" s="32" t="str">
        <f t="shared" si="64"/>
        <v>Túi</v>
      </c>
      <c r="R239" s="36">
        <v>3</v>
      </c>
      <c r="T239" s="34">
        <f t="shared" si="69"/>
        <v>105400</v>
      </c>
      <c r="U239" s="34">
        <f t="shared" si="70"/>
        <v>316200</v>
      </c>
      <c r="X239" s="72">
        <f t="shared" si="67"/>
        <v>8</v>
      </c>
      <c r="Y239" s="35"/>
      <c r="Z239" s="34">
        <f t="shared" si="68"/>
        <v>25296</v>
      </c>
      <c r="AA239" s="80">
        <f t="shared" si="71"/>
        <v>3533</v>
      </c>
    </row>
    <row r="240" spans="1:27" ht="25.5" customHeight="1" x14ac:dyDescent="0.25">
      <c r="A240" s="91">
        <v>44889</v>
      </c>
      <c r="B240" s="78" t="str">
        <f t="shared" si="65"/>
        <v>PO2211/03533</v>
      </c>
      <c r="G240" s="24" t="s">
        <v>409</v>
      </c>
      <c r="I240" s="24" t="s">
        <v>2032</v>
      </c>
      <c r="J240" s="60" t="str">
        <f>IF(G240&lt;&gt;"",VLOOKUP(G240,'nhân viên sale'!$A$2:$B$1597,2,0),"")</f>
        <v>HN003</v>
      </c>
      <c r="K240" s="24" t="s">
        <v>43</v>
      </c>
      <c r="L240" s="31" t="str">
        <f t="shared" si="63"/>
        <v>Chân gà sốt cay 400g</v>
      </c>
      <c r="N240" s="50" t="str">
        <f t="shared" si="66"/>
        <v>K-C6</v>
      </c>
      <c r="Q240" s="32" t="str">
        <f t="shared" si="64"/>
        <v>Túi</v>
      </c>
      <c r="R240" s="36">
        <v>3</v>
      </c>
      <c r="T240" s="34">
        <f t="shared" si="69"/>
        <v>90750</v>
      </c>
      <c r="U240" s="34">
        <f t="shared" si="70"/>
        <v>272250</v>
      </c>
      <c r="X240" s="72">
        <f t="shared" si="67"/>
        <v>8</v>
      </c>
      <c r="Y240" s="35"/>
      <c r="Z240" s="34">
        <f t="shared" si="68"/>
        <v>21780</v>
      </c>
      <c r="AA240" s="80">
        <f t="shared" si="71"/>
        <v>3533</v>
      </c>
    </row>
    <row r="241" spans="1:27" ht="25.5" customHeight="1" x14ac:dyDescent="0.25">
      <c r="A241" s="91">
        <v>44889</v>
      </c>
      <c r="B241" s="78" t="str">
        <f t="shared" si="65"/>
        <v>PO2211/03533</v>
      </c>
      <c r="G241" s="24" t="s">
        <v>409</v>
      </c>
      <c r="I241" s="24" t="s">
        <v>2032</v>
      </c>
      <c r="J241" s="60" t="str">
        <f>IF(G241&lt;&gt;"",VLOOKUP(G241,'nhân viên sale'!$A$2:$B$1597,2,0),"")</f>
        <v>HN003</v>
      </c>
      <c r="K241" s="24" t="s">
        <v>59</v>
      </c>
      <c r="L241" s="31" t="str">
        <f t="shared" si="63"/>
        <v>Giò Tai Lưỡi Xào 250g</v>
      </c>
      <c r="N241" s="50" t="str">
        <f t="shared" si="66"/>
        <v>K-C6</v>
      </c>
      <c r="Q241" s="32" t="str">
        <f t="shared" si="64"/>
        <v>Túi</v>
      </c>
      <c r="R241" s="36">
        <v>5</v>
      </c>
      <c r="T241" s="34">
        <f t="shared" si="69"/>
        <v>50182</v>
      </c>
      <c r="U241" s="34">
        <f t="shared" si="70"/>
        <v>250910</v>
      </c>
      <c r="X241" s="72">
        <f t="shared" si="67"/>
        <v>8</v>
      </c>
      <c r="Y241" s="35"/>
      <c r="Z241" s="34">
        <f t="shared" si="68"/>
        <v>20073</v>
      </c>
      <c r="AA241" s="80">
        <f t="shared" si="71"/>
        <v>3533</v>
      </c>
    </row>
    <row r="242" spans="1:27" ht="25.5" customHeight="1" x14ac:dyDescent="0.25">
      <c r="A242" s="91">
        <v>44889</v>
      </c>
      <c r="B242" s="78" t="str">
        <f t="shared" si="65"/>
        <v>PO2211/03534</v>
      </c>
      <c r="G242" s="24" t="s">
        <v>411</v>
      </c>
      <c r="I242" s="24" t="s">
        <v>2033</v>
      </c>
      <c r="J242" s="60" t="str">
        <f>IF(G242&lt;&gt;"",VLOOKUP(G242,'nhân viên sale'!$A$2:$B$1597,2,0),"")</f>
        <v>HN003</v>
      </c>
      <c r="K242" s="24" t="s">
        <v>59</v>
      </c>
      <c r="L242" s="31" t="str">
        <f t="shared" si="63"/>
        <v>Giò Tai Lưỡi Xào 250g</v>
      </c>
      <c r="N242" s="50" t="str">
        <f t="shared" si="66"/>
        <v>K-C6</v>
      </c>
      <c r="Q242" s="32" t="str">
        <f t="shared" si="64"/>
        <v>Túi</v>
      </c>
      <c r="R242" s="36">
        <v>5</v>
      </c>
      <c r="T242" s="34">
        <f t="shared" si="69"/>
        <v>50182</v>
      </c>
      <c r="U242" s="34">
        <f t="shared" si="70"/>
        <v>250910</v>
      </c>
      <c r="X242" s="72">
        <f t="shared" si="67"/>
        <v>8</v>
      </c>
      <c r="Y242" s="35"/>
      <c r="Z242" s="34">
        <f t="shared" si="68"/>
        <v>20073</v>
      </c>
      <c r="AA242" s="80">
        <f t="shared" si="71"/>
        <v>3534</v>
      </c>
    </row>
    <row r="243" spans="1:27" ht="25.5" customHeight="1" x14ac:dyDescent="0.25">
      <c r="A243" s="91">
        <v>44889</v>
      </c>
      <c r="B243" s="78" t="str">
        <f t="shared" si="65"/>
        <v>PO2211/03534</v>
      </c>
      <c r="G243" s="24" t="s">
        <v>411</v>
      </c>
      <c r="I243" s="24" t="s">
        <v>2033</v>
      </c>
      <c r="J243" s="60" t="str">
        <f>IF(G243&lt;&gt;"",VLOOKUP(G243,'nhân viên sale'!$A$2:$B$1597,2,0),"")</f>
        <v>HN003</v>
      </c>
      <c r="K243" s="24" t="s">
        <v>65</v>
      </c>
      <c r="L243" s="31" t="str">
        <f t="shared" si="63"/>
        <v>Mọc Nấm Hương 250g</v>
      </c>
      <c r="N243" s="50" t="str">
        <f t="shared" si="66"/>
        <v>K-C6</v>
      </c>
      <c r="Q243" s="32" t="str">
        <f t="shared" si="64"/>
        <v>Túi</v>
      </c>
      <c r="R243" s="36">
        <v>6</v>
      </c>
      <c r="T243" s="34">
        <f t="shared" si="69"/>
        <v>46000</v>
      </c>
      <c r="U243" s="34">
        <f t="shared" si="70"/>
        <v>276000</v>
      </c>
      <c r="X243" s="72">
        <f t="shared" si="67"/>
        <v>8</v>
      </c>
      <c r="Y243" s="35"/>
      <c r="Z243" s="34">
        <f t="shared" si="68"/>
        <v>22080</v>
      </c>
      <c r="AA243" s="80">
        <f t="shared" si="71"/>
        <v>3534</v>
      </c>
    </row>
    <row r="244" spans="1:27" ht="25.5" customHeight="1" x14ac:dyDescent="0.25">
      <c r="A244" s="91">
        <v>44889</v>
      </c>
      <c r="B244" s="78" t="str">
        <f t="shared" si="65"/>
        <v>PO2211/03535</v>
      </c>
      <c r="G244" s="24" t="s">
        <v>412</v>
      </c>
      <c r="I244" s="24" t="s">
        <v>2034</v>
      </c>
      <c r="J244" s="60" t="str">
        <f>IF(G244&lt;&gt;"",VLOOKUP(G244,'nhân viên sale'!$A$2:$B$1597,2,0),"")</f>
        <v>HN003</v>
      </c>
      <c r="K244" s="24" t="s">
        <v>65</v>
      </c>
      <c r="L244" s="31" t="str">
        <f t="shared" si="63"/>
        <v>Mọc Nấm Hương 250g</v>
      </c>
      <c r="N244" s="50" t="str">
        <f t="shared" si="66"/>
        <v>K-C6</v>
      </c>
      <c r="Q244" s="32" t="str">
        <f t="shared" si="64"/>
        <v>Túi</v>
      </c>
      <c r="R244" s="36">
        <v>6</v>
      </c>
      <c r="T244" s="34">
        <f t="shared" si="69"/>
        <v>46000</v>
      </c>
      <c r="U244" s="34">
        <f t="shared" si="70"/>
        <v>276000</v>
      </c>
      <c r="X244" s="72">
        <f t="shared" si="67"/>
        <v>8</v>
      </c>
      <c r="Y244" s="35"/>
      <c r="Z244" s="34">
        <f t="shared" si="68"/>
        <v>22080</v>
      </c>
      <c r="AA244" s="80">
        <f t="shared" si="71"/>
        <v>3535</v>
      </c>
    </row>
    <row r="245" spans="1:27" ht="25.5" customHeight="1" x14ac:dyDescent="0.25">
      <c r="A245" s="91">
        <v>44889</v>
      </c>
      <c r="B245" s="78" t="str">
        <f t="shared" si="65"/>
        <v>PO2211/03535</v>
      </c>
      <c r="G245" s="24" t="s">
        <v>412</v>
      </c>
      <c r="I245" s="24" t="s">
        <v>2034</v>
      </c>
      <c r="J245" s="60" t="str">
        <f>IF(G245&lt;&gt;"",VLOOKUP(G245,'nhân viên sale'!$A$2:$B$1597,2,0),"")</f>
        <v>HN003</v>
      </c>
      <c r="K245" s="24" t="s">
        <v>59</v>
      </c>
      <c r="L245" s="31" t="str">
        <f t="shared" si="63"/>
        <v>Giò Tai Lưỡi Xào 250g</v>
      </c>
      <c r="N245" s="50" t="str">
        <f t="shared" si="66"/>
        <v>K-C6</v>
      </c>
      <c r="Q245" s="32" t="str">
        <f t="shared" si="64"/>
        <v>Túi</v>
      </c>
      <c r="R245" s="36">
        <v>5</v>
      </c>
      <c r="T245" s="34">
        <f t="shared" si="69"/>
        <v>50182</v>
      </c>
      <c r="U245" s="34">
        <f t="shared" si="70"/>
        <v>250910</v>
      </c>
      <c r="X245" s="72">
        <f t="shared" si="67"/>
        <v>8</v>
      </c>
      <c r="Y245" s="35"/>
      <c r="Z245" s="34">
        <f t="shared" si="68"/>
        <v>20073</v>
      </c>
      <c r="AA245" s="80">
        <f t="shared" si="71"/>
        <v>3535</v>
      </c>
    </row>
    <row r="246" spans="1:27" ht="25.5" customHeight="1" x14ac:dyDescent="0.25">
      <c r="A246" s="91">
        <v>44889</v>
      </c>
      <c r="B246" s="78" t="str">
        <f t="shared" si="65"/>
        <v>PO2211/03535</v>
      </c>
      <c r="G246" s="24" t="s">
        <v>412</v>
      </c>
      <c r="I246" s="24" t="s">
        <v>2034</v>
      </c>
      <c r="J246" s="60" t="str">
        <f>IF(G246&lt;&gt;"",VLOOKUP(G246,'nhân viên sale'!$A$2:$B$1597,2,0),"")</f>
        <v>HN003</v>
      </c>
      <c r="K246" s="24" t="s">
        <v>55</v>
      </c>
      <c r="L246" s="31" t="str">
        <f t="shared" si="63"/>
        <v>Gà muối 500g</v>
      </c>
      <c r="N246" s="50" t="str">
        <f t="shared" si="66"/>
        <v>K-C6</v>
      </c>
      <c r="Q246" s="32" t="str">
        <f t="shared" si="64"/>
        <v>Túi</v>
      </c>
      <c r="R246" s="36">
        <v>6</v>
      </c>
      <c r="T246" s="34">
        <f t="shared" si="69"/>
        <v>111058</v>
      </c>
      <c r="U246" s="34">
        <f t="shared" si="70"/>
        <v>666348</v>
      </c>
      <c r="X246" s="72">
        <f t="shared" si="67"/>
        <v>8</v>
      </c>
      <c r="Y246" s="35"/>
      <c r="Z246" s="34">
        <f t="shared" si="68"/>
        <v>53308</v>
      </c>
      <c r="AA246" s="80">
        <f t="shared" si="71"/>
        <v>3535</v>
      </c>
    </row>
    <row r="247" spans="1:27" ht="25.5" customHeight="1" x14ac:dyDescent="0.25">
      <c r="A247" s="91">
        <v>44889</v>
      </c>
      <c r="B247" s="78" t="str">
        <f t="shared" si="65"/>
        <v>PO2211/03535</v>
      </c>
      <c r="G247" s="24" t="s">
        <v>412</v>
      </c>
      <c r="I247" s="24" t="s">
        <v>2034</v>
      </c>
      <c r="J247" s="60" t="str">
        <f>IF(G247&lt;&gt;"",VLOOKUP(G247,'nhân viên sale'!$A$2:$B$1597,2,0),"")</f>
        <v>HN003</v>
      </c>
      <c r="K247" s="24" t="s">
        <v>39</v>
      </c>
      <c r="L247" s="31" t="str">
        <f t="shared" si="63"/>
        <v>Chân giò heo muối 300g</v>
      </c>
      <c r="N247" s="50" t="str">
        <f t="shared" si="66"/>
        <v>K-C6</v>
      </c>
      <c r="Q247" s="32" t="str">
        <f t="shared" si="64"/>
        <v>Túi</v>
      </c>
      <c r="R247" s="36">
        <v>6</v>
      </c>
      <c r="T247" s="34">
        <f t="shared" si="69"/>
        <v>73431</v>
      </c>
      <c r="U247" s="34">
        <f t="shared" si="70"/>
        <v>440586</v>
      </c>
      <c r="X247" s="72">
        <f t="shared" si="67"/>
        <v>8</v>
      </c>
      <c r="Y247" s="35"/>
      <c r="Z247" s="34">
        <f t="shared" si="68"/>
        <v>35247</v>
      </c>
      <c r="AA247" s="80">
        <f t="shared" si="71"/>
        <v>3535</v>
      </c>
    </row>
    <row r="248" spans="1:27" ht="25.5" customHeight="1" x14ac:dyDescent="0.25">
      <c r="A248" s="91">
        <v>44889</v>
      </c>
      <c r="B248" s="78" t="str">
        <f t="shared" si="65"/>
        <v>PO2211/03536</v>
      </c>
      <c r="G248" s="24" t="s">
        <v>416</v>
      </c>
      <c r="I248" s="24" t="s">
        <v>2035</v>
      </c>
      <c r="J248" s="60" t="str">
        <f>IF(G248&lt;&gt;"",VLOOKUP(G248,'nhân viên sale'!$A$2:$B$1597,2,0),"")</f>
        <v>HN003</v>
      </c>
      <c r="K248" s="24" t="s">
        <v>39</v>
      </c>
      <c r="L248" s="31" t="str">
        <f t="shared" si="63"/>
        <v>Chân giò heo muối 300g</v>
      </c>
      <c r="N248" s="50" t="str">
        <f t="shared" si="66"/>
        <v>K-C6</v>
      </c>
      <c r="Q248" s="32" t="str">
        <f t="shared" si="64"/>
        <v>Túi</v>
      </c>
      <c r="R248" s="36">
        <v>6</v>
      </c>
      <c r="T248" s="34">
        <f t="shared" si="69"/>
        <v>73431</v>
      </c>
      <c r="U248" s="34">
        <f t="shared" si="70"/>
        <v>440586</v>
      </c>
      <c r="X248" s="72">
        <f t="shared" si="67"/>
        <v>8</v>
      </c>
      <c r="Y248" s="35"/>
      <c r="Z248" s="34">
        <f t="shared" si="68"/>
        <v>35247</v>
      </c>
      <c r="AA248" s="80">
        <f t="shared" si="71"/>
        <v>3536</v>
      </c>
    </row>
    <row r="249" spans="1:27" ht="25.5" customHeight="1" x14ac:dyDescent="0.25">
      <c r="A249" s="91">
        <v>44889</v>
      </c>
      <c r="B249" s="78" t="str">
        <f t="shared" si="65"/>
        <v>PO2211/03536</v>
      </c>
      <c r="G249" s="24" t="s">
        <v>416</v>
      </c>
      <c r="I249" s="24" t="s">
        <v>2035</v>
      </c>
      <c r="J249" s="60" t="str">
        <f>IF(G249&lt;&gt;"",VLOOKUP(G249,'nhân viên sale'!$A$2:$B$1597,2,0),"")</f>
        <v>HN003</v>
      </c>
      <c r="K249" s="24" t="s">
        <v>55</v>
      </c>
      <c r="L249" s="31" t="str">
        <f t="shared" si="63"/>
        <v>Gà muối 500g</v>
      </c>
      <c r="N249" s="50" t="str">
        <f t="shared" si="66"/>
        <v>K-C6</v>
      </c>
      <c r="Q249" s="32" t="str">
        <f t="shared" si="64"/>
        <v>Túi</v>
      </c>
      <c r="R249" s="36">
        <v>6</v>
      </c>
      <c r="T249" s="34">
        <f t="shared" si="69"/>
        <v>111058</v>
      </c>
      <c r="U249" s="34">
        <f t="shared" si="70"/>
        <v>666348</v>
      </c>
      <c r="X249" s="72">
        <f t="shared" si="67"/>
        <v>8</v>
      </c>
      <c r="Y249" s="35"/>
      <c r="Z249" s="34">
        <f t="shared" si="68"/>
        <v>53308</v>
      </c>
      <c r="AA249" s="80">
        <f t="shared" si="71"/>
        <v>3536</v>
      </c>
    </row>
    <row r="250" spans="1:27" ht="25.5" customHeight="1" x14ac:dyDescent="0.25">
      <c r="A250" s="91">
        <v>44889</v>
      </c>
      <c r="B250" s="78" t="str">
        <f t="shared" si="65"/>
        <v>PO2211/03537</v>
      </c>
      <c r="G250" s="24" t="s">
        <v>424</v>
      </c>
      <c r="I250" s="24" t="s">
        <v>2036</v>
      </c>
      <c r="J250" s="60" t="str">
        <f>IF(G250&lt;&gt;"",VLOOKUP(G250,'nhân viên sale'!$A$2:$B$1597,2,0),"")</f>
        <v>HN003</v>
      </c>
      <c r="K250" s="24" t="s">
        <v>39</v>
      </c>
      <c r="L250" s="31" t="str">
        <f t="shared" si="63"/>
        <v>Chân giò heo muối 300g</v>
      </c>
      <c r="N250" s="50" t="str">
        <f t="shared" si="66"/>
        <v>K-C6</v>
      </c>
      <c r="Q250" s="32" t="str">
        <f t="shared" si="64"/>
        <v>Túi</v>
      </c>
      <c r="R250" s="36">
        <v>6</v>
      </c>
      <c r="T250" s="34">
        <f t="shared" si="69"/>
        <v>73431</v>
      </c>
      <c r="U250" s="34">
        <f t="shared" si="70"/>
        <v>440586</v>
      </c>
      <c r="X250" s="72">
        <f t="shared" si="67"/>
        <v>8</v>
      </c>
      <c r="Y250" s="35"/>
      <c r="Z250" s="34">
        <f t="shared" si="68"/>
        <v>35247</v>
      </c>
      <c r="AA250" s="80">
        <f t="shared" si="71"/>
        <v>3537</v>
      </c>
    </row>
    <row r="251" spans="1:27" ht="25.5" customHeight="1" x14ac:dyDescent="0.25">
      <c r="A251" s="91">
        <v>44889</v>
      </c>
      <c r="B251" s="78" t="str">
        <f t="shared" si="65"/>
        <v>PO2211/03537</v>
      </c>
      <c r="G251" s="24" t="s">
        <v>424</v>
      </c>
      <c r="I251" s="24" t="s">
        <v>2036</v>
      </c>
      <c r="J251" s="60" t="str">
        <f>IF(G251&lt;&gt;"",VLOOKUP(G251,'nhân viên sale'!$A$2:$B$1597,2,0),"")</f>
        <v>HN003</v>
      </c>
      <c r="K251" s="24" t="s">
        <v>55</v>
      </c>
      <c r="L251" s="31" t="str">
        <f t="shared" si="63"/>
        <v>Gà muối 500g</v>
      </c>
      <c r="N251" s="50" t="str">
        <f t="shared" si="66"/>
        <v>K-C6</v>
      </c>
      <c r="Q251" s="32" t="str">
        <f t="shared" si="64"/>
        <v>Túi</v>
      </c>
      <c r="R251" s="36">
        <v>6</v>
      </c>
      <c r="T251" s="34">
        <f t="shared" si="69"/>
        <v>111058</v>
      </c>
      <c r="U251" s="34">
        <f t="shared" si="70"/>
        <v>666348</v>
      </c>
      <c r="X251" s="72">
        <f t="shared" si="67"/>
        <v>8</v>
      </c>
      <c r="Y251" s="35"/>
      <c r="Z251" s="34">
        <f t="shared" si="68"/>
        <v>53308</v>
      </c>
      <c r="AA251" s="80">
        <f t="shared" si="71"/>
        <v>3537</v>
      </c>
    </row>
    <row r="252" spans="1:27" ht="25.5" customHeight="1" x14ac:dyDescent="0.25">
      <c r="A252" s="91">
        <v>44889</v>
      </c>
      <c r="B252" s="78" t="str">
        <f t="shared" si="65"/>
        <v>PO2211/03537</v>
      </c>
      <c r="G252" s="24" t="s">
        <v>424</v>
      </c>
      <c r="I252" s="24" t="s">
        <v>2036</v>
      </c>
      <c r="J252" s="60" t="str">
        <f>IF(G252&lt;&gt;"",VLOOKUP(G252,'nhân viên sale'!$A$2:$B$1597,2,0),"")</f>
        <v>HN003</v>
      </c>
      <c r="K252" s="24" t="s">
        <v>43</v>
      </c>
      <c r="L252" s="31" t="str">
        <f t="shared" si="63"/>
        <v>Chân gà sốt cay 400g</v>
      </c>
      <c r="N252" s="50" t="str">
        <f t="shared" si="66"/>
        <v>K-C6</v>
      </c>
      <c r="Q252" s="32" t="str">
        <f t="shared" si="64"/>
        <v>Túi</v>
      </c>
      <c r="R252" s="36">
        <v>3</v>
      </c>
      <c r="T252" s="34">
        <f t="shared" si="69"/>
        <v>90750</v>
      </c>
      <c r="U252" s="34">
        <f t="shared" si="70"/>
        <v>272250</v>
      </c>
      <c r="X252" s="72">
        <f t="shared" si="67"/>
        <v>8</v>
      </c>
      <c r="Y252" s="35"/>
      <c r="Z252" s="34">
        <f t="shared" si="68"/>
        <v>21780</v>
      </c>
      <c r="AA252" s="80">
        <f t="shared" si="71"/>
        <v>3537</v>
      </c>
    </row>
    <row r="253" spans="1:27" ht="25.5" customHeight="1" x14ac:dyDescent="0.25">
      <c r="A253" s="91">
        <v>44889</v>
      </c>
      <c r="B253" s="78" t="str">
        <f t="shared" si="65"/>
        <v>PO2211/03537</v>
      </c>
      <c r="G253" s="24" t="s">
        <v>424</v>
      </c>
      <c r="I253" s="24" t="s">
        <v>2036</v>
      </c>
      <c r="J253" s="60" t="str">
        <f>IF(G253&lt;&gt;"",VLOOKUP(G253,'nhân viên sale'!$A$2:$B$1597,2,0),"")</f>
        <v>HN003</v>
      </c>
      <c r="K253" s="24" t="s">
        <v>65</v>
      </c>
      <c r="L253" s="31" t="str">
        <f t="shared" si="63"/>
        <v>Mọc Nấm Hương 250g</v>
      </c>
      <c r="N253" s="50" t="str">
        <f t="shared" si="66"/>
        <v>K-C6</v>
      </c>
      <c r="Q253" s="32" t="str">
        <f t="shared" si="64"/>
        <v>Túi</v>
      </c>
      <c r="R253" s="36">
        <v>6</v>
      </c>
      <c r="T253" s="34">
        <f t="shared" si="69"/>
        <v>46000</v>
      </c>
      <c r="U253" s="34">
        <f t="shared" si="70"/>
        <v>276000</v>
      </c>
      <c r="X253" s="72">
        <f t="shared" si="67"/>
        <v>8</v>
      </c>
      <c r="Y253" s="35"/>
      <c r="Z253" s="34">
        <f t="shared" si="68"/>
        <v>22080</v>
      </c>
      <c r="AA253" s="80">
        <f t="shared" si="71"/>
        <v>3537</v>
      </c>
    </row>
    <row r="254" spans="1:27" ht="25.5" customHeight="1" x14ac:dyDescent="0.25">
      <c r="A254" s="91">
        <v>44889</v>
      </c>
      <c r="B254" s="78" t="str">
        <f t="shared" si="65"/>
        <v>PO2211/03538</v>
      </c>
      <c r="G254" s="24" t="s">
        <v>443</v>
      </c>
      <c r="I254" s="24" t="s">
        <v>2037</v>
      </c>
      <c r="J254" s="60" t="str">
        <f>IF(G254&lt;&gt;"",VLOOKUP(G254,'nhân viên sale'!$A$2:$B$1597,2,0),"")</f>
        <v>HN003</v>
      </c>
      <c r="K254" s="24" t="s">
        <v>39</v>
      </c>
      <c r="L254" s="31" t="str">
        <f t="shared" si="63"/>
        <v>Chân giò heo muối 300g</v>
      </c>
      <c r="N254" s="50" t="str">
        <f t="shared" si="66"/>
        <v>K-C6</v>
      </c>
      <c r="Q254" s="32" t="str">
        <f t="shared" si="64"/>
        <v>Túi</v>
      </c>
      <c r="R254" s="36">
        <v>6</v>
      </c>
      <c r="T254" s="34">
        <f t="shared" si="69"/>
        <v>73431</v>
      </c>
      <c r="U254" s="34">
        <f t="shared" si="70"/>
        <v>440586</v>
      </c>
      <c r="X254" s="72">
        <f t="shared" si="67"/>
        <v>8</v>
      </c>
      <c r="Y254" s="35"/>
      <c r="Z254" s="34">
        <f t="shared" si="68"/>
        <v>35247</v>
      </c>
      <c r="AA254" s="80">
        <f t="shared" si="71"/>
        <v>3538</v>
      </c>
    </row>
    <row r="255" spans="1:27" ht="25.5" customHeight="1" x14ac:dyDescent="0.25">
      <c r="A255" s="91">
        <v>44889</v>
      </c>
      <c r="B255" s="78" t="str">
        <f t="shared" si="65"/>
        <v>PO2211/03538</v>
      </c>
      <c r="G255" s="24" t="s">
        <v>443</v>
      </c>
      <c r="I255" s="24" t="s">
        <v>2037</v>
      </c>
      <c r="J255" s="60" t="str">
        <f>IF(G255&lt;&gt;"",VLOOKUP(G255,'nhân viên sale'!$A$2:$B$1597,2,0),"")</f>
        <v>HN003</v>
      </c>
      <c r="K255" s="24" t="s">
        <v>55</v>
      </c>
      <c r="L255" s="31" t="str">
        <f t="shared" si="63"/>
        <v>Gà muối 500g</v>
      </c>
      <c r="N255" s="50" t="str">
        <f t="shared" si="66"/>
        <v>K-C6</v>
      </c>
      <c r="Q255" s="32" t="str">
        <f t="shared" si="64"/>
        <v>Túi</v>
      </c>
      <c r="R255" s="36">
        <v>12</v>
      </c>
      <c r="T255" s="34">
        <f t="shared" si="69"/>
        <v>111058</v>
      </c>
      <c r="U255" s="34">
        <f t="shared" si="70"/>
        <v>1332696</v>
      </c>
      <c r="X255" s="72">
        <f t="shared" si="67"/>
        <v>8</v>
      </c>
      <c r="Y255" s="35"/>
      <c r="Z255" s="34">
        <f t="shared" si="68"/>
        <v>106616</v>
      </c>
      <c r="AA255" s="80">
        <f t="shared" si="71"/>
        <v>3538</v>
      </c>
    </row>
    <row r="256" spans="1:27" ht="25.5" customHeight="1" x14ac:dyDescent="0.25">
      <c r="A256" s="91">
        <v>44889</v>
      </c>
      <c r="B256" s="78" t="str">
        <f t="shared" si="65"/>
        <v>PO2211/03538</v>
      </c>
      <c r="G256" s="24" t="s">
        <v>443</v>
      </c>
      <c r="I256" s="24" t="s">
        <v>2037</v>
      </c>
      <c r="J256" s="60" t="str">
        <f>IF(G256&lt;&gt;"",VLOOKUP(G256,'nhân viên sale'!$A$2:$B$1597,2,0),"")</f>
        <v>HN003</v>
      </c>
      <c r="K256" s="24" t="s">
        <v>65</v>
      </c>
      <c r="L256" s="31" t="str">
        <f t="shared" si="63"/>
        <v>Mọc Nấm Hương 250g</v>
      </c>
      <c r="N256" s="50" t="str">
        <f t="shared" si="66"/>
        <v>K-C6</v>
      </c>
      <c r="Q256" s="32" t="str">
        <f t="shared" si="64"/>
        <v>Túi</v>
      </c>
      <c r="R256" s="36">
        <v>6</v>
      </c>
      <c r="T256" s="34">
        <f t="shared" si="69"/>
        <v>46000</v>
      </c>
      <c r="U256" s="34">
        <f t="shared" si="70"/>
        <v>276000</v>
      </c>
      <c r="X256" s="72">
        <f t="shared" si="67"/>
        <v>8</v>
      </c>
      <c r="Y256" s="35"/>
      <c r="Z256" s="34">
        <f t="shared" si="68"/>
        <v>22080</v>
      </c>
      <c r="AA256" s="80">
        <f t="shared" si="71"/>
        <v>3538</v>
      </c>
    </row>
    <row r="257" spans="1:27" ht="25.5" customHeight="1" x14ac:dyDescent="0.25">
      <c r="A257" s="91">
        <v>44889</v>
      </c>
      <c r="B257" s="78" t="str">
        <f t="shared" si="65"/>
        <v>PO2211/03539</v>
      </c>
      <c r="G257" s="24" t="s">
        <v>444</v>
      </c>
      <c r="I257" s="24" t="s">
        <v>2038</v>
      </c>
      <c r="J257" s="60" t="str">
        <f>IF(G257&lt;&gt;"",VLOOKUP(G257,'nhân viên sale'!$A$2:$B$1597,2,0),"")</f>
        <v>HN003</v>
      </c>
      <c r="K257" s="24" t="s">
        <v>30</v>
      </c>
      <c r="L257" s="31" t="str">
        <f t="shared" si="63"/>
        <v>Bắp bò muối 200g</v>
      </c>
      <c r="N257" s="50" t="str">
        <f t="shared" si="66"/>
        <v>K-C6</v>
      </c>
      <c r="Q257" s="32" t="str">
        <f t="shared" si="64"/>
        <v>Túi</v>
      </c>
      <c r="R257" s="36">
        <v>5</v>
      </c>
      <c r="T257" s="34">
        <f t="shared" si="69"/>
        <v>87787</v>
      </c>
      <c r="U257" s="34">
        <f t="shared" si="70"/>
        <v>438935</v>
      </c>
      <c r="X257" s="72">
        <f t="shared" si="67"/>
        <v>8</v>
      </c>
      <c r="Y257" s="35"/>
      <c r="Z257" s="34">
        <f t="shared" si="68"/>
        <v>35115</v>
      </c>
      <c r="AA257" s="80">
        <f t="shared" si="71"/>
        <v>3539</v>
      </c>
    </row>
    <row r="258" spans="1:27" ht="25.5" customHeight="1" x14ac:dyDescent="0.25">
      <c r="A258" s="91">
        <v>44889</v>
      </c>
      <c r="B258" s="78" t="str">
        <f t="shared" si="65"/>
        <v>PO2211/03539</v>
      </c>
      <c r="G258" s="24" t="s">
        <v>444</v>
      </c>
      <c r="I258" s="24" t="s">
        <v>2038</v>
      </c>
      <c r="J258" s="60" t="str">
        <f>IF(G258&lt;&gt;"",VLOOKUP(G258,'nhân viên sale'!$A$2:$B$1597,2,0),"")</f>
        <v>HN003</v>
      </c>
      <c r="K258" s="24" t="s">
        <v>39</v>
      </c>
      <c r="L258" s="31" t="str">
        <f t="shared" ref="L258:L321" si="72">IF(K258&lt;&gt;"",VLOOKUP(K258,tenhang,2,0),"")</f>
        <v>Chân giò heo muối 300g</v>
      </c>
      <c r="N258" s="50" t="str">
        <f t="shared" si="66"/>
        <v>K-C6</v>
      </c>
      <c r="Q258" s="32" t="str">
        <f t="shared" ref="Q258:Q321" si="73">IF(K258&lt;&gt;"",VLOOKUP(K258,tenhang,3,0),"")</f>
        <v>Túi</v>
      </c>
      <c r="R258" s="36">
        <v>6</v>
      </c>
      <c r="T258" s="34">
        <f t="shared" si="69"/>
        <v>73431</v>
      </c>
      <c r="U258" s="34">
        <f t="shared" si="70"/>
        <v>440586</v>
      </c>
      <c r="X258" s="72">
        <f t="shared" si="67"/>
        <v>8</v>
      </c>
      <c r="Y258" s="35"/>
      <c r="Z258" s="34">
        <f t="shared" si="68"/>
        <v>35247</v>
      </c>
      <c r="AA258" s="80">
        <f t="shared" si="71"/>
        <v>3539</v>
      </c>
    </row>
    <row r="259" spans="1:27" ht="25.5" customHeight="1" x14ac:dyDescent="0.25">
      <c r="A259" s="91">
        <v>44889</v>
      </c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>PO2211/03539</v>
      </c>
      <c r="G259" s="24" t="s">
        <v>444</v>
      </c>
      <c r="I259" s="24" t="s">
        <v>2038</v>
      </c>
      <c r="J259" s="60" t="str">
        <f>IF(G259&lt;&gt;"",VLOOKUP(G259,'nhân viên sale'!$A$2:$B$1597,2,0),"")</f>
        <v>HN003</v>
      </c>
      <c r="K259" s="24" t="s">
        <v>55</v>
      </c>
      <c r="L259" s="31" t="str">
        <f t="shared" si="72"/>
        <v>Gà muối 500g</v>
      </c>
      <c r="N259" s="50" t="str">
        <f t="shared" ref="N259:N322" si="75">IF(K259&lt;&gt;"","K-C6","")</f>
        <v>K-C6</v>
      </c>
      <c r="Q259" s="32" t="str">
        <f t="shared" si="73"/>
        <v>Túi</v>
      </c>
      <c r="R259" s="36">
        <v>6</v>
      </c>
      <c r="T259" s="34">
        <f t="shared" si="69"/>
        <v>111058</v>
      </c>
      <c r="U259" s="34">
        <f t="shared" si="70"/>
        <v>666348</v>
      </c>
      <c r="X259" s="72">
        <f t="shared" ref="X259:X322" si="76">IF(K259&lt;&gt;"",8,"")</f>
        <v>8</v>
      </c>
      <c r="Y259" s="35"/>
      <c r="Z259" s="34">
        <f t="shared" ref="Z259:Z322" si="77">IF(K259&lt;&gt;"",ROUND(U259*X259*1%,0),"")</f>
        <v>53308</v>
      </c>
      <c r="AA259" s="80">
        <f t="shared" si="71"/>
        <v>3539</v>
      </c>
    </row>
    <row r="260" spans="1:27" ht="25.5" customHeight="1" x14ac:dyDescent="0.25">
      <c r="A260" s="91">
        <v>44889</v>
      </c>
      <c r="B260" s="78" t="str">
        <f t="shared" si="74"/>
        <v>PO2211/03539</v>
      </c>
      <c r="G260" s="24" t="s">
        <v>444</v>
      </c>
      <c r="I260" s="24" t="s">
        <v>2038</v>
      </c>
      <c r="J260" s="60" t="str">
        <f>IF(G260&lt;&gt;"",VLOOKUP(G260,'nhân viên sale'!$A$2:$B$1597,2,0),"")</f>
        <v>HN003</v>
      </c>
      <c r="K260" s="24" t="s">
        <v>65</v>
      </c>
      <c r="L260" s="31" t="str">
        <f t="shared" si="72"/>
        <v>Mọc Nấm Hương 250g</v>
      </c>
      <c r="N260" s="50" t="str">
        <f t="shared" si="75"/>
        <v>K-C6</v>
      </c>
      <c r="Q260" s="32" t="str">
        <f t="shared" si="73"/>
        <v>Túi</v>
      </c>
      <c r="R260" s="36">
        <v>6</v>
      </c>
      <c r="T260" s="34">
        <f t="shared" ref="T260:T323" si="78">IF(K260&lt;&gt;"",VLOOKUP(K260,tenhang,4,0),0)</f>
        <v>46000</v>
      </c>
      <c r="U260" s="34">
        <f t="shared" ref="U260:U323" si="79">R260*T260</f>
        <v>276000</v>
      </c>
      <c r="X260" s="72">
        <f t="shared" si="76"/>
        <v>8</v>
      </c>
      <c r="Y260" s="35"/>
      <c r="Z260" s="34">
        <f t="shared" si="77"/>
        <v>22080</v>
      </c>
      <c r="AA260" s="80">
        <f t="shared" ref="AA260:AA323" si="80">IF(I260&lt;&gt;"",IF(I260=I259,AA259,AA259+1),"")</f>
        <v>3539</v>
      </c>
    </row>
    <row r="261" spans="1:27" ht="25.5" customHeight="1" x14ac:dyDescent="0.25">
      <c r="A261" s="91">
        <v>44889</v>
      </c>
      <c r="B261" s="78" t="str">
        <f t="shared" si="74"/>
        <v>PO2211/03540</v>
      </c>
      <c r="G261" s="24" t="s">
        <v>452</v>
      </c>
      <c r="I261" s="24" t="s">
        <v>2039</v>
      </c>
      <c r="J261" s="60" t="str">
        <f>IF(G261&lt;&gt;"",VLOOKUP(G261,'nhân viên sale'!$A$2:$B$1597,2,0),"")</f>
        <v>HN003</v>
      </c>
      <c r="K261" s="24" t="s">
        <v>30</v>
      </c>
      <c r="L261" s="31" t="str">
        <f t="shared" si="72"/>
        <v>Bắp bò muối 200g</v>
      </c>
      <c r="N261" s="50" t="str">
        <f t="shared" si="75"/>
        <v>K-C6</v>
      </c>
      <c r="Q261" s="32" t="str">
        <f t="shared" si="73"/>
        <v>Túi</v>
      </c>
      <c r="R261" s="36">
        <v>5</v>
      </c>
      <c r="T261" s="34">
        <f t="shared" si="78"/>
        <v>87787</v>
      </c>
      <c r="U261" s="34">
        <f t="shared" si="79"/>
        <v>438935</v>
      </c>
      <c r="X261" s="72">
        <f t="shared" si="76"/>
        <v>8</v>
      </c>
      <c r="Y261" s="35"/>
      <c r="Z261" s="34">
        <f t="shared" si="77"/>
        <v>35115</v>
      </c>
      <c r="AA261" s="80">
        <f t="shared" si="80"/>
        <v>3540</v>
      </c>
    </row>
    <row r="262" spans="1:27" ht="25.5" customHeight="1" x14ac:dyDescent="0.25">
      <c r="A262" s="91">
        <v>44889</v>
      </c>
      <c r="B262" s="78" t="str">
        <f t="shared" si="74"/>
        <v>PO2211/03540</v>
      </c>
      <c r="G262" s="24" t="s">
        <v>452</v>
      </c>
      <c r="I262" s="24" t="s">
        <v>2039</v>
      </c>
      <c r="J262" s="60" t="str">
        <f>IF(G262&lt;&gt;"",VLOOKUP(G262,'nhân viên sale'!$A$2:$B$1597,2,0),"")</f>
        <v>HN003</v>
      </c>
      <c r="K262" s="24" t="s">
        <v>43</v>
      </c>
      <c r="L262" s="31" t="str">
        <f t="shared" si="72"/>
        <v>Chân gà sốt cay 400g</v>
      </c>
      <c r="N262" s="50" t="str">
        <f t="shared" si="75"/>
        <v>K-C6</v>
      </c>
      <c r="Q262" s="32" t="str">
        <f t="shared" si="73"/>
        <v>Túi</v>
      </c>
      <c r="R262" s="36">
        <v>5</v>
      </c>
      <c r="T262" s="34">
        <f t="shared" si="78"/>
        <v>90750</v>
      </c>
      <c r="U262" s="34">
        <f t="shared" si="79"/>
        <v>453750</v>
      </c>
      <c r="X262" s="72">
        <f t="shared" si="76"/>
        <v>8</v>
      </c>
      <c r="Y262" s="35"/>
      <c r="Z262" s="34">
        <f t="shared" si="77"/>
        <v>36300</v>
      </c>
      <c r="AA262" s="80">
        <f t="shared" si="80"/>
        <v>3540</v>
      </c>
    </row>
    <row r="263" spans="1:27" ht="25.5" customHeight="1" x14ac:dyDescent="0.25">
      <c r="A263" s="91">
        <v>44889</v>
      </c>
      <c r="B263" s="78" t="str">
        <f t="shared" si="74"/>
        <v>PO2211/03541</v>
      </c>
      <c r="G263" s="24" t="s">
        <v>455</v>
      </c>
      <c r="I263" s="24" t="s">
        <v>2040</v>
      </c>
      <c r="J263" s="60" t="str">
        <f>IF(G263&lt;&gt;"",VLOOKUP(G263,'nhân viên sale'!$A$2:$B$1597,2,0),"")</f>
        <v>HN003</v>
      </c>
      <c r="K263" s="24" t="s">
        <v>39</v>
      </c>
      <c r="L263" s="31" t="str">
        <f t="shared" si="72"/>
        <v>Chân giò heo muối 300g</v>
      </c>
      <c r="N263" s="50" t="str">
        <f t="shared" si="75"/>
        <v>K-C6</v>
      </c>
      <c r="Q263" s="32" t="str">
        <f t="shared" si="73"/>
        <v>Túi</v>
      </c>
      <c r="R263" s="36">
        <v>6</v>
      </c>
      <c r="T263" s="34">
        <f t="shared" si="78"/>
        <v>73431</v>
      </c>
      <c r="U263" s="34">
        <f t="shared" si="79"/>
        <v>440586</v>
      </c>
      <c r="X263" s="72">
        <f t="shared" si="76"/>
        <v>8</v>
      </c>
      <c r="Y263" s="35"/>
      <c r="Z263" s="34">
        <f t="shared" si="77"/>
        <v>35247</v>
      </c>
      <c r="AA263" s="80">
        <f t="shared" si="80"/>
        <v>3541</v>
      </c>
    </row>
    <row r="264" spans="1:27" ht="25.5" customHeight="1" x14ac:dyDescent="0.25">
      <c r="A264" s="91">
        <v>44889</v>
      </c>
      <c r="B264" s="78" t="str">
        <f t="shared" si="74"/>
        <v>PO2211/03541</v>
      </c>
      <c r="G264" s="24" t="s">
        <v>455</v>
      </c>
      <c r="I264" s="24" t="s">
        <v>2040</v>
      </c>
      <c r="J264" s="60" t="str">
        <f>IF(G264&lt;&gt;"",VLOOKUP(G264,'nhân viên sale'!$A$2:$B$1597,2,0),"")</f>
        <v>HN003</v>
      </c>
      <c r="K264" s="24" t="s">
        <v>65</v>
      </c>
      <c r="L264" s="31" t="str">
        <f t="shared" si="72"/>
        <v>Mọc Nấm Hương 250g</v>
      </c>
      <c r="N264" s="50" t="str">
        <f t="shared" si="75"/>
        <v>K-C6</v>
      </c>
      <c r="Q264" s="32" t="str">
        <f t="shared" si="73"/>
        <v>Túi</v>
      </c>
      <c r="R264" s="36">
        <v>6</v>
      </c>
      <c r="T264" s="34">
        <f t="shared" si="78"/>
        <v>46000</v>
      </c>
      <c r="U264" s="34">
        <f t="shared" si="79"/>
        <v>276000</v>
      </c>
      <c r="X264" s="72">
        <f t="shared" si="76"/>
        <v>8</v>
      </c>
      <c r="Y264" s="35"/>
      <c r="Z264" s="34">
        <f t="shared" si="77"/>
        <v>22080</v>
      </c>
      <c r="AA264" s="80">
        <f t="shared" si="80"/>
        <v>3541</v>
      </c>
    </row>
    <row r="265" spans="1:27" ht="25.5" customHeight="1" x14ac:dyDescent="0.25">
      <c r="A265" s="91">
        <v>44889</v>
      </c>
      <c r="B265" s="78" t="str">
        <f t="shared" si="74"/>
        <v>PO2211/03542</v>
      </c>
      <c r="G265" s="24" t="s">
        <v>461</v>
      </c>
      <c r="I265" s="24" t="s">
        <v>2041</v>
      </c>
      <c r="J265" s="60" t="str">
        <f>IF(G265&lt;&gt;"",VLOOKUP(G265,'nhân viên sale'!$A$2:$B$1597,2,0),"")</f>
        <v>HN003</v>
      </c>
      <c r="K265" s="24" t="s">
        <v>55</v>
      </c>
      <c r="L265" s="31" t="str">
        <f t="shared" si="72"/>
        <v>Gà muối 500g</v>
      </c>
      <c r="N265" s="50" t="str">
        <f t="shared" si="75"/>
        <v>K-C6</v>
      </c>
      <c r="Q265" s="32" t="str">
        <f t="shared" si="73"/>
        <v>Túi</v>
      </c>
      <c r="R265" s="36">
        <v>6</v>
      </c>
      <c r="T265" s="34">
        <f t="shared" si="78"/>
        <v>111058</v>
      </c>
      <c r="U265" s="34">
        <f t="shared" si="79"/>
        <v>666348</v>
      </c>
      <c r="X265" s="72">
        <f t="shared" si="76"/>
        <v>8</v>
      </c>
      <c r="Y265" s="35"/>
      <c r="Z265" s="34">
        <f t="shared" si="77"/>
        <v>53308</v>
      </c>
      <c r="AA265" s="80">
        <f t="shared" si="80"/>
        <v>3542</v>
      </c>
    </row>
    <row r="266" spans="1:27" ht="25.5" customHeight="1" x14ac:dyDescent="0.25">
      <c r="A266" s="91">
        <v>44889</v>
      </c>
      <c r="B266" s="78" t="str">
        <f t="shared" si="74"/>
        <v>PO2211/03542</v>
      </c>
      <c r="G266" s="24" t="s">
        <v>461</v>
      </c>
      <c r="I266" s="24" t="s">
        <v>2041</v>
      </c>
      <c r="J266" s="60" t="str">
        <f>IF(G266&lt;&gt;"",VLOOKUP(G266,'nhân viên sale'!$A$2:$B$1597,2,0),"")</f>
        <v>HN003</v>
      </c>
      <c r="K266" s="24" t="s">
        <v>65</v>
      </c>
      <c r="L266" s="31" t="str">
        <f t="shared" si="72"/>
        <v>Mọc Nấm Hương 250g</v>
      </c>
      <c r="N266" s="50" t="str">
        <f t="shared" si="75"/>
        <v>K-C6</v>
      </c>
      <c r="Q266" s="32" t="str">
        <f t="shared" si="73"/>
        <v>Túi</v>
      </c>
      <c r="R266" s="36">
        <v>6</v>
      </c>
      <c r="T266" s="34">
        <f t="shared" si="78"/>
        <v>46000</v>
      </c>
      <c r="U266" s="34">
        <f t="shared" si="79"/>
        <v>276000</v>
      </c>
      <c r="X266" s="72">
        <f t="shared" si="76"/>
        <v>8</v>
      </c>
      <c r="Y266" s="35"/>
      <c r="Z266" s="34">
        <f t="shared" si="77"/>
        <v>22080</v>
      </c>
      <c r="AA266" s="80">
        <f t="shared" si="80"/>
        <v>3542</v>
      </c>
    </row>
    <row r="267" spans="1:27" ht="25.5" customHeight="1" x14ac:dyDescent="0.25">
      <c r="A267" s="91">
        <v>44889</v>
      </c>
      <c r="B267" s="78" t="str">
        <f t="shared" si="74"/>
        <v>PO2211/03543</v>
      </c>
      <c r="G267" s="24" t="s">
        <v>465</v>
      </c>
      <c r="I267" s="24" t="s">
        <v>2042</v>
      </c>
      <c r="J267" s="60" t="str">
        <f>IF(G267&lt;&gt;"",VLOOKUP(G267,'nhân viên sale'!$A$2:$B$1597,2,0),"")</f>
        <v>HN003</v>
      </c>
      <c r="K267" s="24" t="s">
        <v>39</v>
      </c>
      <c r="L267" s="31" t="str">
        <f t="shared" si="72"/>
        <v>Chân giò heo muối 300g</v>
      </c>
      <c r="N267" s="50" t="str">
        <f t="shared" si="75"/>
        <v>K-C6</v>
      </c>
      <c r="Q267" s="32" t="str">
        <f t="shared" si="73"/>
        <v>Túi</v>
      </c>
      <c r="R267" s="36">
        <v>6</v>
      </c>
      <c r="T267" s="34">
        <f t="shared" si="78"/>
        <v>73431</v>
      </c>
      <c r="U267" s="34">
        <f t="shared" si="79"/>
        <v>440586</v>
      </c>
      <c r="X267" s="72">
        <f t="shared" si="76"/>
        <v>8</v>
      </c>
      <c r="Y267" s="35"/>
      <c r="Z267" s="34">
        <f t="shared" si="77"/>
        <v>35247</v>
      </c>
      <c r="AA267" s="80">
        <f t="shared" si="80"/>
        <v>3543</v>
      </c>
    </row>
    <row r="268" spans="1:27" ht="25.5" customHeight="1" x14ac:dyDescent="0.25">
      <c r="A268" s="91">
        <v>44889</v>
      </c>
      <c r="B268" s="78" t="str">
        <f t="shared" si="74"/>
        <v>PO2211/03543</v>
      </c>
      <c r="G268" s="24" t="s">
        <v>465</v>
      </c>
      <c r="I268" s="24" t="s">
        <v>2042</v>
      </c>
      <c r="J268" s="60" t="str">
        <f>IF(G268&lt;&gt;"",VLOOKUP(G268,'nhân viên sale'!$A$2:$B$1597,2,0),"")</f>
        <v>HN003</v>
      </c>
      <c r="K268" s="24" t="s">
        <v>55</v>
      </c>
      <c r="L268" s="31" t="str">
        <f t="shared" si="72"/>
        <v>Gà muối 500g</v>
      </c>
      <c r="N268" s="50" t="str">
        <f t="shared" si="75"/>
        <v>K-C6</v>
      </c>
      <c r="Q268" s="32" t="str">
        <f t="shared" si="73"/>
        <v>Túi</v>
      </c>
      <c r="R268" s="36">
        <v>6</v>
      </c>
      <c r="T268" s="34">
        <f t="shared" si="78"/>
        <v>111058</v>
      </c>
      <c r="U268" s="34">
        <f t="shared" si="79"/>
        <v>666348</v>
      </c>
      <c r="X268" s="72">
        <f t="shared" si="76"/>
        <v>8</v>
      </c>
      <c r="Y268" s="35"/>
      <c r="Z268" s="34">
        <f t="shared" si="77"/>
        <v>53308</v>
      </c>
      <c r="AA268" s="80">
        <f t="shared" si="80"/>
        <v>3543</v>
      </c>
    </row>
    <row r="269" spans="1:27" ht="25.5" customHeight="1" x14ac:dyDescent="0.25">
      <c r="A269" s="91">
        <v>44889</v>
      </c>
      <c r="B269" s="78" t="str">
        <f t="shared" si="74"/>
        <v>PO2211/03543</v>
      </c>
      <c r="G269" s="24" t="s">
        <v>465</v>
      </c>
      <c r="I269" s="24" t="s">
        <v>2042</v>
      </c>
      <c r="J269" s="60" t="str">
        <f>IF(G269&lt;&gt;"",VLOOKUP(G269,'nhân viên sale'!$A$2:$B$1597,2,0),"")</f>
        <v>HN003</v>
      </c>
      <c r="K269" s="24" t="s">
        <v>45</v>
      </c>
      <c r="L269" s="31" t="str">
        <f t="shared" si="72"/>
        <v>Chả nướng 300g</v>
      </c>
      <c r="N269" s="50" t="str">
        <f t="shared" si="75"/>
        <v>K-C6</v>
      </c>
      <c r="Q269" s="32" t="str">
        <f t="shared" si="73"/>
        <v>Túi</v>
      </c>
      <c r="R269" s="36">
        <v>2</v>
      </c>
      <c r="T269" s="34">
        <f t="shared" si="78"/>
        <v>70950</v>
      </c>
      <c r="U269" s="34">
        <f t="shared" si="79"/>
        <v>141900</v>
      </c>
      <c r="X269" s="72">
        <f t="shared" si="76"/>
        <v>8</v>
      </c>
      <c r="Y269" s="35"/>
      <c r="Z269" s="34">
        <f t="shared" si="77"/>
        <v>11352</v>
      </c>
      <c r="AA269" s="80">
        <f t="shared" si="80"/>
        <v>3543</v>
      </c>
    </row>
    <row r="270" spans="1:27" ht="25.5" customHeight="1" x14ac:dyDescent="0.25">
      <c r="A270" s="91">
        <v>44889</v>
      </c>
      <c r="B270" s="78" t="str">
        <f t="shared" si="74"/>
        <v>PO2211/03543</v>
      </c>
      <c r="G270" s="24" t="s">
        <v>465</v>
      </c>
      <c r="I270" s="24" t="s">
        <v>2042</v>
      </c>
      <c r="J270" s="60" t="str">
        <f>IF(G270&lt;&gt;"",VLOOKUP(G270,'nhân viên sale'!$A$2:$B$1597,2,0),"")</f>
        <v>HN003</v>
      </c>
      <c r="K270" s="24" t="s">
        <v>37</v>
      </c>
      <c r="L270" s="31" t="str">
        <f t="shared" si="72"/>
        <v>Chả cốm 300g</v>
      </c>
      <c r="N270" s="50" t="str">
        <f t="shared" si="75"/>
        <v>K-C6</v>
      </c>
      <c r="Q270" s="32" t="str">
        <f t="shared" si="73"/>
        <v>Túi</v>
      </c>
      <c r="R270" s="36">
        <v>3</v>
      </c>
      <c r="T270" s="34">
        <f t="shared" si="78"/>
        <v>74250</v>
      </c>
      <c r="U270" s="34">
        <f t="shared" si="79"/>
        <v>222750</v>
      </c>
      <c r="X270" s="72">
        <f t="shared" si="76"/>
        <v>8</v>
      </c>
      <c r="Y270" s="35"/>
      <c r="Z270" s="34">
        <f t="shared" si="77"/>
        <v>17820</v>
      </c>
      <c r="AA270" s="80">
        <f t="shared" si="80"/>
        <v>3543</v>
      </c>
    </row>
    <row r="271" spans="1:27" ht="25.5" customHeight="1" x14ac:dyDescent="0.25">
      <c r="A271" s="91">
        <v>44889</v>
      </c>
      <c r="B271" s="78" t="str">
        <f t="shared" si="74"/>
        <v>PO2211/03543</v>
      </c>
      <c r="G271" s="24" t="s">
        <v>465</v>
      </c>
      <c r="I271" s="24" t="s">
        <v>2042</v>
      </c>
      <c r="J271" s="60" t="str">
        <f>IF(G271&lt;&gt;"",VLOOKUP(G271,'nhân viên sale'!$A$2:$B$1597,2,0),"")</f>
        <v>HN003</v>
      </c>
      <c r="K271" s="24" t="s">
        <v>47</v>
      </c>
      <c r="L271" s="31" t="str">
        <f t="shared" si="72"/>
        <v>Đùi gà sốt cay 500g</v>
      </c>
      <c r="N271" s="50" t="str">
        <f t="shared" si="75"/>
        <v>K-C6</v>
      </c>
      <c r="Q271" s="32" t="str">
        <f t="shared" si="73"/>
        <v>Túi</v>
      </c>
      <c r="R271" s="36">
        <v>3</v>
      </c>
      <c r="T271" s="34">
        <f t="shared" si="78"/>
        <v>105400</v>
      </c>
      <c r="U271" s="34">
        <f t="shared" si="79"/>
        <v>316200</v>
      </c>
      <c r="X271" s="72">
        <f t="shared" si="76"/>
        <v>8</v>
      </c>
      <c r="Y271" s="35"/>
      <c r="Z271" s="34">
        <f t="shared" si="77"/>
        <v>25296</v>
      </c>
      <c r="AA271" s="80">
        <f t="shared" si="80"/>
        <v>3543</v>
      </c>
    </row>
    <row r="272" spans="1:27" ht="25.5" customHeight="1" x14ac:dyDescent="0.25">
      <c r="A272" s="91">
        <v>44889</v>
      </c>
      <c r="B272" s="78" t="str">
        <f t="shared" si="74"/>
        <v>PO2211/03543</v>
      </c>
      <c r="G272" s="24" t="s">
        <v>465</v>
      </c>
      <c r="I272" s="24" t="s">
        <v>2042</v>
      </c>
      <c r="J272" s="60" t="str">
        <f>IF(G272&lt;&gt;"",VLOOKUP(G272,'nhân viên sale'!$A$2:$B$1597,2,0),"")</f>
        <v>HN003</v>
      </c>
      <c r="K272" s="24" t="s">
        <v>43</v>
      </c>
      <c r="L272" s="31" t="str">
        <f t="shared" si="72"/>
        <v>Chân gà sốt cay 400g</v>
      </c>
      <c r="N272" s="50" t="str">
        <f t="shared" si="75"/>
        <v>K-C6</v>
      </c>
      <c r="Q272" s="32" t="str">
        <f t="shared" si="73"/>
        <v>Túi</v>
      </c>
      <c r="R272" s="36">
        <v>3</v>
      </c>
      <c r="T272" s="34">
        <f t="shared" si="78"/>
        <v>90750</v>
      </c>
      <c r="U272" s="34">
        <f t="shared" si="79"/>
        <v>272250</v>
      </c>
      <c r="X272" s="72">
        <f t="shared" si="76"/>
        <v>8</v>
      </c>
      <c r="Y272" s="35"/>
      <c r="Z272" s="34">
        <f t="shared" si="77"/>
        <v>21780</v>
      </c>
      <c r="AA272" s="80">
        <f t="shared" si="80"/>
        <v>3543</v>
      </c>
    </row>
    <row r="273" spans="1:27" ht="25.5" customHeight="1" x14ac:dyDescent="0.25">
      <c r="A273" s="91">
        <v>44889</v>
      </c>
      <c r="B273" s="78" t="str">
        <f t="shared" si="74"/>
        <v>PO2211/03543</v>
      </c>
      <c r="G273" s="24" t="s">
        <v>465</v>
      </c>
      <c r="I273" s="24" t="s">
        <v>2042</v>
      </c>
      <c r="J273" s="60" t="str">
        <f>IF(G273&lt;&gt;"",VLOOKUP(G273,'nhân viên sale'!$A$2:$B$1597,2,0),"")</f>
        <v>HN003</v>
      </c>
      <c r="K273" s="24" t="s">
        <v>59</v>
      </c>
      <c r="L273" s="31" t="str">
        <f t="shared" si="72"/>
        <v>Giò Tai Lưỡi Xào 250g</v>
      </c>
      <c r="N273" s="50" t="str">
        <f t="shared" si="75"/>
        <v>K-C6</v>
      </c>
      <c r="Q273" s="32" t="str">
        <f t="shared" si="73"/>
        <v>Túi</v>
      </c>
      <c r="R273" s="36">
        <v>5</v>
      </c>
      <c r="T273" s="34">
        <f t="shared" si="78"/>
        <v>50182</v>
      </c>
      <c r="U273" s="34">
        <f t="shared" si="79"/>
        <v>250910</v>
      </c>
      <c r="X273" s="72">
        <f t="shared" si="76"/>
        <v>8</v>
      </c>
      <c r="Y273" s="35"/>
      <c r="Z273" s="34">
        <f t="shared" si="77"/>
        <v>20073</v>
      </c>
      <c r="AA273" s="80">
        <f t="shared" si="80"/>
        <v>3543</v>
      </c>
    </row>
    <row r="274" spans="1:27" ht="25.5" customHeight="1" x14ac:dyDescent="0.25">
      <c r="A274" s="91">
        <v>44889</v>
      </c>
      <c r="B274" s="78" t="str">
        <f t="shared" si="74"/>
        <v>PO2211/03543</v>
      </c>
      <c r="G274" s="24" t="s">
        <v>465</v>
      </c>
      <c r="I274" s="24" t="s">
        <v>2042</v>
      </c>
      <c r="J274" s="60" t="str">
        <f>IF(G274&lt;&gt;"",VLOOKUP(G274,'nhân viên sale'!$A$2:$B$1597,2,0),"")</f>
        <v>HN003</v>
      </c>
      <c r="K274" s="24" t="s">
        <v>65</v>
      </c>
      <c r="L274" s="31" t="str">
        <f t="shared" si="72"/>
        <v>Mọc Nấm Hương 250g</v>
      </c>
      <c r="N274" s="50" t="str">
        <f t="shared" si="75"/>
        <v>K-C6</v>
      </c>
      <c r="Q274" s="32" t="str">
        <f t="shared" si="73"/>
        <v>Túi</v>
      </c>
      <c r="R274" s="36">
        <v>6</v>
      </c>
      <c r="T274" s="34">
        <f t="shared" si="78"/>
        <v>46000</v>
      </c>
      <c r="U274" s="34">
        <f t="shared" si="79"/>
        <v>276000</v>
      </c>
      <c r="X274" s="72">
        <f t="shared" si="76"/>
        <v>8</v>
      </c>
      <c r="Y274" s="35"/>
      <c r="Z274" s="34">
        <f t="shared" si="77"/>
        <v>22080</v>
      </c>
      <c r="AA274" s="80">
        <f t="shared" si="80"/>
        <v>3543</v>
      </c>
    </row>
    <row r="275" spans="1:27" ht="25.5" customHeight="1" x14ac:dyDescent="0.25">
      <c r="A275" s="91">
        <v>44889</v>
      </c>
      <c r="B275" s="78" t="str">
        <f t="shared" si="74"/>
        <v>PO2211/03544</v>
      </c>
      <c r="G275" s="24" t="s">
        <v>467</v>
      </c>
      <c r="I275" s="24" t="s">
        <v>2043</v>
      </c>
      <c r="J275" s="60" t="str">
        <f>IF(G275&lt;&gt;"",VLOOKUP(G275,'nhân viên sale'!$A$2:$B$1597,2,0),"")</f>
        <v>HN003</v>
      </c>
      <c r="K275" s="24" t="s">
        <v>55</v>
      </c>
      <c r="L275" s="31" t="str">
        <f t="shared" si="72"/>
        <v>Gà muối 500g</v>
      </c>
      <c r="N275" s="50" t="str">
        <f t="shared" si="75"/>
        <v>K-C6</v>
      </c>
      <c r="Q275" s="32" t="str">
        <f t="shared" si="73"/>
        <v>Túi</v>
      </c>
      <c r="R275" s="36">
        <v>6</v>
      </c>
      <c r="T275" s="34">
        <f t="shared" si="78"/>
        <v>111058</v>
      </c>
      <c r="U275" s="34">
        <f t="shared" si="79"/>
        <v>666348</v>
      </c>
      <c r="X275" s="72">
        <f t="shared" si="76"/>
        <v>8</v>
      </c>
      <c r="Y275" s="35"/>
      <c r="Z275" s="34">
        <f t="shared" si="77"/>
        <v>53308</v>
      </c>
      <c r="AA275" s="80">
        <f t="shared" si="80"/>
        <v>3544</v>
      </c>
    </row>
    <row r="276" spans="1:27" ht="25.5" customHeight="1" x14ac:dyDescent="0.25">
      <c r="A276" s="91">
        <v>44889</v>
      </c>
      <c r="B276" s="78" t="str">
        <f t="shared" si="74"/>
        <v>PO2211/03545</v>
      </c>
      <c r="G276" s="24" t="s">
        <v>470</v>
      </c>
      <c r="I276" s="24" t="s">
        <v>2044</v>
      </c>
      <c r="J276" s="60" t="str">
        <f>IF(G276&lt;&gt;"",VLOOKUP(G276,'nhân viên sale'!$A$2:$B$1597,2,0),"")</f>
        <v>HN003</v>
      </c>
      <c r="K276" s="24" t="s">
        <v>39</v>
      </c>
      <c r="L276" s="31" t="str">
        <f t="shared" si="72"/>
        <v>Chân giò heo muối 300g</v>
      </c>
      <c r="N276" s="50" t="str">
        <f t="shared" si="75"/>
        <v>K-C6</v>
      </c>
      <c r="Q276" s="32" t="str">
        <f t="shared" si="73"/>
        <v>Túi</v>
      </c>
      <c r="R276" s="36">
        <v>6</v>
      </c>
      <c r="T276" s="34">
        <f t="shared" si="78"/>
        <v>73431</v>
      </c>
      <c r="U276" s="34">
        <f t="shared" si="79"/>
        <v>440586</v>
      </c>
      <c r="X276" s="72">
        <f t="shared" si="76"/>
        <v>8</v>
      </c>
      <c r="Y276" s="35"/>
      <c r="Z276" s="34">
        <f t="shared" si="77"/>
        <v>35247</v>
      </c>
      <c r="AA276" s="80">
        <f t="shared" si="80"/>
        <v>3545</v>
      </c>
    </row>
    <row r="277" spans="1:27" ht="25.5" customHeight="1" x14ac:dyDescent="0.25">
      <c r="A277" s="91">
        <v>44889</v>
      </c>
      <c r="B277" s="78" t="str">
        <f t="shared" si="74"/>
        <v>PO2211/03545</v>
      </c>
      <c r="G277" s="24" t="s">
        <v>470</v>
      </c>
      <c r="I277" s="24" t="s">
        <v>2044</v>
      </c>
      <c r="J277" s="60" t="str">
        <f>IF(G277&lt;&gt;"",VLOOKUP(G277,'nhân viên sale'!$A$2:$B$1597,2,0),"")</f>
        <v>HN003</v>
      </c>
      <c r="K277" s="24" t="s">
        <v>45</v>
      </c>
      <c r="L277" s="31" t="str">
        <f t="shared" si="72"/>
        <v>Chả nướng 300g</v>
      </c>
      <c r="N277" s="50" t="str">
        <f t="shared" si="75"/>
        <v>K-C6</v>
      </c>
      <c r="Q277" s="32" t="str">
        <f t="shared" si="73"/>
        <v>Túi</v>
      </c>
      <c r="R277" s="36">
        <v>2</v>
      </c>
      <c r="T277" s="34">
        <f t="shared" si="78"/>
        <v>70950</v>
      </c>
      <c r="U277" s="34">
        <f t="shared" si="79"/>
        <v>141900</v>
      </c>
      <c r="X277" s="72">
        <f t="shared" si="76"/>
        <v>8</v>
      </c>
      <c r="Y277" s="35"/>
      <c r="Z277" s="34">
        <f t="shared" si="77"/>
        <v>11352</v>
      </c>
      <c r="AA277" s="80">
        <f t="shared" si="80"/>
        <v>3545</v>
      </c>
    </row>
    <row r="278" spans="1:27" ht="25.5" customHeight="1" x14ac:dyDescent="0.25">
      <c r="A278" s="91">
        <v>44889</v>
      </c>
      <c r="B278" s="78" t="str">
        <f t="shared" si="74"/>
        <v>PO2211/03545</v>
      </c>
      <c r="G278" s="24" t="s">
        <v>470</v>
      </c>
      <c r="I278" s="24" t="s">
        <v>2044</v>
      </c>
      <c r="J278" s="60" t="str">
        <f>IF(G278&lt;&gt;"",VLOOKUP(G278,'nhân viên sale'!$A$2:$B$1597,2,0),"")</f>
        <v>HN003</v>
      </c>
      <c r="K278" s="24" t="s">
        <v>37</v>
      </c>
      <c r="L278" s="31" t="str">
        <f t="shared" si="72"/>
        <v>Chả cốm 300g</v>
      </c>
      <c r="N278" s="50" t="str">
        <f t="shared" si="75"/>
        <v>K-C6</v>
      </c>
      <c r="Q278" s="32" t="str">
        <f t="shared" si="73"/>
        <v>Túi</v>
      </c>
      <c r="R278" s="36">
        <v>3</v>
      </c>
      <c r="T278" s="34">
        <f t="shared" si="78"/>
        <v>74250</v>
      </c>
      <c r="U278" s="34">
        <f t="shared" si="79"/>
        <v>222750</v>
      </c>
      <c r="X278" s="72">
        <f t="shared" si="76"/>
        <v>8</v>
      </c>
      <c r="Y278" s="35"/>
      <c r="Z278" s="34">
        <f t="shared" si="77"/>
        <v>17820</v>
      </c>
      <c r="AA278" s="80">
        <f t="shared" si="80"/>
        <v>3545</v>
      </c>
    </row>
    <row r="279" spans="1:27" ht="25.5" customHeight="1" x14ac:dyDescent="0.25">
      <c r="A279" s="91">
        <v>44889</v>
      </c>
      <c r="B279" s="78" t="str">
        <f t="shared" si="74"/>
        <v>PO2211/03545</v>
      </c>
      <c r="G279" s="24" t="s">
        <v>470</v>
      </c>
      <c r="I279" s="24" t="s">
        <v>2044</v>
      </c>
      <c r="J279" s="60" t="str">
        <f>IF(G279&lt;&gt;"",VLOOKUP(G279,'nhân viên sale'!$A$2:$B$1597,2,0),"")</f>
        <v>HN003</v>
      </c>
      <c r="K279" s="24" t="s">
        <v>59</v>
      </c>
      <c r="L279" s="31" t="str">
        <f t="shared" si="72"/>
        <v>Giò Tai Lưỡi Xào 250g</v>
      </c>
      <c r="N279" s="50" t="str">
        <f t="shared" si="75"/>
        <v>K-C6</v>
      </c>
      <c r="Q279" s="32" t="str">
        <f t="shared" si="73"/>
        <v>Túi</v>
      </c>
      <c r="R279" s="36">
        <v>5</v>
      </c>
      <c r="T279" s="34">
        <f t="shared" si="78"/>
        <v>50182</v>
      </c>
      <c r="U279" s="34">
        <f t="shared" si="79"/>
        <v>250910</v>
      </c>
      <c r="X279" s="72">
        <f t="shared" si="76"/>
        <v>8</v>
      </c>
      <c r="Y279" s="35"/>
      <c r="Z279" s="34">
        <f t="shared" si="77"/>
        <v>20073</v>
      </c>
      <c r="AA279" s="80">
        <f t="shared" si="80"/>
        <v>3545</v>
      </c>
    </row>
    <row r="280" spans="1:27" ht="25.5" customHeight="1" x14ac:dyDescent="0.25">
      <c r="A280" s="91">
        <v>44889</v>
      </c>
      <c r="B280" s="78" t="str">
        <f t="shared" si="74"/>
        <v>PO2211/03545</v>
      </c>
      <c r="G280" s="24" t="s">
        <v>470</v>
      </c>
      <c r="I280" s="24" t="s">
        <v>2044</v>
      </c>
      <c r="J280" s="60" t="str">
        <f>IF(G280&lt;&gt;"",VLOOKUP(G280,'nhân viên sale'!$A$2:$B$1597,2,0),"")</f>
        <v>HN003</v>
      </c>
      <c r="K280" s="24" t="s">
        <v>65</v>
      </c>
      <c r="L280" s="31" t="str">
        <f t="shared" si="72"/>
        <v>Mọc Nấm Hương 250g</v>
      </c>
      <c r="N280" s="50" t="str">
        <f t="shared" si="75"/>
        <v>K-C6</v>
      </c>
      <c r="Q280" s="32" t="str">
        <f t="shared" si="73"/>
        <v>Túi</v>
      </c>
      <c r="R280" s="36">
        <v>6</v>
      </c>
      <c r="T280" s="34">
        <f t="shared" si="78"/>
        <v>46000</v>
      </c>
      <c r="U280" s="34">
        <f t="shared" si="79"/>
        <v>276000</v>
      </c>
      <c r="X280" s="72">
        <f t="shared" si="76"/>
        <v>8</v>
      </c>
      <c r="Y280" s="35"/>
      <c r="Z280" s="34">
        <f t="shared" si="77"/>
        <v>22080</v>
      </c>
      <c r="AA280" s="80">
        <f t="shared" si="80"/>
        <v>3545</v>
      </c>
    </row>
    <row r="281" spans="1:27" ht="25.5" customHeight="1" x14ac:dyDescent="0.25">
      <c r="A281" s="91">
        <v>44889</v>
      </c>
      <c r="B281" s="78" t="str">
        <f t="shared" si="74"/>
        <v>PO2211/03546</v>
      </c>
      <c r="G281" s="24" t="s">
        <v>474</v>
      </c>
      <c r="I281" s="24" t="s">
        <v>2045</v>
      </c>
      <c r="J281" s="60" t="str">
        <f>IF(G281&lt;&gt;"",VLOOKUP(G281,'nhân viên sale'!$A$2:$B$1597,2,0),"")</f>
        <v>HN003</v>
      </c>
      <c r="K281" s="24" t="s">
        <v>39</v>
      </c>
      <c r="L281" s="31" t="str">
        <f t="shared" si="72"/>
        <v>Chân giò heo muối 300g</v>
      </c>
      <c r="N281" s="50" t="str">
        <f t="shared" si="75"/>
        <v>K-C6</v>
      </c>
      <c r="Q281" s="32" t="str">
        <f t="shared" si="73"/>
        <v>Túi</v>
      </c>
      <c r="R281" s="36">
        <v>6</v>
      </c>
      <c r="T281" s="34">
        <f t="shared" si="78"/>
        <v>73431</v>
      </c>
      <c r="U281" s="34">
        <f t="shared" si="79"/>
        <v>440586</v>
      </c>
      <c r="X281" s="72">
        <f t="shared" si="76"/>
        <v>8</v>
      </c>
      <c r="Y281" s="35"/>
      <c r="Z281" s="34">
        <f t="shared" si="77"/>
        <v>35247</v>
      </c>
      <c r="AA281" s="80">
        <f t="shared" si="80"/>
        <v>3546</v>
      </c>
    </row>
    <row r="282" spans="1:27" ht="25.5" customHeight="1" x14ac:dyDescent="0.25">
      <c r="A282" s="91">
        <v>44889</v>
      </c>
      <c r="B282" s="78" t="str">
        <f t="shared" si="74"/>
        <v>PO2211/03546</v>
      </c>
      <c r="G282" s="24" t="s">
        <v>474</v>
      </c>
      <c r="I282" s="24" t="s">
        <v>2045</v>
      </c>
      <c r="J282" s="60" t="str">
        <f>IF(G282&lt;&gt;"",VLOOKUP(G282,'nhân viên sale'!$A$2:$B$1597,2,0),"")</f>
        <v>HN003</v>
      </c>
      <c r="K282" s="24" t="s">
        <v>37</v>
      </c>
      <c r="L282" s="31" t="str">
        <f t="shared" si="72"/>
        <v>Chả cốm 300g</v>
      </c>
      <c r="N282" s="50" t="str">
        <f t="shared" si="75"/>
        <v>K-C6</v>
      </c>
      <c r="Q282" s="32" t="str">
        <f t="shared" si="73"/>
        <v>Túi</v>
      </c>
      <c r="R282" s="36">
        <v>3</v>
      </c>
      <c r="T282" s="34">
        <f t="shared" si="78"/>
        <v>74250</v>
      </c>
      <c r="U282" s="34">
        <f t="shared" si="79"/>
        <v>222750</v>
      </c>
      <c r="X282" s="72">
        <f t="shared" si="76"/>
        <v>8</v>
      </c>
      <c r="Y282" s="35"/>
      <c r="Z282" s="34">
        <f t="shared" si="77"/>
        <v>17820</v>
      </c>
      <c r="AA282" s="80">
        <f t="shared" si="80"/>
        <v>3546</v>
      </c>
    </row>
    <row r="283" spans="1:27" ht="25.5" customHeight="1" x14ac:dyDescent="0.25">
      <c r="A283" s="91">
        <v>44889</v>
      </c>
      <c r="B283" s="78" t="str">
        <f t="shared" si="74"/>
        <v>PO2211/03546</v>
      </c>
      <c r="G283" s="24" t="s">
        <v>474</v>
      </c>
      <c r="I283" s="24" t="s">
        <v>2045</v>
      </c>
      <c r="J283" s="60" t="str">
        <f>IF(G283&lt;&gt;"",VLOOKUP(G283,'nhân viên sale'!$A$2:$B$1597,2,0),"")</f>
        <v>HN003</v>
      </c>
      <c r="K283" s="24" t="s">
        <v>59</v>
      </c>
      <c r="L283" s="31" t="str">
        <f t="shared" si="72"/>
        <v>Giò Tai Lưỡi Xào 250g</v>
      </c>
      <c r="N283" s="50" t="str">
        <f t="shared" si="75"/>
        <v>K-C6</v>
      </c>
      <c r="Q283" s="32" t="str">
        <f t="shared" si="73"/>
        <v>Túi</v>
      </c>
      <c r="R283" s="36">
        <v>5</v>
      </c>
      <c r="T283" s="34">
        <f t="shared" si="78"/>
        <v>50182</v>
      </c>
      <c r="U283" s="34">
        <f t="shared" si="79"/>
        <v>250910</v>
      </c>
      <c r="X283" s="72">
        <f t="shared" si="76"/>
        <v>8</v>
      </c>
      <c r="Y283" s="35"/>
      <c r="Z283" s="34">
        <f t="shared" si="77"/>
        <v>20073</v>
      </c>
      <c r="AA283" s="80">
        <f t="shared" si="80"/>
        <v>3546</v>
      </c>
    </row>
    <row r="284" spans="1:27" ht="25.5" customHeight="1" x14ac:dyDescent="0.25">
      <c r="A284" s="91">
        <v>44889</v>
      </c>
      <c r="B284" s="78" t="str">
        <f t="shared" si="74"/>
        <v>PO2211/03546</v>
      </c>
      <c r="G284" s="24" t="s">
        <v>474</v>
      </c>
      <c r="I284" s="24" t="s">
        <v>2045</v>
      </c>
      <c r="J284" s="60" t="str">
        <f>IF(G284&lt;&gt;"",VLOOKUP(G284,'nhân viên sale'!$A$2:$B$1597,2,0),"")</f>
        <v>HN003</v>
      </c>
      <c r="K284" s="24" t="s">
        <v>65</v>
      </c>
      <c r="L284" s="31" t="str">
        <f t="shared" si="72"/>
        <v>Mọc Nấm Hương 250g</v>
      </c>
      <c r="N284" s="50" t="str">
        <f t="shared" si="75"/>
        <v>K-C6</v>
      </c>
      <c r="Q284" s="32" t="str">
        <f t="shared" si="73"/>
        <v>Túi</v>
      </c>
      <c r="R284" s="36">
        <v>6</v>
      </c>
      <c r="T284" s="34">
        <f t="shared" si="78"/>
        <v>46000</v>
      </c>
      <c r="U284" s="34">
        <f t="shared" si="79"/>
        <v>276000</v>
      </c>
      <c r="X284" s="72">
        <f t="shared" si="76"/>
        <v>8</v>
      </c>
      <c r="Y284" s="35"/>
      <c r="Z284" s="34">
        <f t="shared" si="77"/>
        <v>22080</v>
      </c>
      <c r="AA284" s="80">
        <f t="shared" si="80"/>
        <v>3546</v>
      </c>
    </row>
    <row r="285" spans="1:27" ht="25.5" customHeight="1" x14ac:dyDescent="0.25">
      <c r="A285" s="91">
        <v>44889</v>
      </c>
      <c r="B285" s="78" t="str">
        <f t="shared" si="74"/>
        <v>PO2211/03547</v>
      </c>
      <c r="G285" s="24" t="s">
        <v>478</v>
      </c>
      <c r="I285" s="24" t="s">
        <v>2046</v>
      </c>
      <c r="J285" s="60" t="str">
        <f>IF(G285&lt;&gt;"",VLOOKUP(G285,'nhân viên sale'!$A$2:$B$1597,2,0),"")</f>
        <v>HN003</v>
      </c>
      <c r="K285" s="24" t="s">
        <v>39</v>
      </c>
      <c r="L285" s="31" t="str">
        <f t="shared" si="72"/>
        <v>Chân giò heo muối 300g</v>
      </c>
      <c r="N285" s="50" t="str">
        <f t="shared" si="75"/>
        <v>K-C6</v>
      </c>
      <c r="Q285" s="32" t="str">
        <f t="shared" si="73"/>
        <v>Túi</v>
      </c>
      <c r="R285" s="36">
        <v>6</v>
      </c>
      <c r="T285" s="34">
        <f t="shared" si="78"/>
        <v>73431</v>
      </c>
      <c r="U285" s="34">
        <f t="shared" si="79"/>
        <v>440586</v>
      </c>
      <c r="X285" s="72">
        <f t="shared" si="76"/>
        <v>8</v>
      </c>
      <c r="Y285" s="35"/>
      <c r="Z285" s="34">
        <f t="shared" si="77"/>
        <v>35247</v>
      </c>
      <c r="AA285" s="80">
        <f t="shared" si="80"/>
        <v>3547</v>
      </c>
    </row>
    <row r="286" spans="1:27" ht="25.5" customHeight="1" x14ac:dyDescent="0.25">
      <c r="A286" s="91">
        <v>44889</v>
      </c>
      <c r="B286" s="78" t="str">
        <f t="shared" si="74"/>
        <v>PO2211/03547</v>
      </c>
      <c r="G286" s="24" t="s">
        <v>478</v>
      </c>
      <c r="I286" s="24" t="s">
        <v>2046</v>
      </c>
      <c r="J286" s="60" t="str">
        <f>IF(G286&lt;&gt;"",VLOOKUP(G286,'nhân viên sale'!$A$2:$B$1597,2,0),"")</f>
        <v>HN003</v>
      </c>
      <c r="K286" s="24" t="s">
        <v>55</v>
      </c>
      <c r="L286" s="31" t="str">
        <f t="shared" si="72"/>
        <v>Gà muối 500g</v>
      </c>
      <c r="N286" s="50" t="str">
        <f t="shared" si="75"/>
        <v>K-C6</v>
      </c>
      <c r="Q286" s="32" t="str">
        <f t="shared" si="73"/>
        <v>Túi</v>
      </c>
      <c r="R286" s="36">
        <v>6</v>
      </c>
      <c r="T286" s="34">
        <f t="shared" si="78"/>
        <v>111058</v>
      </c>
      <c r="U286" s="34">
        <f t="shared" si="79"/>
        <v>666348</v>
      </c>
      <c r="X286" s="72">
        <f t="shared" si="76"/>
        <v>8</v>
      </c>
      <c r="Y286" s="35"/>
      <c r="Z286" s="34">
        <f t="shared" si="77"/>
        <v>53308</v>
      </c>
      <c r="AA286" s="80">
        <f t="shared" si="80"/>
        <v>3547</v>
      </c>
    </row>
    <row r="287" spans="1:27" ht="25.5" customHeight="1" x14ac:dyDescent="0.25">
      <c r="A287" s="91">
        <v>44889</v>
      </c>
      <c r="B287" s="78" t="str">
        <f t="shared" si="74"/>
        <v>PO2211/03547</v>
      </c>
      <c r="G287" s="24" t="s">
        <v>478</v>
      </c>
      <c r="I287" s="24" t="s">
        <v>2046</v>
      </c>
      <c r="J287" s="60" t="str">
        <f>IF(G287&lt;&gt;"",VLOOKUP(G287,'nhân viên sale'!$A$2:$B$1597,2,0),"")</f>
        <v>HN003</v>
      </c>
      <c r="K287" s="24" t="s">
        <v>65</v>
      </c>
      <c r="L287" s="31" t="str">
        <f t="shared" si="72"/>
        <v>Mọc Nấm Hương 250g</v>
      </c>
      <c r="N287" s="50" t="str">
        <f t="shared" si="75"/>
        <v>K-C6</v>
      </c>
      <c r="Q287" s="32" t="str">
        <f t="shared" si="73"/>
        <v>Túi</v>
      </c>
      <c r="R287" s="36">
        <v>6</v>
      </c>
      <c r="T287" s="34">
        <f t="shared" si="78"/>
        <v>46000</v>
      </c>
      <c r="U287" s="34">
        <f t="shared" si="79"/>
        <v>276000</v>
      </c>
      <c r="X287" s="72">
        <f t="shared" si="76"/>
        <v>8</v>
      </c>
      <c r="Y287" s="35"/>
      <c r="Z287" s="34">
        <f t="shared" si="77"/>
        <v>22080</v>
      </c>
      <c r="AA287" s="80">
        <f t="shared" si="80"/>
        <v>3547</v>
      </c>
    </row>
    <row r="288" spans="1:27" ht="25.5" customHeight="1" x14ac:dyDescent="0.25">
      <c r="A288" s="91">
        <v>44889</v>
      </c>
      <c r="B288" s="78" t="str">
        <f t="shared" si="74"/>
        <v>PO2211/03548</v>
      </c>
      <c r="G288" s="24" t="s">
        <v>489</v>
      </c>
      <c r="I288" s="24" t="s">
        <v>2047</v>
      </c>
      <c r="J288" s="60" t="str">
        <f>IF(G288&lt;&gt;"",VLOOKUP(G288,'nhân viên sale'!$A$2:$B$1597,2,0),"")</f>
        <v>HN003</v>
      </c>
      <c r="K288" s="24" t="s">
        <v>65</v>
      </c>
      <c r="L288" s="31" t="str">
        <f t="shared" si="72"/>
        <v>Mọc Nấm Hương 250g</v>
      </c>
      <c r="N288" s="50" t="str">
        <f t="shared" si="75"/>
        <v>K-C6</v>
      </c>
      <c r="Q288" s="32" t="str">
        <f t="shared" si="73"/>
        <v>Túi</v>
      </c>
      <c r="R288" s="36">
        <v>6</v>
      </c>
      <c r="T288" s="34">
        <f t="shared" si="78"/>
        <v>46000</v>
      </c>
      <c r="U288" s="34">
        <f t="shared" si="79"/>
        <v>276000</v>
      </c>
      <c r="X288" s="72">
        <f t="shared" si="76"/>
        <v>8</v>
      </c>
      <c r="Y288" s="35"/>
      <c r="Z288" s="34">
        <f t="shared" si="77"/>
        <v>22080</v>
      </c>
      <c r="AA288" s="80">
        <f t="shared" si="80"/>
        <v>3548</v>
      </c>
    </row>
    <row r="289" spans="1:27" ht="25.5" customHeight="1" x14ac:dyDescent="0.25">
      <c r="A289" s="91">
        <v>44889</v>
      </c>
      <c r="B289" s="78" t="str">
        <f t="shared" si="74"/>
        <v>PO2211/03548</v>
      </c>
      <c r="G289" s="24" t="s">
        <v>489</v>
      </c>
      <c r="I289" s="24" t="s">
        <v>2047</v>
      </c>
      <c r="J289" s="60" t="str">
        <f>IF(G289&lt;&gt;"",VLOOKUP(G289,'nhân viên sale'!$A$2:$B$1597,2,0),"")</f>
        <v>HN003</v>
      </c>
      <c r="K289" s="24" t="s">
        <v>59</v>
      </c>
      <c r="L289" s="31" t="str">
        <f t="shared" si="72"/>
        <v>Giò Tai Lưỡi Xào 250g</v>
      </c>
      <c r="N289" s="50" t="str">
        <f t="shared" si="75"/>
        <v>K-C6</v>
      </c>
      <c r="Q289" s="32" t="str">
        <f t="shared" si="73"/>
        <v>Túi</v>
      </c>
      <c r="R289" s="36">
        <v>5</v>
      </c>
      <c r="T289" s="34">
        <f t="shared" si="78"/>
        <v>50182</v>
      </c>
      <c r="U289" s="34">
        <f t="shared" si="79"/>
        <v>250910</v>
      </c>
      <c r="X289" s="72">
        <f t="shared" si="76"/>
        <v>8</v>
      </c>
      <c r="Y289" s="35"/>
      <c r="Z289" s="34">
        <f t="shared" si="77"/>
        <v>20073</v>
      </c>
      <c r="AA289" s="80">
        <f t="shared" si="80"/>
        <v>3548</v>
      </c>
    </row>
    <row r="290" spans="1:27" ht="25.5" customHeight="1" x14ac:dyDescent="0.25">
      <c r="A290" s="91">
        <v>44889</v>
      </c>
      <c r="B290" s="78" t="str">
        <f t="shared" si="74"/>
        <v>PO2211/03548</v>
      </c>
      <c r="G290" s="24" t="s">
        <v>489</v>
      </c>
      <c r="I290" s="24" t="s">
        <v>2047</v>
      </c>
      <c r="J290" s="60" t="str">
        <f>IF(G290&lt;&gt;"",VLOOKUP(G290,'nhân viên sale'!$A$2:$B$1597,2,0),"")</f>
        <v>HN003</v>
      </c>
      <c r="K290" s="24" t="s">
        <v>43</v>
      </c>
      <c r="L290" s="31" t="str">
        <f t="shared" si="72"/>
        <v>Chân gà sốt cay 400g</v>
      </c>
      <c r="N290" s="50" t="str">
        <f t="shared" si="75"/>
        <v>K-C6</v>
      </c>
      <c r="Q290" s="32" t="str">
        <f t="shared" si="73"/>
        <v>Túi</v>
      </c>
      <c r="R290" s="36">
        <v>3</v>
      </c>
      <c r="T290" s="34">
        <f t="shared" si="78"/>
        <v>90750</v>
      </c>
      <c r="U290" s="34">
        <f t="shared" si="79"/>
        <v>272250</v>
      </c>
      <c r="X290" s="72">
        <f t="shared" si="76"/>
        <v>8</v>
      </c>
      <c r="Y290" s="35"/>
      <c r="Z290" s="34">
        <f t="shared" si="77"/>
        <v>21780</v>
      </c>
      <c r="AA290" s="80">
        <f t="shared" si="80"/>
        <v>3548</v>
      </c>
    </row>
    <row r="291" spans="1:27" ht="25.5" customHeight="1" x14ac:dyDescent="0.25">
      <c r="A291" s="91">
        <v>44889</v>
      </c>
      <c r="B291" s="78" t="str">
        <f t="shared" si="74"/>
        <v>PO2211/03548</v>
      </c>
      <c r="G291" s="24" t="s">
        <v>489</v>
      </c>
      <c r="I291" s="24" t="s">
        <v>2047</v>
      </c>
      <c r="J291" s="60" t="str">
        <f>IF(G291&lt;&gt;"",VLOOKUP(G291,'nhân viên sale'!$A$2:$B$1597,2,0),"")</f>
        <v>HN003</v>
      </c>
      <c r="K291" s="24" t="s">
        <v>47</v>
      </c>
      <c r="L291" s="31" t="str">
        <f t="shared" si="72"/>
        <v>Đùi gà sốt cay 500g</v>
      </c>
      <c r="N291" s="50" t="str">
        <f t="shared" si="75"/>
        <v>K-C6</v>
      </c>
      <c r="Q291" s="32" t="str">
        <f t="shared" si="73"/>
        <v>Túi</v>
      </c>
      <c r="R291" s="36">
        <v>3</v>
      </c>
      <c r="T291" s="34">
        <f t="shared" si="78"/>
        <v>105400</v>
      </c>
      <c r="U291" s="34">
        <f t="shared" si="79"/>
        <v>316200</v>
      </c>
      <c r="X291" s="72">
        <f t="shared" si="76"/>
        <v>8</v>
      </c>
      <c r="Y291" s="35"/>
      <c r="Z291" s="34">
        <f t="shared" si="77"/>
        <v>25296</v>
      </c>
      <c r="AA291" s="80">
        <f t="shared" si="80"/>
        <v>3548</v>
      </c>
    </row>
    <row r="292" spans="1:27" ht="25.5" customHeight="1" x14ac:dyDescent="0.25">
      <c r="A292" s="91">
        <v>44889</v>
      </c>
      <c r="B292" s="78" t="str">
        <f t="shared" si="74"/>
        <v>PO2211/03548</v>
      </c>
      <c r="G292" s="24" t="s">
        <v>489</v>
      </c>
      <c r="I292" s="24" t="s">
        <v>2047</v>
      </c>
      <c r="J292" s="60" t="str">
        <f>IF(G292&lt;&gt;"",VLOOKUP(G292,'nhân viên sale'!$A$2:$B$1597,2,0),"")</f>
        <v>HN003</v>
      </c>
      <c r="K292" s="24" t="s">
        <v>37</v>
      </c>
      <c r="L292" s="31" t="str">
        <f t="shared" si="72"/>
        <v>Chả cốm 300g</v>
      </c>
      <c r="N292" s="50" t="str">
        <f t="shared" si="75"/>
        <v>K-C6</v>
      </c>
      <c r="Q292" s="32" t="str">
        <f t="shared" si="73"/>
        <v>Túi</v>
      </c>
      <c r="R292" s="36">
        <v>3</v>
      </c>
      <c r="T292" s="34">
        <f t="shared" si="78"/>
        <v>74250</v>
      </c>
      <c r="U292" s="34">
        <f t="shared" si="79"/>
        <v>222750</v>
      </c>
      <c r="X292" s="72">
        <f t="shared" si="76"/>
        <v>8</v>
      </c>
      <c r="Y292" s="35"/>
      <c r="Z292" s="34">
        <f t="shared" si="77"/>
        <v>17820</v>
      </c>
      <c r="AA292" s="80">
        <f t="shared" si="80"/>
        <v>3548</v>
      </c>
    </row>
    <row r="293" spans="1:27" ht="25.5" customHeight="1" x14ac:dyDescent="0.25">
      <c r="A293" s="91">
        <v>44889</v>
      </c>
      <c r="B293" s="78" t="str">
        <f t="shared" si="74"/>
        <v>PO2211/03548</v>
      </c>
      <c r="G293" s="24" t="s">
        <v>489</v>
      </c>
      <c r="I293" s="24" t="s">
        <v>2047</v>
      </c>
      <c r="J293" s="60" t="str">
        <f>IF(G293&lt;&gt;"",VLOOKUP(G293,'nhân viên sale'!$A$2:$B$1597,2,0),"")</f>
        <v>HN003</v>
      </c>
      <c r="K293" s="24" t="s">
        <v>45</v>
      </c>
      <c r="L293" s="31" t="str">
        <f t="shared" si="72"/>
        <v>Chả nướng 300g</v>
      </c>
      <c r="N293" s="50" t="str">
        <f t="shared" si="75"/>
        <v>K-C6</v>
      </c>
      <c r="Q293" s="32" t="str">
        <f t="shared" si="73"/>
        <v>Túi</v>
      </c>
      <c r="R293" s="36">
        <v>3</v>
      </c>
      <c r="T293" s="34">
        <f t="shared" si="78"/>
        <v>70950</v>
      </c>
      <c r="U293" s="34">
        <f t="shared" si="79"/>
        <v>212850</v>
      </c>
      <c r="X293" s="72">
        <f t="shared" si="76"/>
        <v>8</v>
      </c>
      <c r="Y293" s="35"/>
      <c r="Z293" s="34">
        <f t="shared" si="77"/>
        <v>17028</v>
      </c>
      <c r="AA293" s="80">
        <f t="shared" si="80"/>
        <v>3548</v>
      </c>
    </row>
    <row r="294" spans="1:27" ht="25.5" customHeight="1" x14ac:dyDescent="0.25">
      <c r="A294" s="91">
        <v>44889</v>
      </c>
      <c r="B294" s="78" t="str">
        <f t="shared" si="74"/>
        <v>PO2211/03548</v>
      </c>
      <c r="G294" s="24" t="s">
        <v>489</v>
      </c>
      <c r="I294" s="24" t="s">
        <v>2047</v>
      </c>
      <c r="J294" s="60" t="str">
        <f>IF(G294&lt;&gt;"",VLOOKUP(G294,'nhân viên sale'!$A$2:$B$1597,2,0),"")</f>
        <v>HN003</v>
      </c>
      <c r="K294" s="24" t="s">
        <v>30</v>
      </c>
      <c r="L294" s="31" t="str">
        <f t="shared" si="72"/>
        <v>Bắp bò muối 200g</v>
      </c>
      <c r="N294" s="50" t="str">
        <f t="shared" si="75"/>
        <v>K-C6</v>
      </c>
      <c r="Q294" s="32" t="str">
        <f t="shared" si="73"/>
        <v>Túi</v>
      </c>
      <c r="R294" s="36">
        <v>5</v>
      </c>
      <c r="T294" s="34">
        <f t="shared" si="78"/>
        <v>87787</v>
      </c>
      <c r="U294" s="34">
        <f t="shared" si="79"/>
        <v>438935</v>
      </c>
      <c r="X294" s="72">
        <f t="shared" si="76"/>
        <v>8</v>
      </c>
      <c r="Y294" s="35"/>
      <c r="Z294" s="34">
        <f t="shared" si="77"/>
        <v>35115</v>
      </c>
      <c r="AA294" s="80">
        <f t="shared" si="80"/>
        <v>3548</v>
      </c>
    </row>
    <row r="295" spans="1:27" ht="25.5" customHeight="1" x14ac:dyDescent="0.25">
      <c r="A295" s="91">
        <v>44889</v>
      </c>
      <c r="B295" s="78" t="str">
        <f t="shared" si="74"/>
        <v>PO2211/03549</v>
      </c>
      <c r="G295" s="24" t="s">
        <v>519</v>
      </c>
      <c r="I295" s="24" t="s">
        <v>2048</v>
      </c>
      <c r="J295" s="60" t="str">
        <f>IF(G295&lt;&gt;"",VLOOKUP(G295,'nhân viên sale'!$A$2:$B$1597,2,0),"")</f>
        <v>HN003</v>
      </c>
      <c r="K295" s="24" t="s">
        <v>39</v>
      </c>
      <c r="L295" s="31" t="str">
        <f t="shared" si="72"/>
        <v>Chân giò heo muối 300g</v>
      </c>
      <c r="N295" s="50" t="str">
        <f t="shared" si="75"/>
        <v>K-C6</v>
      </c>
      <c r="Q295" s="32" t="str">
        <f t="shared" si="73"/>
        <v>Túi</v>
      </c>
      <c r="R295" s="36">
        <v>6</v>
      </c>
      <c r="T295" s="34">
        <f t="shared" si="78"/>
        <v>73431</v>
      </c>
      <c r="U295" s="34">
        <f t="shared" si="79"/>
        <v>440586</v>
      </c>
      <c r="X295" s="72">
        <f t="shared" si="76"/>
        <v>8</v>
      </c>
      <c r="Y295" s="35"/>
      <c r="Z295" s="34">
        <f t="shared" si="77"/>
        <v>35247</v>
      </c>
      <c r="AA295" s="80">
        <f t="shared" si="80"/>
        <v>3549</v>
      </c>
    </row>
    <row r="296" spans="1:27" ht="25.5" customHeight="1" x14ac:dyDescent="0.25">
      <c r="A296" s="91">
        <v>44889</v>
      </c>
      <c r="B296" s="78" t="str">
        <f t="shared" si="74"/>
        <v>PO2211/03549</v>
      </c>
      <c r="G296" s="24" t="s">
        <v>519</v>
      </c>
      <c r="I296" s="24" t="s">
        <v>2048</v>
      </c>
      <c r="J296" s="60" t="str">
        <f>IF(G296&lt;&gt;"",VLOOKUP(G296,'nhân viên sale'!$A$2:$B$1597,2,0),"")</f>
        <v>HN003</v>
      </c>
      <c r="K296" s="24" t="s">
        <v>55</v>
      </c>
      <c r="L296" s="31" t="str">
        <f t="shared" si="72"/>
        <v>Gà muối 500g</v>
      </c>
      <c r="N296" s="50" t="str">
        <f t="shared" si="75"/>
        <v>K-C6</v>
      </c>
      <c r="Q296" s="32" t="str">
        <f t="shared" si="73"/>
        <v>Túi</v>
      </c>
      <c r="R296" s="36">
        <v>6</v>
      </c>
      <c r="T296" s="34">
        <f t="shared" si="78"/>
        <v>111058</v>
      </c>
      <c r="U296" s="34">
        <f t="shared" si="79"/>
        <v>666348</v>
      </c>
      <c r="X296" s="72">
        <f t="shared" si="76"/>
        <v>8</v>
      </c>
      <c r="Y296" s="35"/>
      <c r="Z296" s="34">
        <f t="shared" si="77"/>
        <v>53308</v>
      </c>
      <c r="AA296" s="80">
        <f t="shared" si="80"/>
        <v>3549</v>
      </c>
    </row>
    <row r="297" spans="1:27" ht="25.5" customHeight="1" x14ac:dyDescent="0.25">
      <c r="A297" s="91">
        <v>44889</v>
      </c>
      <c r="B297" s="78" t="str">
        <f t="shared" si="74"/>
        <v>PO2211/03549</v>
      </c>
      <c r="G297" s="24" t="s">
        <v>519</v>
      </c>
      <c r="I297" s="24" t="s">
        <v>2048</v>
      </c>
      <c r="J297" s="60" t="str">
        <f>IF(G297&lt;&gt;"",VLOOKUP(G297,'nhân viên sale'!$A$2:$B$1597,2,0),"")</f>
        <v>HN003</v>
      </c>
      <c r="K297" s="24" t="s">
        <v>37</v>
      </c>
      <c r="L297" s="31" t="str">
        <f t="shared" si="72"/>
        <v>Chả cốm 300g</v>
      </c>
      <c r="N297" s="50" t="str">
        <f t="shared" si="75"/>
        <v>K-C6</v>
      </c>
      <c r="Q297" s="32" t="str">
        <f t="shared" si="73"/>
        <v>Túi</v>
      </c>
      <c r="R297" s="36">
        <v>3</v>
      </c>
      <c r="T297" s="34">
        <f t="shared" si="78"/>
        <v>74250</v>
      </c>
      <c r="U297" s="34">
        <f t="shared" si="79"/>
        <v>222750</v>
      </c>
      <c r="X297" s="72">
        <f t="shared" si="76"/>
        <v>8</v>
      </c>
      <c r="Y297" s="35"/>
      <c r="Z297" s="34">
        <f t="shared" si="77"/>
        <v>17820</v>
      </c>
      <c r="AA297" s="80">
        <f t="shared" si="80"/>
        <v>3549</v>
      </c>
    </row>
    <row r="298" spans="1:27" ht="25.5" customHeight="1" x14ac:dyDescent="0.25">
      <c r="A298" s="91">
        <v>44889</v>
      </c>
      <c r="B298" s="78" t="str">
        <f t="shared" si="74"/>
        <v>PO2211/03549</v>
      </c>
      <c r="G298" s="24" t="s">
        <v>519</v>
      </c>
      <c r="I298" s="24" t="s">
        <v>2048</v>
      </c>
      <c r="J298" s="60" t="str">
        <f>IF(G298&lt;&gt;"",VLOOKUP(G298,'nhân viên sale'!$A$2:$B$1597,2,0),"")</f>
        <v>HN003</v>
      </c>
      <c r="K298" s="24" t="s">
        <v>59</v>
      </c>
      <c r="L298" s="31" t="str">
        <f t="shared" si="72"/>
        <v>Giò Tai Lưỡi Xào 250g</v>
      </c>
      <c r="N298" s="50" t="str">
        <f t="shared" si="75"/>
        <v>K-C6</v>
      </c>
      <c r="Q298" s="32" t="str">
        <f t="shared" si="73"/>
        <v>Túi</v>
      </c>
      <c r="R298" s="36">
        <v>5</v>
      </c>
      <c r="T298" s="34">
        <f t="shared" si="78"/>
        <v>50182</v>
      </c>
      <c r="U298" s="34">
        <f t="shared" si="79"/>
        <v>250910</v>
      </c>
      <c r="X298" s="72">
        <f t="shared" si="76"/>
        <v>8</v>
      </c>
      <c r="Y298" s="35"/>
      <c r="Z298" s="34">
        <f t="shared" si="77"/>
        <v>20073</v>
      </c>
      <c r="AA298" s="80">
        <f t="shared" si="80"/>
        <v>3549</v>
      </c>
    </row>
    <row r="299" spans="1:27" ht="25.5" customHeight="1" x14ac:dyDescent="0.25">
      <c r="A299" s="91">
        <v>44889</v>
      </c>
      <c r="B299" s="78" t="str">
        <f t="shared" si="74"/>
        <v>PO2211/03550</v>
      </c>
      <c r="G299" s="24" t="s">
        <v>531</v>
      </c>
      <c r="I299" s="24" t="s">
        <v>2049</v>
      </c>
      <c r="J299" s="60" t="str">
        <f>IF(G299&lt;&gt;"",VLOOKUP(G299,'nhân viên sale'!$A$2:$B$1597,2,0),"")</f>
        <v>HN003</v>
      </c>
      <c r="K299" s="24" t="s">
        <v>39</v>
      </c>
      <c r="L299" s="31" t="str">
        <f t="shared" si="72"/>
        <v>Chân giò heo muối 300g</v>
      </c>
      <c r="N299" s="50" t="str">
        <f t="shared" si="75"/>
        <v>K-C6</v>
      </c>
      <c r="Q299" s="32" t="str">
        <f t="shared" si="73"/>
        <v>Túi</v>
      </c>
      <c r="R299" s="36">
        <v>12</v>
      </c>
      <c r="T299" s="34">
        <f t="shared" si="78"/>
        <v>73431</v>
      </c>
      <c r="U299" s="34">
        <f t="shared" si="79"/>
        <v>881172</v>
      </c>
      <c r="X299" s="72">
        <f t="shared" si="76"/>
        <v>8</v>
      </c>
      <c r="Y299" s="35"/>
      <c r="Z299" s="34">
        <f t="shared" si="77"/>
        <v>70494</v>
      </c>
      <c r="AA299" s="80">
        <f t="shared" si="80"/>
        <v>3550</v>
      </c>
    </row>
    <row r="300" spans="1:27" ht="25.5" customHeight="1" x14ac:dyDescent="0.25">
      <c r="A300" s="91">
        <v>44889</v>
      </c>
      <c r="B300" s="78" t="str">
        <f t="shared" si="74"/>
        <v>PO2211/03550</v>
      </c>
      <c r="G300" s="24" t="s">
        <v>531</v>
      </c>
      <c r="I300" s="24" t="s">
        <v>2049</v>
      </c>
      <c r="J300" s="60" t="str">
        <f>IF(G300&lt;&gt;"",VLOOKUP(G300,'nhân viên sale'!$A$2:$B$1597,2,0),"")</f>
        <v>HN003</v>
      </c>
      <c r="K300" s="24" t="s">
        <v>55</v>
      </c>
      <c r="L300" s="31" t="str">
        <f t="shared" si="72"/>
        <v>Gà muối 500g</v>
      </c>
      <c r="N300" s="50" t="str">
        <f t="shared" si="75"/>
        <v>K-C6</v>
      </c>
      <c r="Q300" s="32" t="str">
        <f t="shared" si="73"/>
        <v>Túi</v>
      </c>
      <c r="R300" s="36">
        <v>6</v>
      </c>
      <c r="T300" s="34">
        <f t="shared" si="78"/>
        <v>111058</v>
      </c>
      <c r="U300" s="34">
        <f t="shared" si="79"/>
        <v>666348</v>
      </c>
      <c r="X300" s="72">
        <f t="shared" si="76"/>
        <v>8</v>
      </c>
      <c r="Y300" s="35"/>
      <c r="Z300" s="34">
        <f t="shared" si="77"/>
        <v>53308</v>
      </c>
      <c r="AA300" s="80">
        <f t="shared" si="80"/>
        <v>3550</v>
      </c>
    </row>
    <row r="301" spans="1:27" ht="25.5" customHeight="1" x14ac:dyDescent="0.25">
      <c r="A301" s="91">
        <v>44889</v>
      </c>
      <c r="B301" s="78" t="str">
        <f t="shared" si="74"/>
        <v>PO2211/03550</v>
      </c>
      <c r="G301" s="24" t="s">
        <v>531</v>
      </c>
      <c r="I301" s="24" t="s">
        <v>2049</v>
      </c>
      <c r="J301" s="60" t="str">
        <f>IF(G301&lt;&gt;"",VLOOKUP(G301,'nhân viên sale'!$A$2:$B$1597,2,0),"")</f>
        <v>HN003</v>
      </c>
      <c r="K301" s="24" t="s">
        <v>65</v>
      </c>
      <c r="L301" s="31" t="str">
        <f t="shared" si="72"/>
        <v>Mọc Nấm Hương 250g</v>
      </c>
      <c r="N301" s="50" t="str">
        <f t="shared" si="75"/>
        <v>K-C6</v>
      </c>
      <c r="Q301" s="32" t="str">
        <f t="shared" si="73"/>
        <v>Túi</v>
      </c>
      <c r="R301" s="36">
        <v>6</v>
      </c>
      <c r="T301" s="34">
        <f t="shared" si="78"/>
        <v>46000</v>
      </c>
      <c r="U301" s="34">
        <f t="shared" si="79"/>
        <v>276000</v>
      </c>
      <c r="X301" s="72">
        <f t="shared" si="76"/>
        <v>8</v>
      </c>
      <c r="Y301" s="35"/>
      <c r="Z301" s="34">
        <f t="shared" si="77"/>
        <v>22080</v>
      </c>
      <c r="AA301" s="80">
        <f t="shared" si="80"/>
        <v>3550</v>
      </c>
    </row>
    <row r="302" spans="1:27" ht="25.5" customHeight="1" x14ac:dyDescent="0.25">
      <c r="A302" s="91">
        <v>44889</v>
      </c>
      <c r="B302" s="78" t="str">
        <f t="shared" si="74"/>
        <v>PO2211/03551</v>
      </c>
      <c r="G302" s="24" t="s">
        <v>592</v>
      </c>
      <c r="I302" s="24" t="s">
        <v>2050</v>
      </c>
      <c r="J302" s="60" t="str">
        <f>IF(G302&lt;&gt;"",VLOOKUP(G302,'nhân viên sale'!$A$2:$B$1597,2,0),"")</f>
        <v>HN003</v>
      </c>
      <c r="K302" s="24" t="s">
        <v>30</v>
      </c>
      <c r="L302" s="31" t="str">
        <f t="shared" si="72"/>
        <v>Bắp bò muối 200g</v>
      </c>
      <c r="N302" s="50" t="str">
        <f t="shared" si="75"/>
        <v>K-C6</v>
      </c>
      <c r="Q302" s="32" t="str">
        <f t="shared" si="73"/>
        <v>Túi</v>
      </c>
      <c r="R302" s="36">
        <v>5</v>
      </c>
      <c r="T302" s="34">
        <f t="shared" si="78"/>
        <v>87787</v>
      </c>
      <c r="U302" s="34">
        <f t="shared" si="79"/>
        <v>438935</v>
      </c>
      <c r="X302" s="72">
        <f t="shared" si="76"/>
        <v>8</v>
      </c>
      <c r="Y302" s="35"/>
      <c r="Z302" s="34">
        <f t="shared" si="77"/>
        <v>35115</v>
      </c>
      <c r="AA302" s="80">
        <f t="shared" si="80"/>
        <v>3551</v>
      </c>
    </row>
    <row r="303" spans="1:27" ht="25.5" customHeight="1" x14ac:dyDescent="0.25">
      <c r="A303" s="91">
        <v>44889</v>
      </c>
      <c r="B303" s="78" t="str">
        <f t="shared" si="74"/>
        <v>PO2211/03551</v>
      </c>
      <c r="G303" s="24" t="s">
        <v>592</v>
      </c>
      <c r="I303" s="24" t="s">
        <v>2050</v>
      </c>
      <c r="J303" s="60" t="str">
        <f>IF(G303&lt;&gt;"",VLOOKUP(G303,'nhân viên sale'!$A$2:$B$1597,2,0),"")</f>
        <v>HN003</v>
      </c>
      <c r="K303" s="24" t="s">
        <v>39</v>
      </c>
      <c r="L303" s="31" t="str">
        <f t="shared" si="72"/>
        <v>Chân giò heo muối 300g</v>
      </c>
      <c r="N303" s="50" t="str">
        <f t="shared" si="75"/>
        <v>K-C6</v>
      </c>
      <c r="Q303" s="32" t="str">
        <f t="shared" si="73"/>
        <v>Túi</v>
      </c>
      <c r="R303" s="36">
        <v>6</v>
      </c>
      <c r="T303" s="34">
        <f t="shared" si="78"/>
        <v>73431</v>
      </c>
      <c r="U303" s="34">
        <f t="shared" si="79"/>
        <v>440586</v>
      </c>
      <c r="X303" s="72">
        <f t="shared" si="76"/>
        <v>8</v>
      </c>
      <c r="Y303" s="35"/>
      <c r="Z303" s="34">
        <f t="shared" si="77"/>
        <v>35247</v>
      </c>
      <c r="AA303" s="80">
        <f t="shared" si="80"/>
        <v>3551</v>
      </c>
    </row>
    <row r="304" spans="1:27" ht="25.5" customHeight="1" x14ac:dyDescent="0.25">
      <c r="A304" s="91">
        <v>44889</v>
      </c>
      <c r="B304" s="78" t="str">
        <f t="shared" si="74"/>
        <v>PO2211/03551</v>
      </c>
      <c r="G304" s="24" t="s">
        <v>592</v>
      </c>
      <c r="I304" s="24" t="s">
        <v>2050</v>
      </c>
      <c r="J304" s="60" t="str">
        <f>IF(G304&lt;&gt;"",VLOOKUP(G304,'nhân viên sale'!$A$2:$B$1597,2,0),"")</f>
        <v>HN003</v>
      </c>
      <c r="K304" s="24" t="s">
        <v>55</v>
      </c>
      <c r="L304" s="31" t="str">
        <f t="shared" si="72"/>
        <v>Gà muối 500g</v>
      </c>
      <c r="N304" s="50" t="str">
        <f t="shared" si="75"/>
        <v>K-C6</v>
      </c>
      <c r="Q304" s="32" t="str">
        <f t="shared" si="73"/>
        <v>Túi</v>
      </c>
      <c r="R304" s="36">
        <v>12</v>
      </c>
      <c r="T304" s="34">
        <f t="shared" si="78"/>
        <v>111058</v>
      </c>
      <c r="U304" s="34">
        <f t="shared" si="79"/>
        <v>1332696</v>
      </c>
      <c r="X304" s="72">
        <f t="shared" si="76"/>
        <v>8</v>
      </c>
      <c r="Y304" s="35"/>
      <c r="Z304" s="34">
        <f t="shared" si="77"/>
        <v>106616</v>
      </c>
      <c r="AA304" s="80">
        <f t="shared" si="80"/>
        <v>3551</v>
      </c>
    </row>
    <row r="305" spans="1:27" ht="25.5" customHeight="1" x14ac:dyDescent="0.25">
      <c r="A305" s="91">
        <v>44889</v>
      </c>
      <c r="B305" s="78" t="str">
        <f t="shared" si="74"/>
        <v>PO2211/03551</v>
      </c>
      <c r="G305" s="24" t="s">
        <v>592</v>
      </c>
      <c r="I305" s="24" t="s">
        <v>2050</v>
      </c>
      <c r="J305" s="60" t="str">
        <f>IF(G305&lt;&gt;"",VLOOKUP(G305,'nhân viên sale'!$A$2:$B$1597,2,0),"")</f>
        <v>HN003</v>
      </c>
      <c r="K305" s="24" t="s">
        <v>43</v>
      </c>
      <c r="L305" s="31" t="str">
        <f t="shared" si="72"/>
        <v>Chân gà sốt cay 400g</v>
      </c>
      <c r="N305" s="50" t="str">
        <f t="shared" si="75"/>
        <v>K-C6</v>
      </c>
      <c r="Q305" s="32" t="str">
        <f t="shared" si="73"/>
        <v>Túi</v>
      </c>
      <c r="R305" s="36">
        <v>3</v>
      </c>
      <c r="T305" s="34">
        <f t="shared" si="78"/>
        <v>90750</v>
      </c>
      <c r="U305" s="34">
        <f t="shared" si="79"/>
        <v>272250</v>
      </c>
      <c r="X305" s="72">
        <f t="shared" si="76"/>
        <v>8</v>
      </c>
      <c r="Y305" s="35"/>
      <c r="Z305" s="34">
        <f t="shared" si="77"/>
        <v>21780</v>
      </c>
      <c r="AA305" s="80">
        <f t="shared" si="80"/>
        <v>3551</v>
      </c>
    </row>
    <row r="306" spans="1:27" ht="25.5" customHeight="1" x14ac:dyDescent="0.25">
      <c r="A306" s="91">
        <v>44889</v>
      </c>
      <c r="B306" s="78" t="str">
        <f t="shared" si="74"/>
        <v>PO2211/03551</v>
      </c>
      <c r="G306" s="24" t="s">
        <v>592</v>
      </c>
      <c r="I306" s="24" t="s">
        <v>2050</v>
      </c>
      <c r="J306" s="60" t="str">
        <f>IF(G306&lt;&gt;"",VLOOKUP(G306,'nhân viên sale'!$A$2:$B$1597,2,0),"")</f>
        <v>HN003</v>
      </c>
      <c r="K306" s="24" t="s">
        <v>59</v>
      </c>
      <c r="L306" s="31" t="str">
        <f t="shared" si="72"/>
        <v>Giò Tai Lưỡi Xào 250g</v>
      </c>
      <c r="N306" s="50" t="str">
        <f t="shared" si="75"/>
        <v>K-C6</v>
      </c>
      <c r="Q306" s="32" t="str">
        <f t="shared" si="73"/>
        <v>Túi</v>
      </c>
      <c r="R306" s="36">
        <v>10</v>
      </c>
      <c r="T306" s="34">
        <f t="shared" si="78"/>
        <v>50182</v>
      </c>
      <c r="U306" s="34">
        <f t="shared" si="79"/>
        <v>501820</v>
      </c>
      <c r="X306" s="72">
        <f t="shared" si="76"/>
        <v>8</v>
      </c>
      <c r="Y306" s="35"/>
      <c r="Z306" s="34">
        <f t="shared" si="77"/>
        <v>40146</v>
      </c>
      <c r="AA306" s="80">
        <f t="shared" si="80"/>
        <v>3551</v>
      </c>
    </row>
    <row r="307" spans="1:27" ht="25.5" customHeight="1" x14ac:dyDescent="0.25">
      <c r="A307" s="91">
        <v>44889</v>
      </c>
      <c r="B307" s="78" t="str">
        <f t="shared" si="74"/>
        <v>PO2211/03551</v>
      </c>
      <c r="G307" s="24" t="s">
        <v>592</v>
      </c>
      <c r="I307" s="24" t="s">
        <v>2050</v>
      </c>
      <c r="J307" s="60" t="str">
        <f>IF(G307&lt;&gt;"",VLOOKUP(G307,'nhân viên sale'!$A$2:$B$1597,2,0),"")</f>
        <v>HN003</v>
      </c>
      <c r="K307" s="24" t="s">
        <v>65</v>
      </c>
      <c r="L307" s="31" t="str">
        <f t="shared" si="72"/>
        <v>Mọc Nấm Hương 250g</v>
      </c>
      <c r="N307" s="50" t="str">
        <f t="shared" si="75"/>
        <v>K-C6</v>
      </c>
      <c r="Q307" s="32" t="str">
        <f t="shared" si="73"/>
        <v>Túi</v>
      </c>
      <c r="R307" s="36">
        <v>6</v>
      </c>
      <c r="T307" s="34">
        <f t="shared" si="78"/>
        <v>46000</v>
      </c>
      <c r="U307" s="34">
        <f t="shared" si="79"/>
        <v>276000</v>
      </c>
      <c r="X307" s="72">
        <f t="shared" si="76"/>
        <v>8</v>
      </c>
      <c r="Y307" s="35"/>
      <c r="Z307" s="34">
        <f t="shared" si="77"/>
        <v>22080</v>
      </c>
      <c r="AA307" s="80">
        <f t="shared" si="80"/>
        <v>3551</v>
      </c>
    </row>
    <row r="308" spans="1:27" ht="25.5" customHeight="1" x14ac:dyDescent="0.25">
      <c r="A308" s="91">
        <v>44889</v>
      </c>
      <c r="B308" s="78" t="str">
        <f t="shared" si="74"/>
        <v>PO2211/03552</v>
      </c>
      <c r="G308" s="24" t="s">
        <v>593</v>
      </c>
      <c r="I308" s="24" t="s">
        <v>2051</v>
      </c>
      <c r="J308" s="60" t="str">
        <f>IF(G308&lt;&gt;"",VLOOKUP(G308,'nhân viên sale'!$A$2:$B$1597,2,0),"")</f>
        <v>HN003</v>
      </c>
      <c r="K308" s="24" t="s">
        <v>39</v>
      </c>
      <c r="L308" s="31" t="str">
        <f t="shared" si="72"/>
        <v>Chân giò heo muối 300g</v>
      </c>
      <c r="N308" s="50" t="str">
        <f t="shared" si="75"/>
        <v>K-C6</v>
      </c>
      <c r="Q308" s="32" t="str">
        <f t="shared" si="73"/>
        <v>Túi</v>
      </c>
      <c r="R308" s="36">
        <v>12</v>
      </c>
      <c r="T308" s="34">
        <f t="shared" si="78"/>
        <v>73431</v>
      </c>
      <c r="U308" s="34">
        <f t="shared" si="79"/>
        <v>881172</v>
      </c>
      <c r="X308" s="72">
        <f t="shared" si="76"/>
        <v>8</v>
      </c>
      <c r="Y308" s="35"/>
      <c r="Z308" s="34">
        <f t="shared" si="77"/>
        <v>70494</v>
      </c>
      <c r="AA308" s="80">
        <f t="shared" si="80"/>
        <v>3552</v>
      </c>
    </row>
    <row r="309" spans="1:27" ht="25.5" customHeight="1" x14ac:dyDescent="0.25">
      <c r="A309" s="91">
        <v>44889</v>
      </c>
      <c r="B309" s="78" t="str">
        <f t="shared" si="74"/>
        <v>PO2211/03553</v>
      </c>
      <c r="G309" s="24" t="s">
        <v>618</v>
      </c>
      <c r="I309" s="24" t="s">
        <v>2052</v>
      </c>
      <c r="J309" s="60" t="str">
        <f>IF(G309&lt;&gt;"",VLOOKUP(G309,'nhân viên sale'!$A$2:$B$1597,2,0),"")</f>
        <v>HN003</v>
      </c>
      <c r="K309" s="24" t="s">
        <v>39</v>
      </c>
      <c r="L309" s="31" t="str">
        <f t="shared" si="72"/>
        <v>Chân giò heo muối 300g</v>
      </c>
      <c r="N309" s="50" t="str">
        <f t="shared" si="75"/>
        <v>K-C6</v>
      </c>
      <c r="Q309" s="32" t="str">
        <f t="shared" si="73"/>
        <v>Túi</v>
      </c>
      <c r="R309" s="36">
        <v>6</v>
      </c>
      <c r="T309" s="34">
        <f t="shared" si="78"/>
        <v>73431</v>
      </c>
      <c r="U309" s="34">
        <f t="shared" si="79"/>
        <v>440586</v>
      </c>
      <c r="X309" s="72">
        <f t="shared" si="76"/>
        <v>8</v>
      </c>
      <c r="Y309" s="35"/>
      <c r="Z309" s="34">
        <f t="shared" si="77"/>
        <v>35247</v>
      </c>
      <c r="AA309" s="80">
        <f t="shared" si="80"/>
        <v>3553</v>
      </c>
    </row>
    <row r="310" spans="1:27" ht="25.5" customHeight="1" x14ac:dyDescent="0.25">
      <c r="A310" s="91">
        <v>44889</v>
      </c>
      <c r="B310" s="78" t="str">
        <f t="shared" si="74"/>
        <v>PO2211/03553</v>
      </c>
      <c r="G310" s="24" t="s">
        <v>618</v>
      </c>
      <c r="I310" s="24" t="s">
        <v>2052</v>
      </c>
      <c r="J310" s="60" t="str">
        <f>IF(G310&lt;&gt;"",VLOOKUP(G310,'nhân viên sale'!$A$2:$B$1597,2,0),"")</f>
        <v>HN003</v>
      </c>
      <c r="K310" s="24" t="s">
        <v>55</v>
      </c>
      <c r="L310" s="31" t="str">
        <f t="shared" si="72"/>
        <v>Gà muối 500g</v>
      </c>
      <c r="N310" s="50" t="str">
        <f t="shared" si="75"/>
        <v>K-C6</v>
      </c>
      <c r="Q310" s="32" t="str">
        <f t="shared" si="73"/>
        <v>Túi</v>
      </c>
      <c r="R310" s="36">
        <v>6</v>
      </c>
      <c r="T310" s="34">
        <f t="shared" si="78"/>
        <v>111058</v>
      </c>
      <c r="U310" s="34">
        <f t="shared" si="79"/>
        <v>666348</v>
      </c>
      <c r="X310" s="72">
        <f t="shared" si="76"/>
        <v>8</v>
      </c>
      <c r="Y310" s="35"/>
      <c r="Z310" s="34">
        <f t="shared" si="77"/>
        <v>53308</v>
      </c>
      <c r="AA310" s="80">
        <f t="shared" si="80"/>
        <v>3553</v>
      </c>
    </row>
    <row r="311" spans="1:27" ht="25.5" customHeight="1" x14ac:dyDescent="0.25">
      <c r="A311" s="91">
        <v>44889</v>
      </c>
      <c r="B311" s="78" t="str">
        <f t="shared" si="74"/>
        <v>PO2211/03554</v>
      </c>
      <c r="G311" s="24" t="s">
        <v>703</v>
      </c>
      <c r="I311" s="24" t="s">
        <v>2053</v>
      </c>
      <c r="J311" s="60" t="str">
        <f>IF(G311&lt;&gt;"",VLOOKUP(G311,'nhân viên sale'!$A$2:$B$1597,2,0),"")</f>
        <v>HN003</v>
      </c>
      <c r="K311" s="24" t="s">
        <v>39</v>
      </c>
      <c r="L311" s="31" t="str">
        <f t="shared" si="72"/>
        <v>Chân giò heo muối 300g</v>
      </c>
      <c r="N311" s="50" t="str">
        <f t="shared" si="75"/>
        <v>K-C6</v>
      </c>
      <c r="Q311" s="32" t="str">
        <f t="shared" si="73"/>
        <v>Túi</v>
      </c>
      <c r="R311" s="36">
        <v>6</v>
      </c>
      <c r="T311" s="34">
        <f t="shared" si="78"/>
        <v>73431</v>
      </c>
      <c r="U311" s="34">
        <f t="shared" si="79"/>
        <v>440586</v>
      </c>
      <c r="X311" s="72">
        <f t="shared" si="76"/>
        <v>8</v>
      </c>
      <c r="Y311" s="35"/>
      <c r="Z311" s="34">
        <f t="shared" si="77"/>
        <v>35247</v>
      </c>
      <c r="AA311" s="80">
        <f t="shared" si="80"/>
        <v>3554</v>
      </c>
    </row>
    <row r="312" spans="1:27" ht="25.5" customHeight="1" x14ac:dyDescent="0.25">
      <c r="A312" s="91">
        <v>44889</v>
      </c>
      <c r="B312" s="78" t="str">
        <f t="shared" si="74"/>
        <v>PO2211/03554</v>
      </c>
      <c r="G312" s="24" t="s">
        <v>703</v>
      </c>
      <c r="I312" s="24" t="s">
        <v>2053</v>
      </c>
      <c r="J312" s="60" t="str">
        <f>IF(G312&lt;&gt;"",VLOOKUP(G312,'nhân viên sale'!$A$2:$B$1597,2,0),"")</f>
        <v>HN003</v>
      </c>
      <c r="K312" s="24" t="s">
        <v>55</v>
      </c>
      <c r="L312" s="31" t="str">
        <f t="shared" si="72"/>
        <v>Gà muối 500g</v>
      </c>
      <c r="N312" s="50" t="str">
        <f t="shared" si="75"/>
        <v>K-C6</v>
      </c>
      <c r="Q312" s="32" t="str">
        <f t="shared" si="73"/>
        <v>Túi</v>
      </c>
      <c r="R312" s="36">
        <v>6</v>
      </c>
      <c r="T312" s="34">
        <f t="shared" si="78"/>
        <v>111058</v>
      </c>
      <c r="U312" s="34">
        <f t="shared" si="79"/>
        <v>666348</v>
      </c>
      <c r="X312" s="72">
        <f t="shared" si="76"/>
        <v>8</v>
      </c>
      <c r="Y312" s="35"/>
      <c r="Z312" s="34">
        <f t="shared" si="77"/>
        <v>53308</v>
      </c>
      <c r="AA312" s="80">
        <f t="shared" si="80"/>
        <v>3554</v>
      </c>
    </row>
    <row r="313" spans="1:27" ht="25.5" customHeight="1" x14ac:dyDescent="0.25">
      <c r="A313" s="91">
        <v>44889</v>
      </c>
      <c r="B313" s="78" t="str">
        <f t="shared" si="74"/>
        <v>PO2211/03554</v>
      </c>
      <c r="G313" s="24" t="s">
        <v>703</v>
      </c>
      <c r="I313" s="24" t="s">
        <v>2053</v>
      </c>
      <c r="J313" s="60" t="str">
        <f>IF(G313&lt;&gt;"",VLOOKUP(G313,'nhân viên sale'!$A$2:$B$1597,2,0),"")</f>
        <v>HN003</v>
      </c>
      <c r="K313" s="24" t="s">
        <v>59</v>
      </c>
      <c r="L313" s="31" t="str">
        <f t="shared" si="72"/>
        <v>Giò Tai Lưỡi Xào 250g</v>
      </c>
      <c r="N313" s="50" t="str">
        <f t="shared" si="75"/>
        <v>K-C6</v>
      </c>
      <c r="Q313" s="32" t="str">
        <f t="shared" si="73"/>
        <v>Túi</v>
      </c>
      <c r="R313" s="36">
        <v>5</v>
      </c>
      <c r="T313" s="34">
        <f t="shared" si="78"/>
        <v>50182</v>
      </c>
      <c r="U313" s="34">
        <f t="shared" si="79"/>
        <v>250910</v>
      </c>
      <c r="X313" s="72">
        <f t="shared" si="76"/>
        <v>8</v>
      </c>
      <c r="Y313" s="35"/>
      <c r="Z313" s="34">
        <f t="shared" si="77"/>
        <v>20073</v>
      </c>
      <c r="AA313" s="80">
        <f t="shared" si="80"/>
        <v>3554</v>
      </c>
    </row>
    <row r="314" spans="1:27" ht="25.5" customHeight="1" x14ac:dyDescent="0.25">
      <c r="A314" s="91">
        <v>44889</v>
      </c>
      <c r="B314" s="78" t="str">
        <f t="shared" si="74"/>
        <v>PO2211/03554</v>
      </c>
      <c r="G314" s="24" t="s">
        <v>703</v>
      </c>
      <c r="I314" s="24" t="s">
        <v>2053</v>
      </c>
      <c r="J314" s="60" t="str">
        <f>IF(G314&lt;&gt;"",VLOOKUP(G314,'nhân viên sale'!$A$2:$B$1597,2,0),"")</f>
        <v>HN003</v>
      </c>
      <c r="K314" s="24" t="s">
        <v>65</v>
      </c>
      <c r="L314" s="31" t="str">
        <f t="shared" si="72"/>
        <v>Mọc Nấm Hương 250g</v>
      </c>
      <c r="N314" s="50" t="str">
        <f t="shared" si="75"/>
        <v>K-C6</v>
      </c>
      <c r="Q314" s="32" t="str">
        <f t="shared" si="73"/>
        <v>Túi</v>
      </c>
      <c r="R314" s="36">
        <v>6</v>
      </c>
      <c r="T314" s="34">
        <f t="shared" si="78"/>
        <v>46000</v>
      </c>
      <c r="U314" s="34">
        <f t="shared" si="79"/>
        <v>276000</v>
      </c>
      <c r="X314" s="72">
        <f t="shared" si="76"/>
        <v>8</v>
      </c>
      <c r="Y314" s="35"/>
      <c r="Z314" s="34">
        <f t="shared" si="77"/>
        <v>22080</v>
      </c>
      <c r="AA314" s="80">
        <f t="shared" si="80"/>
        <v>3554</v>
      </c>
    </row>
    <row r="315" spans="1:27" ht="25.5" customHeight="1" x14ac:dyDescent="0.25">
      <c r="A315" s="91">
        <v>44889</v>
      </c>
      <c r="B315" s="78" t="str">
        <f t="shared" si="74"/>
        <v>PO2211/03555</v>
      </c>
      <c r="G315" s="24" t="s">
        <v>713</v>
      </c>
      <c r="I315" s="24" t="s">
        <v>2054</v>
      </c>
      <c r="J315" s="60" t="str">
        <f>IF(G315&lt;&gt;"",VLOOKUP(G315,'nhân viên sale'!$A$2:$B$1597,2,0),"")</f>
        <v>HN003</v>
      </c>
      <c r="K315" s="24" t="s">
        <v>55</v>
      </c>
      <c r="L315" s="31" t="str">
        <f t="shared" si="72"/>
        <v>Gà muối 500g</v>
      </c>
      <c r="N315" s="50" t="str">
        <f t="shared" si="75"/>
        <v>K-C6</v>
      </c>
      <c r="Q315" s="32" t="str">
        <f t="shared" si="73"/>
        <v>Túi</v>
      </c>
      <c r="R315" s="36">
        <v>6</v>
      </c>
      <c r="T315" s="34">
        <f t="shared" si="78"/>
        <v>111058</v>
      </c>
      <c r="U315" s="34">
        <f t="shared" si="79"/>
        <v>666348</v>
      </c>
      <c r="X315" s="72">
        <f t="shared" si="76"/>
        <v>8</v>
      </c>
      <c r="Y315" s="35"/>
      <c r="Z315" s="34">
        <f t="shared" si="77"/>
        <v>53308</v>
      </c>
      <c r="AA315" s="80">
        <f t="shared" si="80"/>
        <v>3555</v>
      </c>
    </row>
    <row r="316" spans="1:27" ht="25.5" customHeight="1" x14ac:dyDescent="0.25">
      <c r="A316" s="91">
        <v>44889</v>
      </c>
      <c r="B316" s="78" t="str">
        <f t="shared" si="74"/>
        <v>PO2211/03555</v>
      </c>
      <c r="G316" s="24" t="s">
        <v>713</v>
      </c>
      <c r="I316" s="24" t="s">
        <v>2054</v>
      </c>
      <c r="J316" s="60" t="str">
        <f>IF(G316&lt;&gt;"",VLOOKUP(G316,'nhân viên sale'!$A$2:$B$1597,2,0),"")</f>
        <v>HN003</v>
      </c>
      <c r="K316" s="24" t="s">
        <v>59</v>
      </c>
      <c r="L316" s="31" t="str">
        <f t="shared" si="72"/>
        <v>Giò Tai Lưỡi Xào 250g</v>
      </c>
      <c r="N316" s="50" t="str">
        <f t="shared" si="75"/>
        <v>K-C6</v>
      </c>
      <c r="Q316" s="32" t="str">
        <f t="shared" si="73"/>
        <v>Túi</v>
      </c>
      <c r="R316" s="36">
        <v>5</v>
      </c>
      <c r="T316" s="34">
        <f t="shared" si="78"/>
        <v>50182</v>
      </c>
      <c r="U316" s="34">
        <f t="shared" si="79"/>
        <v>250910</v>
      </c>
      <c r="X316" s="72">
        <f t="shared" si="76"/>
        <v>8</v>
      </c>
      <c r="Y316" s="35"/>
      <c r="Z316" s="34">
        <f t="shared" si="77"/>
        <v>20073</v>
      </c>
      <c r="AA316" s="80">
        <f t="shared" si="80"/>
        <v>3555</v>
      </c>
    </row>
    <row r="317" spans="1:27" ht="25.5" customHeight="1" x14ac:dyDescent="0.25">
      <c r="A317" s="91">
        <v>44889</v>
      </c>
      <c r="B317" s="78" t="str">
        <f t="shared" si="74"/>
        <v>PO2211/03556</v>
      </c>
      <c r="G317" s="24" t="s">
        <v>740</v>
      </c>
      <c r="I317" s="24" t="s">
        <v>2055</v>
      </c>
      <c r="J317" s="60" t="str">
        <f>IF(G317&lt;&gt;"",VLOOKUP(G317,'nhân viên sale'!$A$2:$B$1597,2,0),"")</f>
        <v>HN003</v>
      </c>
      <c r="K317" s="24" t="s">
        <v>45</v>
      </c>
      <c r="L317" s="31" t="str">
        <f t="shared" si="72"/>
        <v>Chả nướng 300g</v>
      </c>
      <c r="N317" s="50" t="str">
        <f t="shared" si="75"/>
        <v>K-C6</v>
      </c>
      <c r="Q317" s="32" t="str">
        <f t="shared" si="73"/>
        <v>Túi</v>
      </c>
      <c r="R317" s="36">
        <v>2</v>
      </c>
      <c r="T317" s="34">
        <f t="shared" si="78"/>
        <v>70950</v>
      </c>
      <c r="U317" s="34">
        <f t="shared" si="79"/>
        <v>141900</v>
      </c>
      <c r="X317" s="72">
        <f t="shared" si="76"/>
        <v>8</v>
      </c>
      <c r="Y317" s="35"/>
      <c r="Z317" s="34">
        <f t="shared" si="77"/>
        <v>11352</v>
      </c>
      <c r="AA317" s="80">
        <f t="shared" si="80"/>
        <v>3556</v>
      </c>
    </row>
    <row r="318" spans="1:27" ht="25.5" customHeight="1" x14ac:dyDescent="0.25">
      <c r="A318" s="91">
        <v>44889</v>
      </c>
      <c r="B318" s="78" t="str">
        <f t="shared" si="74"/>
        <v>PO2211/03556</v>
      </c>
      <c r="G318" s="24" t="s">
        <v>740</v>
      </c>
      <c r="I318" s="24" t="s">
        <v>2055</v>
      </c>
      <c r="J318" s="60" t="str">
        <f>IF(G318&lt;&gt;"",VLOOKUP(G318,'nhân viên sale'!$A$2:$B$1597,2,0),"")</f>
        <v>HN003</v>
      </c>
      <c r="K318" s="24" t="s">
        <v>39</v>
      </c>
      <c r="L318" s="31" t="str">
        <f t="shared" si="72"/>
        <v>Chân giò heo muối 300g</v>
      </c>
      <c r="N318" s="50" t="str">
        <f t="shared" si="75"/>
        <v>K-C6</v>
      </c>
      <c r="Q318" s="32" t="str">
        <f t="shared" si="73"/>
        <v>Túi</v>
      </c>
      <c r="R318" s="36">
        <v>6</v>
      </c>
      <c r="T318" s="34">
        <f t="shared" si="78"/>
        <v>73431</v>
      </c>
      <c r="U318" s="34">
        <f t="shared" si="79"/>
        <v>440586</v>
      </c>
      <c r="X318" s="72">
        <f t="shared" si="76"/>
        <v>8</v>
      </c>
      <c r="Y318" s="35"/>
      <c r="Z318" s="34">
        <f t="shared" si="77"/>
        <v>35247</v>
      </c>
      <c r="AA318" s="80">
        <f t="shared" si="80"/>
        <v>3556</v>
      </c>
    </row>
    <row r="319" spans="1:27" ht="25.5" customHeight="1" x14ac:dyDescent="0.25">
      <c r="A319" s="91">
        <v>44889</v>
      </c>
      <c r="B319" s="78" t="str">
        <f t="shared" si="74"/>
        <v>PO2211/03557</v>
      </c>
      <c r="G319" s="24" t="s">
        <v>750</v>
      </c>
      <c r="I319" s="24" t="s">
        <v>2056</v>
      </c>
      <c r="J319" s="60" t="str">
        <f>IF(G319&lt;&gt;"",VLOOKUP(G319,'nhân viên sale'!$A$2:$B$1597,2,0),"")</f>
        <v>HN003</v>
      </c>
      <c r="K319" s="24" t="s">
        <v>39</v>
      </c>
      <c r="L319" s="31" t="str">
        <f t="shared" si="72"/>
        <v>Chân giò heo muối 300g</v>
      </c>
      <c r="N319" s="50" t="str">
        <f t="shared" si="75"/>
        <v>K-C6</v>
      </c>
      <c r="Q319" s="32" t="str">
        <f t="shared" si="73"/>
        <v>Túi</v>
      </c>
      <c r="R319" s="36">
        <v>12</v>
      </c>
      <c r="T319" s="34">
        <f t="shared" si="78"/>
        <v>73431</v>
      </c>
      <c r="U319" s="34">
        <f t="shared" si="79"/>
        <v>881172</v>
      </c>
      <c r="X319" s="72">
        <f t="shared" si="76"/>
        <v>8</v>
      </c>
      <c r="Y319" s="35"/>
      <c r="Z319" s="34">
        <f t="shared" si="77"/>
        <v>70494</v>
      </c>
      <c r="AA319" s="80">
        <f t="shared" si="80"/>
        <v>3557</v>
      </c>
    </row>
    <row r="320" spans="1:27" ht="25.5" customHeight="1" x14ac:dyDescent="0.25">
      <c r="A320" s="91">
        <v>44889</v>
      </c>
      <c r="B320" s="78" t="str">
        <f t="shared" si="74"/>
        <v>PO2211/03557</v>
      </c>
      <c r="G320" s="24" t="s">
        <v>750</v>
      </c>
      <c r="I320" s="24" t="s">
        <v>2056</v>
      </c>
      <c r="J320" s="60" t="str">
        <f>IF(G320&lt;&gt;"",VLOOKUP(G320,'nhân viên sale'!$A$2:$B$1597,2,0),"")</f>
        <v>HN003</v>
      </c>
      <c r="K320" s="24" t="s">
        <v>55</v>
      </c>
      <c r="L320" s="31" t="str">
        <f t="shared" si="72"/>
        <v>Gà muối 500g</v>
      </c>
      <c r="N320" s="50" t="str">
        <f t="shared" si="75"/>
        <v>K-C6</v>
      </c>
      <c r="Q320" s="32" t="str">
        <f t="shared" si="73"/>
        <v>Túi</v>
      </c>
      <c r="R320" s="36">
        <v>6</v>
      </c>
      <c r="T320" s="34">
        <f t="shared" si="78"/>
        <v>111058</v>
      </c>
      <c r="U320" s="34">
        <f t="shared" si="79"/>
        <v>666348</v>
      </c>
      <c r="X320" s="72">
        <f t="shared" si="76"/>
        <v>8</v>
      </c>
      <c r="Y320" s="35"/>
      <c r="Z320" s="34">
        <f t="shared" si="77"/>
        <v>53308</v>
      </c>
      <c r="AA320" s="80">
        <f t="shared" si="80"/>
        <v>3557</v>
      </c>
    </row>
    <row r="321" spans="1:27" ht="25.5" customHeight="1" x14ac:dyDescent="0.25">
      <c r="A321" s="91">
        <v>44889</v>
      </c>
      <c r="B321" s="78" t="str">
        <f t="shared" si="74"/>
        <v>PO2211/03557</v>
      </c>
      <c r="G321" s="24" t="s">
        <v>750</v>
      </c>
      <c r="I321" s="24" t="s">
        <v>2056</v>
      </c>
      <c r="J321" s="60" t="str">
        <f>IF(G321&lt;&gt;"",VLOOKUP(G321,'nhân viên sale'!$A$2:$B$1597,2,0),"")</f>
        <v>HN003</v>
      </c>
      <c r="K321" s="24" t="s">
        <v>47</v>
      </c>
      <c r="L321" s="31" t="str">
        <f t="shared" si="72"/>
        <v>Đùi gà sốt cay 500g</v>
      </c>
      <c r="N321" s="50" t="str">
        <f t="shared" si="75"/>
        <v>K-C6</v>
      </c>
      <c r="Q321" s="32" t="str">
        <f t="shared" si="73"/>
        <v>Túi</v>
      </c>
      <c r="R321" s="36">
        <v>3</v>
      </c>
      <c r="T321" s="34">
        <f t="shared" si="78"/>
        <v>105400</v>
      </c>
      <c r="U321" s="34">
        <f t="shared" si="79"/>
        <v>316200</v>
      </c>
      <c r="X321" s="72">
        <f t="shared" si="76"/>
        <v>8</v>
      </c>
      <c r="Y321" s="35"/>
      <c r="Z321" s="34">
        <f t="shared" si="77"/>
        <v>25296</v>
      </c>
      <c r="AA321" s="80">
        <f t="shared" si="80"/>
        <v>3557</v>
      </c>
    </row>
    <row r="322" spans="1:27" ht="25.5" customHeight="1" x14ac:dyDescent="0.25">
      <c r="A322" s="91">
        <v>44889</v>
      </c>
      <c r="B322" s="78" t="str">
        <f t="shared" si="74"/>
        <v>PO2211/03557</v>
      </c>
      <c r="G322" s="24" t="s">
        <v>750</v>
      </c>
      <c r="I322" s="24" t="s">
        <v>2056</v>
      </c>
      <c r="J322" s="60" t="str">
        <f>IF(G322&lt;&gt;"",VLOOKUP(G322,'nhân viên sale'!$A$2:$B$1597,2,0),"")</f>
        <v>HN003</v>
      </c>
      <c r="K322" s="24" t="s">
        <v>43</v>
      </c>
      <c r="L322" s="31" t="str">
        <f t="shared" ref="L322:L385" si="81">IF(K322&lt;&gt;"",VLOOKUP(K322,tenhang,2,0),"")</f>
        <v>Chân gà sốt cay 400g</v>
      </c>
      <c r="N322" s="50" t="str">
        <f t="shared" si="75"/>
        <v>K-C6</v>
      </c>
      <c r="Q322" s="32" t="str">
        <f t="shared" ref="Q322:Q385" si="82">IF(K322&lt;&gt;"",VLOOKUP(K322,tenhang,3,0),"")</f>
        <v>Túi</v>
      </c>
      <c r="R322" s="36">
        <v>3</v>
      </c>
      <c r="T322" s="34">
        <f t="shared" si="78"/>
        <v>90750</v>
      </c>
      <c r="U322" s="34">
        <f t="shared" si="79"/>
        <v>272250</v>
      </c>
      <c r="X322" s="72">
        <f t="shared" si="76"/>
        <v>8</v>
      </c>
      <c r="Y322" s="35"/>
      <c r="Z322" s="34">
        <f t="shared" si="77"/>
        <v>21780</v>
      </c>
      <c r="AA322" s="80">
        <f t="shared" si="80"/>
        <v>3557</v>
      </c>
    </row>
    <row r="323" spans="1:27" ht="25.5" customHeight="1" x14ac:dyDescent="0.25">
      <c r="A323" s="91">
        <v>44889</v>
      </c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>PO2211/03558</v>
      </c>
      <c r="G323" s="24" t="s">
        <v>778</v>
      </c>
      <c r="I323" s="24" t="s">
        <v>2057</v>
      </c>
      <c r="J323" s="60" t="str">
        <f>IF(G323&lt;&gt;"",VLOOKUP(G323,'nhân viên sale'!$A$2:$B$1597,2,0),"")</f>
        <v>HN003</v>
      </c>
      <c r="K323" s="24" t="s">
        <v>39</v>
      </c>
      <c r="L323" s="31" t="str">
        <f t="shared" si="81"/>
        <v>Chân giò heo muối 300g</v>
      </c>
      <c r="N323" s="50" t="str">
        <f t="shared" ref="N323:N386" si="84">IF(K323&lt;&gt;"","K-C6","")</f>
        <v>K-C6</v>
      </c>
      <c r="Q323" s="32" t="str">
        <f t="shared" si="82"/>
        <v>Túi</v>
      </c>
      <c r="R323" s="36">
        <v>6</v>
      </c>
      <c r="T323" s="34">
        <f t="shared" si="78"/>
        <v>73431</v>
      </c>
      <c r="U323" s="34">
        <f t="shared" si="79"/>
        <v>440586</v>
      </c>
      <c r="X323" s="72">
        <f t="shared" ref="X323:X386" si="85">IF(K323&lt;&gt;"",8,"")</f>
        <v>8</v>
      </c>
      <c r="Y323" s="35"/>
      <c r="Z323" s="34">
        <f t="shared" ref="Z323:Z386" si="86">IF(K323&lt;&gt;"",ROUND(U323*X323*1%,0),"")</f>
        <v>35247</v>
      </c>
      <c r="AA323" s="80">
        <f t="shared" si="80"/>
        <v>3558</v>
      </c>
    </row>
    <row r="324" spans="1:27" ht="25.5" customHeight="1" x14ac:dyDescent="0.25">
      <c r="A324" s="91">
        <v>44889</v>
      </c>
      <c r="B324" s="78" t="str">
        <f t="shared" si="83"/>
        <v>PO2211/03558</v>
      </c>
      <c r="G324" s="24" t="s">
        <v>778</v>
      </c>
      <c r="I324" s="24" t="s">
        <v>2057</v>
      </c>
      <c r="J324" s="60" t="str">
        <f>IF(G324&lt;&gt;"",VLOOKUP(G324,'nhân viên sale'!$A$2:$B$1597,2,0),"")</f>
        <v>HN003</v>
      </c>
      <c r="K324" s="24" t="s">
        <v>59</v>
      </c>
      <c r="L324" s="31" t="str">
        <f t="shared" si="81"/>
        <v>Giò Tai Lưỡi Xào 250g</v>
      </c>
      <c r="N324" s="50" t="str">
        <f t="shared" si="84"/>
        <v>K-C6</v>
      </c>
      <c r="Q324" s="32" t="str">
        <f t="shared" si="82"/>
        <v>Túi</v>
      </c>
      <c r="R324" s="36">
        <v>5</v>
      </c>
      <c r="T324" s="34">
        <f t="shared" ref="T324:T387" si="87">IF(K324&lt;&gt;"",VLOOKUP(K324,tenhang,4,0),0)</f>
        <v>50182</v>
      </c>
      <c r="U324" s="34">
        <f t="shared" ref="U324:U387" si="88">R324*T324</f>
        <v>250910</v>
      </c>
      <c r="X324" s="72">
        <f t="shared" si="85"/>
        <v>8</v>
      </c>
      <c r="Y324" s="35"/>
      <c r="Z324" s="34">
        <f t="shared" si="86"/>
        <v>20073</v>
      </c>
      <c r="AA324" s="80">
        <f t="shared" ref="AA324:AA387" si="89">IF(I324&lt;&gt;"",IF(I324=I323,AA323,AA323+1),"")</f>
        <v>3558</v>
      </c>
    </row>
    <row r="325" spans="1:27" ht="25.5" customHeight="1" x14ac:dyDescent="0.25">
      <c r="A325" s="91">
        <v>44889</v>
      </c>
      <c r="B325" s="78" t="str">
        <f t="shared" si="83"/>
        <v>PO2211/03559</v>
      </c>
      <c r="G325" s="24" t="s">
        <v>860</v>
      </c>
      <c r="I325" s="24" t="s">
        <v>2058</v>
      </c>
      <c r="J325" s="60" t="str">
        <f>IF(G325&lt;&gt;"",VLOOKUP(G325,'nhân viên sale'!$A$2:$B$1597,2,0),"")</f>
        <v>HN003</v>
      </c>
      <c r="K325" s="24" t="s">
        <v>30</v>
      </c>
      <c r="L325" s="31" t="str">
        <f t="shared" si="81"/>
        <v>Bắp bò muối 200g</v>
      </c>
      <c r="N325" s="50" t="str">
        <f t="shared" si="84"/>
        <v>K-C6</v>
      </c>
      <c r="Q325" s="32" t="str">
        <f t="shared" si="82"/>
        <v>Túi</v>
      </c>
      <c r="R325" s="36">
        <v>5</v>
      </c>
      <c r="T325" s="34">
        <f t="shared" si="87"/>
        <v>87787</v>
      </c>
      <c r="U325" s="34">
        <f t="shared" si="88"/>
        <v>438935</v>
      </c>
      <c r="X325" s="72">
        <f t="shared" si="85"/>
        <v>8</v>
      </c>
      <c r="Y325" s="35"/>
      <c r="Z325" s="34">
        <f t="shared" si="86"/>
        <v>35115</v>
      </c>
      <c r="AA325" s="80">
        <f t="shared" si="89"/>
        <v>3559</v>
      </c>
    </row>
    <row r="326" spans="1:27" ht="25.5" customHeight="1" x14ac:dyDescent="0.25">
      <c r="A326" s="91">
        <v>44889</v>
      </c>
      <c r="B326" s="78" t="str">
        <f t="shared" si="83"/>
        <v>PO2211/03559</v>
      </c>
      <c r="G326" s="24" t="s">
        <v>860</v>
      </c>
      <c r="I326" s="24" t="s">
        <v>2058</v>
      </c>
      <c r="J326" s="60" t="str">
        <f>IF(G326&lt;&gt;"",VLOOKUP(G326,'nhân viên sale'!$A$2:$B$1597,2,0),"")</f>
        <v>HN003</v>
      </c>
      <c r="K326" s="24" t="s">
        <v>39</v>
      </c>
      <c r="L326" s="31" t="str">
        <f t="shared" si="81"/>
        <v>Chân giò heo muối 300g</v>
      </c>
      <c r="N326" s="50" t="str">
        <f t="shared" si="84"/>
        <v>K-C6</v>
      </c>
      <c r="Q326" s="32" t="str">
        <f t="shared" si="82"/>
        <v>Túi</v>
      </c>
      <c r="R326" s="36">
        <v>6</v>
      </c>
      <c r="T326" s="34">
        <f t="shared" si="87"/>
        <v>73431</v>
      </c>
      <c r="U326" s="34">
        <f t="shared" si="88"/>
        <v>440586</v>
      </c>
      <c r="X326" s="72">
        <f t="shared" si="85"/>
        <v>8</v>
      </c>
      <c r="Y326" s="35"/>
      <c r="Z326" s="34">
        <f t="shared" si="86"/>
        <v>35247</v>
      </c>
      <c r="AA326" s="80">
        <f t="shared" si="89"/>
        <v>3559</v>
      </c>
    </row>
    <row r="327" spans="1:27" ht="25.5" customHeight="1" x14ac:dyDescent="0.25">
      <c r="A327" s="91">
        <v>44889</v>
      </c>
      <c r="B327" s="78" t="str">
        <f t="shared" si="83"/>
        <v>PO2211/03559</v>
      </c>
      <c r="G327" s="24" t="s">
        <v>860</v>
      </c>
      <c r="I327" s="24" t="s">
        <v>2058</v>
      </c>
      <c r="J327" s="60" t="str">
        <f>IF(G327&lt;&gt;"",VLOOKUP(G327,'nhân viên sale'!$A$2:$B$1597,2,0),"")</f>
        <v>HN003</v>
      </c>
      <c r="K327" s="24" t="s">
        <v>55</v>
      </c>
      <c r="L327" s="31" t="str">
        <f t="shared" si="81"/>
        <v>Gà muối 500g</v>
      </c>
      <c r="N327" s="50" t="str">
        <f t="shared" si="84"/>
        <v>K-C6</v>
      </c>
      <c r="Q327" s="32" t="str">
        <f t="shared" si="82"/>
        <v>Túi</v>
      </c>
      <c r="R327" s="36">
        <v>6</v>
      </c>
      <c r="T327" s="34">
        <f t="shared" si="87"/>
        <v>111058</v>
      </c>
      <c r="U327" s="34">
        <f t="shared" si="88"/>
        <v>666348</v>
      </c>
      <c r="X327" s="72">
        <f t="shared" si="85"/>
        <v>8</v>
      </c>
      <c r="Y327" s="35"/>
      <c r="Z327" s="34">
        <f t="shared" si="86"/>
        <v>53308</v>
      </c>
      <c r="AA327" s="80">
        <f t="shared" si="89"/>
        <v>3559</v>
      </c>
    </row>
    <row r="328" spans="1:27" ht="25.5" customHeight="1" x14ac:dyDescent="0.25">
      <c r="A328" s="91">
        <v>44889</v>
      </c>
      <c r="B328" s="78" t="str">
        <f t="shared" si="83"/>
        <v>PO2211/03559</v>
      </c>
      <c r="G328" s="24" t="s">
        <v>860</v>
      </c>
      <c r="I328" s="24" t="s">
        <v>2058</v>
      </c>
      <c r="J328" s="60" t="str">
        <f>IF(G328&lt;&gt;"",VLOOKUP(G328,'nhân viên sale'!$A$2:$B$1597,2,0),"")</f>
        <v>HN003</v>
      </c>
      <c r="K328" s="24" t="s">
        <v>45</v>
      </c>
      <c r="L328" s="31" t="str">
        <f t="shared" si="81"/>
        <v>Chả nướng 300g</v>
      </c>
      <c r="N328" s="50" t="str">
        <f t="shared" si="84"/>
        <v>K-C6</v>
      </c>
      <c r="Q328" s="32" t="str">
        <f t="shared" si="82"/>
        <v>Túi</v>
      </c>
      <c r="R328" s="36">
        <v>2</v>
      </c>
      <c r="T328" s="34">
        <f t="shared" si="87"/>
        <v>70950</v>
      </c>
      <c r="U328" s="34">
        <f t="shared" si="88"/>
        <v>141900</v>
      </c>
      <c r="X328" s="72">
        <f t="shared" si="85"/>
        <v>8</v>
      </c>
      <c r="Y328" s="35"/>
      <c r="Z328" s="34">
        <f t="shared" si="86"/>
        <v>11352</v>
      </c>
      <c r="AA328" s="80">
        <f t="shared" si="89"/>
        <v>3559</v>
      </c>
    </row>
    <row r="329" spans="1:27" ht="25.5" customHeight="1" x14ac:dyDescent="0.25">
      <c r="A329" s="91">
        <v>44889</v>
      </c>
      <c r="B329" s="78" t="str">
        <f t="shared" si="83"/>
        <v>PO2211/03559</v>
      </c>
      <c r="G329" s="24" t="s">
        <v>860</v>
      </c>
      <c r="I329" s="24" t="s">
        <v>2058</v>
      </c>
      <c r="J329" s="60" t="str">
        <f>IF(G329&lt;&gt;"",VLOOKUP(G329,'nhân viên sale'!$A$2:$B$1597,2,0),"")</f>
        <v>HN003</v>
      </c>
      <c r="K329" s="24" t="s">
        <v>37</v>
      </c>
      <c r="L329" s="31" t="str">
        <f t="shared" si="81"/>
        <v>Chả cốm 300g</v>
      </c>
      <c r="N329" s="50" t="str">
        <f t="shared" si="84"/>
        <v>K-C6</v>
      </c>
      <c r="Q329" s="32" t="str">
        <f t="shared" si="82"/>
        <v>Túi</v>
      </c>
      <c r="R329" s="36">
        <v>6</v>
      </c>
      <c r="T329" s="34">
        <f t="shared" si="87"/>
        <v>74250</v>
      </c>
      <c r="U329" s="34">
        <f t="shared" si="88"/>
        <v>445500</v>
      </c>
      <c r="X329" s="72">
        <f t="shared" si="85"/>
        <v>8</v>
      </c>
      <c r="Y329" s="35"/>
      <c r="Z329" s="34">
        <f t="shared" si="86"/>
        <v>35640</v>
      </c>
      <c r="AA329" s="80">
        <f t="shared" si="89"/>
        <v>3559</v>
      </c>
    </row>
    <row r="330" spans="1:27" ht="25.5" customHeight="1" x14ac:dyDescent="0.25">
      <c r="A330" s="91">
        <v>44889</v>
      </c>
      <c r="B330" s="78" t="str">
        <f t="shared" si="83"/>
        <v>PO2211/03559</v>
      </c>
      <c r="G330" s="24" t="s">
        <v>860</v>
      </c>
      <c r="I330" s="24" t="s">
        <v>2058</v>
      </c>
      <c r="J330" s="60" t="str">
        <f>IF(G330&lt;&gt;"",VLOOKUP(G330,'nhân viên sale'!$A$2:$B$1597,2,0),"")</f>
        <v>HN003</v>
      </c>
      <c r="K330" s="24" t="s">
        <v>47</v>
      </c>
      <c r="L330" s="31" t="str">
        <f t="shared" si="81"/>
        <v>Đùi gà sốt cay 500g</v>
      </c>
      <c r="N330" s="50" t="str">
        <f t="shared" si="84"/>
        <v>K-C6</v>
      </c>
      <c r="Q330" s="32" t="str">
        <f t="shared" si="82"/>
        <v>Túi</v>
      </c>
      <c r="R330" s="36">
        <v>3</v>
      </c>
      <c r="T330" s="34">
        <f t="shared" si="87"/>
        <v>105400</v>
      </c>
      <c r="U330" s="34">
        <f t="shared" si="88"/>
        <v>316200</v>
      </c>
      <c r="X330" s="72">
        <f t="shared" si="85"/>
        <v>8</v>
      </c>
      <c r="Y330" s="35"/>
      <c r="Z330" s="34">
        <f t="shared" si="86"/>
        <v>25296</v>
      </c>
      <c r="AA330" s="80">
        <f t="shared" si="89"/>
        <v>3559</v>
      </c>
    </row>
    <row r="331" spans="1:27" ht="25.5" customHeight="1" x14ac:dyDescent="0.25">
      <c r="A331" s="91">
        <v>44889</v>
      </c>
      <c r="B331" s="78" t="str">
        <f t="shared" si="83"/>
        <v>PO2211/03559</v>
      </c>
      <c r="G331" s="24" t="s">
        <v>860</v>
      </c>
      <c r="I331" s="24" t="s">
        <v>2058</v>
      </c>
      <c r="J331" s="60" t="str">
        <f>IF(G331&lt;&gt;"",VLOOKUP(G331,'nhân viên sale'!$A$2:$B$1597,2,0),"")</f>
        <v>HN003</v>
      </c>
      <c r="K331" s="24" t="s">
        <v>43</v>
      </c>
      <c r="L331" s="31" t="str">
        <f t="shared" si="81"/>
        <v>Chân gà sốt cay 400g</v>
      </c>
      <c r="N331" s="50" t="str">
        <f t="shared" si="84"/>
        <v>K-C6</v>
      </c>
      <c r="Q331" s="32" t="str">
        <f t="shared" si="82"/>
        <v>Túi</v>
      </c>
      <c r="R331" s="36">
        <v>3</v>
      </c>
      <c r="T331" s="34">
        <f t="shared" si="87"/>
        <v>90750</v>
      </c>
      <c r="U331" s="34">
        <f t="shared" si="88"/>
        <v>272250</v>
      </c>
      <c r="X331" s="72">
        <f t="shared" si="85"/>
        <v>8</v>
      </c>
      <c r="Y331" s="35"/>
      <c r="Z331" s="34">
        <f t="shared" si="86"/>
        <v>21780</v>
      </c>
      <c r="AA331" s="80">
        <f t="shared" si="89"/>
        <v>3559</v>
      </c>
    </row>
    <row r="332" spans="1:27" ht="25.5" customHeight="1" x14ac:dyDescent="0.25">
      <c r="A332" s="91">
        <v>44889</v>
      </c>
      <c r="B332" s="78" t="str">
        <f t="shared" si="83"/>
        <v>PO2211/03559</v>
      </c>
      <c r="G332" s="24" t="s">
        <v>860</v>
      </c>
      <c r="I332" s="24" t="s">
        <v>2058</v>
      </c>
      <c r="J332" s="60" t="str">
        <f>IF(G332&lt;&gt;"",VLOOKUP(G332,'nhân viên sale'!$A$2:$B$1597,2,0),"")</f>
        <v>HN003</v>
      </c>
      <c r="K332" s="24" t="s">
        <v>59</v>
      </c>
      <c r="L332" s="31" t="str">
        <f t="shared" si="81"/>
        <v>Giò Tai Lưỡi Xào 250g</v>
      </c>
      <c r="N332" s="50" t="str">
        <f t="shared" si="84"/>
        <v>K-C6</v>
      </c>
      <c r="Q332" s="32" t="str">
        <f t="shared" si="82"/>
        <v>Túi</v>
      </c>
      <c r="R332" s="36">
        <v>5</v>
      </c>
      <c r="T332" s="34">
        <f t="shared" si="87"/>
        <v>50182</v>
      </c>
      <c r="U332" s="34">
        <f t="shared" si="88"/>
        <v>250910</v>
      </c>
      <c r="X332" s="72">
        <f t="shared" si="85"/>
        <v>8</v>
      </c>
      <c r="Y332" s="35"/>
      <c r="Z332" s="34">
        <f t="shared" si="86"/>
        <v>20073</v>
      </c>
      <c r="AA332" s="80">
        <f t="shared" si="89"/>
        <v>3559</v>
      </c>
    </row>
    <row r="333" spans="1:27" ht="25.5" customHeight="1" x14ac:dyDescent="0.25">
      <c r="A333" s="91">
        <v>44889</v>
      </c>
      <c r="B333" s="78" t="str">
        <f t="shared" si="83"/>
        <v>PO2211/03559</v>
      </c>
      <c r="G333" s="24" t="s">
        <v>860</v>
      </c>
      <c r="I333" s="24" t="s">
        <v>2058</v>
      </c>
      <c r="J333" s="60" t="str">
        <f>IF(G333&lt;&gt;"",VLOOKUP(G333,'nhân viên sale'!$A$2:$B$1597,2,0),"")</f>
        <v>HN003</v>
      </c>
      <c r="K333" s="24" t="s">
        <v>65</v>
      </c>
      <c r="L333" s="31" t="str">
        <f t="shared" si="81"/>
        <v>Mọc Nấm Hương 250g</v>
      </c>
      <c r="N333" s="50" t="str">
        <f t="shared" si="84"/>
        <v>K-C6</v>
      </c>
      <c r="Q333" s="32" t="str">
        <f t="shared" si="82"/>
        <v>Túi</v>
      </c>
      <c r="R333" s="36">
        <v>6</v>
      </c>
      <c r="T333" s="34">
        <f t="shared" si="87"/>
        <v>46000</v>
      </c>
      <c r="U333" s="34">
        <f t="shared" si="88"/>
        <v>276000</v>
      </c>
      <c r="X333" s="72">
        <f t="shared" si="85"/>
        <v>8</v>
      </c>
      <c r="Y333" s="35"/>
      <c r="Z333" s="34">
        <f t="shared" si="86"/>
        <v>22080</v>
      </c>
      <c r="AA333" s="80">
        <f t="shared" si="89"/>
        <v>3559</v>
      </c>
    </row>
    <row r="334" spans="1:27" ht="25.5" customHeight="1" x14ac:dyDescent="0.25">
      <c r="A334" s="91">
        <v>44889</v>
      </c>
      <c r="B334" s="78" t="str">
        <f t="shared" si="83"/>
        <v>PO2211/03560</v>
      </c>
      <c r="G334" s="24" t="s">
        <v>863</v>
      </c>
      <c r="I334" s="24" t="s">
        <v>2059</v>
      </c>
      <c r="J334" s="60" t="str">
        <f>IF(G334&lt;&gt;"",VLOOKUP(G334,'nhân viên sale'!$A$2:$B$1597,2,0),"")</f>
        <v>HN003</v>
      </c>
      <c r="K334" s="24" t="s">
        <v>30</v>
      </c>
      <c r="L334" s="31" t="str">
        <f t="shared" si="81"/>
        <v>Bắp bò muối 200g</v>
      </c>
      <c r="N334" s="50" t="str">
        <f t="shared" si="84"/>
        <v>K-C6</v>
      </c>
      <c r="Q334" s="32" t="str">
        <f t="shared" si="82"/>
        <v>Túi</v>
      </c>
      <c r="R334" s="36">
        <v>5</v>
      </c>
      <c r="T334" s="34">
        <f t="shared" si="87"/>
        <v>87787</v>
      </c>
      <c r="U334" s="34">
        <f t="shared" si="88"/>
        <v>438935</v>
      </c>
      <c r="X334" s="72">
        <f t="shared" si="85"/>
        <v>8</v>
      </c>
      <c r="Y334" s="35"/>
      <c r="Z334" s="34">
        <f t="shared" si="86"/>
        <v>35115</v>
      </c>
      <c r="AA334" s="80">
        <f t="shared" si="89"/>
        <v>3560</v>
      </c>
    </row>
    <row r="335" spans="1:27" ht="25.5" customHeight="1" x14ac:dyDescent="0.25">
      <c r="A335" s="91">
        <v>44889</v>
      </c>
      <c r="B335" s="78" t="str">
        <f t="shared" si="83"/>
        <v>PO2211/03560</v>
      </c>
      <c r="G335" s="24" t="s">
        <v>863</v>
      </c>
      <c r="I335" s="24" t="s">
        <v>2059</v>
      </c>
      <c r="J335" s="60" t="str">
        <f>IF(G335&lt;&gt;"",VLOOKUP(G335,'nhân viên sale'!$A$2:$B$1597,2,0),"")</f>
        <v>HN003</v>
      </c>
      <c r="K335" s="24" t="s">
        <v>39</v>
      </c>
      <c r="L335" s="31" t="str">
        <f t="shared" si="81"/>
        <v>Chân giò heo muối 300g</v>
      </c>
      <c r="N335" s="50" t="str">
        <f t="shared" si="84"/>
        <v>K-C6</v>
      </c>
      <c r="Q335" s="32" t="str">
        <f t="shared" si="82"/>
        <v>Túi</v>
      </c>
      <c r="R335" s="36">
        <v>6</v>
      </c>
      <c r="T335" s="34">
        <f t="shared" si="87"/>
        <v>73431</v>
      </c>
      <c r="U335" s="34">
        <f t="shared" si="88"/>
        <v>440586</v>
      </c>
      <c r="X335" s="72">
        <f t="shared" si="85"/>
        <v>8</v>
      </c>
      <c r="Y335" s="35"/>
      <c r="Z335" s="34">
        <f t="shared" si="86"/>
        <v>35247</v>
      </c>
      <c r="AA335" s="80">
        <f t="shared" si="89"/>
        <v>3560</v>
      </c>
    </row>
    <row r="336" spans="1:27" ht="25.5" customHeight="1" x14ac:dyDescent="0.25">
      <c r="A336" s="91">
        <v>44889</v>
      </c>
      <c r="B336" s="78" t="str">
        <f t="shared" si="83"/>
        <v>PO2211/03560</v>
      </c>
      <c r="G336" s="24" t="s">
        <v>863</v>
      </c>
      <c r="I336" s="24" t="s">
        <v>2059</v>
      </c>
      <c r="J336" s="60" t="str">
        <f>IF(G336&lt;&gt;"",VLOOKUP(G336,'nhân viên sale'!$A$2:$B$1597,2,0),"")</f>
        <v>HN003</v>
      </c>
      <c r="K336" s="24" t="s">
        <v>55</v>
      </c>
      <c r="L336" s="31" t="str">
        <f t="shared" si="81"/>
        <v>Gà muối 500g</v>
      </c>
      <c r="N336" s="50" t="str">
        <f t="shared" si="84"/>
        <v>K-C6</v>
      </c>
      <c r="Q336" s="32" t="str">
        <f t="shared" si="82"/>
        <v>Túi</v>
      </c>
      <c r="R336" s="36">
        <v>12</v>
      </c>
      <c r="T336" s="34">
        <f t="shared" si="87"/>
        <v>111058</v>
      </c>
      <c r="U336" s="34">
        <f t="shared" si="88"/>
        <v>1332696</v>
      </c>
      <c r="X336" s="72">
        <f t="shared" si="85"/>
        <v>8</v>
      </c>
      <c r="Y336" s="35"/>
      <c r="Z336" s="34">
        <f t="shared" si="86"/>
        <v>106616</v>
      </c>
      <c r="AA336" s="80">
        <f t="shared" si="89"/>
        <v>3560</v>
      </c>
    </row>
    <row r="337" spans="1:27" ht="25.5" customHeight="1" x14ac:dyDescent="0.25">
      <c r="A337" s="91">
        <v>44889</v>
      </c>
      <c r="B337" s="78" t="str">
        <f t="shared" si="83"/>
        <v>PO2211/03560</v>
      </c>
      <c r="G337" s="24" t="s">
        <v>863</v>
      </c>
      <c r="I337" s="24" t="s">
        <v>2059</v>
      </c>
      <c r="J337" s="60" t="str">
        <f>IF(G337&lt;&gt;"",VLOOKUP(G337,'nhân viên sale'!$A$2:$B$1597,2,0),"")</f>
        <v>HN003</v>
      </c>
      <c r="K337" s="24" t="s">
        <v>45</v>
      </c>
      <c r="L337" s="31" t="str">
        <f t="shared" si="81"/>
        <v>Chả nướng 300g</v>
      </c>
      <c r="N337" s="50" t="str">
        <f t="shared" si="84"/>
        <v>K-C6</v>
      </c>
      <c r="Q337" s="32" t="str">
        <f t="shared" si="82"/>
        <v>Túi</v>
      </c>
      <c r="R337" s="36">
        <v>2</v>
      </c>
      <c r="T337" s="34">
        <f t="shared" si="87"/>
        <v>70950</v>
      </c>
      <c r="U337" s="34">
        <f t="shared" si="88"/>
        <v>141900</v>
      </c>
      <c r="X337" s="72">
        <f t="shared" si="85"/>
        <v>8</v>
      </c>
      <c r="Y337" s="35"/>
      <c r="Z337" s="34">
        <f t="shared" si="86"/>
        <v>11352</v>
      </c>
      <c r="AA337" s="80">
        <f t="shared" si="89"/>
        <v>3560</v>
      </c>
    </row>
    <row r="338" spans="1:27" ht="25.5" customHeight="1" x14ac:dyDescent="0.25">
      <c r="A338" s="91">
        <v>44889</v>
      </c>
      <c r="B338" s="78" t="str">
        <f t="shared" si="83"/>
        <v>PO2211/03560</v>
      </c>
      <c r="G338" s="24" t="s">
        <v>863</v>
      </c>
      <c r="I338" s="24" t="s">
        <v>2059</v>
      </c>
      <c r="J338" s="60" t="str">
        <f>IF(G338&lt;&gt;"",VLOOKUP(G338,'nhân viên sale'!$A$2:$B$1597,2,0),"")</f>
        <v>HN003</v>
      </c>
      <c r="K338" s="24" t="s">
        <v>37</v>
      </c>
      <c r="L338" s="31" t="str">
        <f t="shared" si="81"/>
        <v>Chả cốm 300g</v>
      </c>
      <c r="N338" s="50" t="str">
        <f t="shared" si="84"/>
        <v>K-C6</v>
      </c>
      <c r="Q338" s="32" t="str">
        <f t="shared" si="82"/>
        <v>Túi</v>
      </c>
      <c r="R338" s="36">
        <v>3</v>
      </c>
      <c r="T338" s="34">
        <f t="shared" si="87"/>
        <v>74250</v>
      </c>
      <c r="U338" s="34">
        <f t="shared" si="88"/>
        <v>222750</v>
      </c>
      <c r="X338" s="72">
        <f t="shared" si="85"/>
        <v>8</v>
      </c>
      <c r="Y338" s="35"/>
      <c r="Z338" s="34">
        <f t="shared" si="86"/>
        <v>17820</v>
      </c>
      <c r="AA338" s="80">
        <f t="shared" si="89"/>
        <v>3560</v>
      </c>
    </row>
    <row r="339" spans="1:27" ht="25.5" customHeight="1" x14ac:dyDescent="0.25">
      <c r="A339" s="91">
        <v>44889</v>
      </c>
      <c r="B339" s="78" t="str">
        <f t="shared" si="83"/>
        <v>PO2211/03560</v>
      </c>
      <c r="G339" s="24" t="s">
        <v>863</v>
      </c>
      <c r="I339" s="24" t="s">
        <v>2059</v>
      </c>
      <c r="J339" s="60" t="str">
        <f>IF(G339&lt;&gt;"",VLOOKUP(G339,'nhân viên sale'!$A$2:$B$1597,2,0),"")</f>
        <v>HN003</v>
      </c>
      <c r="K339" s="24" t="s">
        <v>47</v>
      </c>
      <c r="L339" s="31" t="str">
        <f t="shared" si="81"/>
        <v>Đùi gà sốt cay 500g</v>
      </c>
      <c r="N339" s="50" t="str">
        <f t="shared" si="84"/>
        <v>K-C6</v>
      </c>
      <c r="Q339" s="32" t="str">
        <f t="shared" si="82"/>
        <v>Túi</v>
      </c>
      <c r="R339" s="36">
        <v>3</v>
      </c>
      <c r="T339" s="34">
        <f t="shared" si="87"/>
        <v>105400</v>
      </c>
      <c r="U339" s="34">
        <f t="shared" si="88"/>
        <v>316200</v>
      </c>
      <c r="X339" s="72">
        <f t="shared" si="85"/>
        <v>8</v>
      </c>
      <c r="Y339" s="35"/>
      <c r="Z339" s="34">
        <f t="shared" si="86"/>
        <v>25296</v>
      </c>
      <c r="AA339" s="80">
        <f t="shared" si="89"/>
        <v>3560</v>
      </c>
    </row>
    <row r="340" spans="1:27" ht="25.5" customHeight="1" x14ac:dyDescent="0.25">
      <c r="A340" s="91">
        <v>44889</v>
      </c>
      <c r="B340" s="78" t="str">
        <f t="shared" si="83"/>
        <v>PO2211/03560</v>
      </c>
      <c r="G340" s="24" t="s">
        <v>863</v>
      </c>
      <c r="I340" s="24" t="s">
        <v>2059</v>
      </c>
      <c r="J340" s="60" t="str">
        <f>IF(G340&lt;&gt;"",VLOOKUP(G340,'nhân viên sale'!$A$2:$B$1597,2,0),"")</f>
        <v>HN003</v>
      </c>
      <c r="K340" s="24" t="s">
        <v>43</v>
      </c>
      <c r="L340" s="31" t="str">
        <f t="shared" si="81"/>
        <v>Chân gà sốt cay 400g</v>
      </c>
      <c r="N340" s="50" t="str">
        <f t="shared" si="84"/>
        <v>K-C6</v>
      </c>
      <c r="Q340" s="32" t="str">
        <f t="shared" si="82"/>
        <v>Túi</v>
      </c>
      <c r="R340" s="36">
        <v>3</v>
      </c>
      <c r="T340" s="34">
        <f t="shared" si="87"/>
        <v>90750</v>
      </c>
      <c r="U340" s="34">
        <f t="shared" si="88"/>
        <v>272250</v>
      </c>
      <c r="X340" s="72">
        <f t="shared" si="85"/>
        <v>8</v>
      </c>
      <c r="Y340" s="35"/>
      <c r="Z340" s="34">
        <f t="shared" si="86"/>
        <v>21780</v>
      </c>
      <c r="AA340" s="80">
        <f t="shared" si="89"/>
        <v>3560</v>
      </c>
    </row>
    <row r="341" spans="1:27" ht="25.5" customHeight="1" x14ac:dyDescent="0.25">
      <c r="A341" s="91">
        <v>44889</v>
      </c>
      <c r="B341" s="78" t="str">
        <f t="shared" si="83"/>
        <v>PO2211/03560</v>
      </c>
      <c r="G341" s="24" t="s">
        <v>863</v>
      </c>
      <c r="I341" s="24" t="s">
        <v>2059</v>
      </c>
      <c r="J341" s="60" t="str">
        <f>IF(G341&lt;&gt;"",VLOOKUP(G341,'nhân viên sale'!$A$2:$B$1597,2,0),"")</f>
        <v>HN003</v>
      </c>
      <c r="K341" s="24" t="s">
        <v>59</v>
      </c>
      <c r="L341" s="31" t="str">
        <f t="shared" si="81"/>
        <v>Giò Tai Lưỡi Xào 250g</v>
      </c>
      <c r="N341" s="50" t="str">
        <f t="shared" si="84"/>
        <v>K-C6</v>
      </c>
      <c r="Q341" s="32" t="str">
        <f t="shared" si="82"/>
        <v>Túi</v>
      </c>
      <c r="R341" s="36">
        <v>10</v>
      </c>
      <c r="T341" s="34">
        <f t="shared" si="87"/>
        <v>50182</v>
      </c>
      <c r="U341" s="34">
        <f t="shared" si="88"/>
        <v>501820</v>
      </c>
      <c r="X341" s="72">
        <f t="shared" si="85"/>
        <v>8</v>
      </c>
      <c r="Y341" s="35"/>
      <c r="Z341" s="34">
        <f t="shared" si="86"/>
        <v>40146</v>
      </c>
      <c r="AA341" s="80">
        <f t="shared" si="89"/>
        <v>3560</v>
      </c>
    </row>
    <row r="342" spans="1:27" ht="25.5" customHeight="1" x14ac:dyDescent="0.25">
      <c r="A342" s="91">
        <v>44889</v>
      </c>
      <c r="B342" s="78" t="str">
        <f t="shared" si="83"/>
        <v>PO2211/03560</v>
      </c>
      <c r="G342" s="24" t="s">
        <v>863</v>
      </c>
      <c r="I342" s="24" t="s">
        <v>2059</v>
      </c>
      <c r="J342" s="60" t="str">
        <f>IF(G342&lt;&gt;"",VLOOKUP(G342,'nhân viên sale'!$A$2:$B$1597,2,0),"")</f>
        <v>HN003</v>
      </c>
      <c r="K342" s="24" t="s">
        <v>65</v>
      </c>
      <c r="L342" s="31" t="str">
        <f t="shared" si="81"/>
        <v>Mọc Nấm Hương 250g</v>
      </c>
      <c r="N342" s="50" t="str">
        <f t="shared" si="84"/>
        <v>K-C6</v>
      </c>
      <c r="Q342" s="32" t="str">
        <f t="shared" si="82"/>
        <v>Túi</v>
      </c>
      <c r="R342" s="36">
        <v>12</v>
      </c>
      <c r="T342" s="34">
        <f t="shared" si="87"/>
        <v>46000</v>
      </c>
      <c r="U342" s="34">
        <f t="shared" si="88"/>
        <v>552000</v>
      </c>
      <c r="X342" s="72">
        <f t="shared" si="85"/>
        <v>8</v>
      </c>
      <c r="Y342" s="35"/>
      <c r="Z342" s="34">
        <f t="shared" si="86"/>
        <v>44160</v>
      </c>
      <c r="AA342" s="80">
        <f t="shared" si="89"/>
        <v>3560</v>
      </c>
    </row>
    <row r="343" spans="1:27" ht="25.5" customHeight="1" x14ac:dyDescent="0.25">
      <c r="A343" s="91">
        <v>44889</v>
      </c>
      <c r="B343" s="78" t="str">
        <f t="shared" si="83"/>
        <v>PO2211/03561</v>
      </c>
      <c r="G343" s="24" t="s">
        <v>934</v>
      </c>
      <c r="I343" s="24" t="s">
        <v>2060</v>
      </c>
      <c r="J343" s="60" t="str">
        <f>IF(G343&lt;&gt;"",VLOOKUP(G343,'nhân viên sale'!$A$2:$B$1597,2,0),"")</f>
        <v>HN003</v>
      </c>
      <c r="K343" s="24" t="s">
        <v>39</v>
      </c>
      <c r="L343" s="31" t="str">
        <f t="shared" si="81"/>
        <v>Chân giò heo muối 300g</v>
      </c>
      <c r="N343" s="50" t="str">
        <f t="shared" si="84"/>
        <v>K-C6</v>
      </c>
      <c r="Q343" s="32" t="str">
        <f t="shared" si="82"/>
        <v>Túi</v>
      </c>
      <c r="R343" s="36">
        <v>6</v>
      </c>
      <c r="T343" s="34">
        <f t="shared" si="87"/>
        <v>73431</v>
      </c>
      <c r="U343" s="34">
        <f t="shared" si="88"/>
        <v>440586</v>
      </c>
      <c r="X343" s="72">
        <f t="shared" si="85"/>
        <v>8</v>
      </c>
      <c r="Y343" s="35"/>
      <c r="Z343" s="34">
        <f t="shared" si="86"/>
        <v>35247</v>
      </c>
      <c r="AA343" s="80">
        <f t="shared" si="89"/>
        <v>3561</v>
      </c>
    </row>
    <row r="344" spans="1:27" ht="25.5" customHeight="1" x14ac:dyDescent="0.25">
      <c r="A344" s="91">
        <v>44889</v>
      </c>
      <c r="B344" s="78" t="str">
        <f t="shared" si="83"/>
        <v>PO2211/03561</v>
      </c>
      <c r="G344" s="24" t="s">
        <v>934</v>
      </c>
      <c r="I344" s="24" t="s">
        <v>2060</v>
      </c>
      <c r="J344" s="60" t="str">
        <f>IF(G344&lt;&gt;"",VLOOKUP(G344,'nhân viên sale'!$A$2:$B$1597,2,0),"")</f>
        <v>HN003</v>
      </c>
      <c r="K344" s="24" t="s">
        <v>45</v>
      </c>
      <c r="L344" s="31" t="str">
        <f t="shared" si="81"/>
        <v>Chả nướng 300g</v>
      </c>
      <c r="N344" s="50" t="str">
        <f t="shared" si="84"/>
        <v>K-C6</v>
      </c>
      <c r="Q344" s="32" t="str">
        <f t="shared" si="82"/>
        <v>Túi</v>
      </c>
      <c r="R344" s="36">
        <v>2</v>
      </c>
      <c r="T344" s="34">
        <f t="shared" si="87"/>
        <v>70950</v>
      </c>
      <c r="U344" s="34">
        <f t="shared" si="88"/>
        <v>141900</v>
      </c>
      <c r="X344" s="72">
        <f t="shared" si="85"/>
        <v>8</v>
      </c>
      <c r="Y344" s="35"/>
      <c r="Z344" s="34">
        <f t="shared" si="86"/>
        <v>11352</v>
      </c>
      <c r="AA344" s="80">
        <f t="shared" si="89"/>
        <v>3561</v>
      </c>
    </row>
    <row r="345" spans="1:27" ht="25.5" customHeight="1" x14ac:dyDescent="0.25">
      <c r="A345" s="91">
        <v>44889</v>
      </c>
      <c r="B345" s="78" t="str">
        <f t="shared" si="83"/>
        <v>PO2211/03561</v>
      </c>
      <c r="G345" s="24" t="s">
        <v>934</v>
      </c>
      <c r="I345" s="24" t="s">
        <v>2060</v>
      </c>
      <c r="J345" s="60" t="str">
        <f>IF(G345&lt;&gt;"",VLOOKUP(G345,'nhân viên sale'!$A$2:$B$1597,2,0),"")</f>
        <v>HN003</v>
      </c>
      <c r="K345" s="24" t="s">
        <v>43</v>
      </c>
      <c r="L345" s="31" t="str">
        <f t="shared" si="81"/>
        <v>Chân gà sốt cay 400g</v>
      </c>
      <c r="N345" s="50" t="str">
        <f t="shared" si="84"/>
        <v>K-C6</v>
      </c>
      <c r="Q345" s="32" t="str">
        <f t="shared" si="82"/>
        <v>Túi</v>
      </c>
      <c r="R345" s="36">
        <v>3</v>
      </c>
      <c r="T345" s="34">
        <f t="shared" si="87"/>
        <v>90750</v>
      </c>
      <c r="U345" s="34">
        <f t="shared" si="88"/>
        <v>272250</v>
      </c>
      <c r="X345" s="72">
        <f t="shared" si="85"/>
        <v>8</v>
      </c>
      <c r="Y345" s="35"/>
      <c r="Z345" s="34">
        <f t="shared" si="86"/>
        <v>21780</v>
      </c>
      <c r="AA345" s="80">
        <f t="shared" si="89"/>
        <v>3561</v>
      </c>
    </row>
    <row r="346" spans="1:27" ht="25.5" customHeight="1" x14ac:dyDescent="0.25">
      <c r="A346" s="91">
        <v>44889</v>
      </c>
      <c r="B346" s="78" t="str">
        <f t="shared" si="83"/>
        <v>PO2211/03562</v>
      </c>
      <c r="G346" s="24" t="s">
        <v>955</v>
      </c>
      <c r="I346" s="24" t="s">
        <v>2061</v>
      </c>
      <c r="J346" s="60" t="str">
        <f>IF(G346&lt;&gt;"",VLOOKUP(G346,'nhân viên sale'!$A$2:$B$1597,2,0),"")</f>
        <v>HN003</v>
      </c>
      <c r="K346" s="24" t="s">
        <v>39</v>
      </c>
      <c r="L346" s="31" t="str">
        <f t="shared" si="81"/>
        <v>Chân giò heo muối 300g</v>
      </c>
      <c r="N346" s="50" t="str">
        <f t="shared" si="84"/>
        <v>K-C6</v>
      </c>
      <c r="Q346" s="32" t="str">
        <f t="shared" si="82"/>
        <v>Túi</v>
      </c>
      <c r="R346" s="36">
        <v>6</v>
      </c>
      <c r="T346" s="34">
        <f t="shared" si="87"/>
        <v>73431</v>
      </c>
      <c r="U346" s="34">
        <f t="shared" si="88"/>
        <v>440586</v>
      </c>
      <c r="X346" s="72">
        <f t="shared" si="85"/>
        <v>8</v>
      </c>
      <c r="Y346" s="35"/>
      <c r="Z346" s="34">
        <f t="shared" si="86"/>
        <v>35247</v>
      </c>
      <c r="AA346" s="80">
        <f t="shared" si="89"/>
        <v>3562</v>
      </c>
    </row>
    <row r="347" spans="1:27" ht="25.5" customHeight="1" x14ac:dyDescent="0.25">
      <c r="A347" s="91">
        <v>44889</v>
      </c>
      <c r="B347" s="78" t="str">
        <f t="shared" si="83"/>
        <v>PO2211/03562</v>
      </c>
      <c r="G347" s="24" t="s">
        <v>955</v>
      </c>
      <c r="I347" s="24" t="s">
        <v>2061</v>
      </c>
      <c r="J347" s="60" t="str">
        <f>IF(G347&lt;&gt;"",VLOOKUP(G347,'nhân viên sale'!$A$2:$B$1597,2,0),"")</f>
        <v>HN003</v>
      </c>
      <c r="K347" s="24" t="s">
        <v>55</v>
      </c>
      <c r="L347" s="31" t="str">
        <f t="shared" si="81"/>
        <v>Gà muối 500g</v>
      </c>
      <c r="N347" s="50" t="str">
        <f t="shared" si="84"/>
        <v>K-C6</v>
      </c>
      <c r="Q347" s="32" t="str">
        <f t="shared" si="82"/>
        <v>Túi</v>
      </c>
      <c r="R347" s="36">
        <v>6</v>
      </c>
      <c r="T347" s="34">
        <f t="shared" si="87"/>
        <v>111058</v>
      </c>
      <c r="U347" s="34">
        <f t="shared" si="88"/>
        <v>666348</v>
      </c>
      <c r="X347" s="72">
        <f t="shared" si="85"/>
        <v>8</v>
      </c>
      <c r="Y347" s="35"/>
      <c r="Z347" s="34">
        <f t="shared" si="86"/>
        <v>53308</v>
      </c>
      <c r="AA347" s="80">
        <f t="shared" si="89"/>
        <v>3562</v>
      </c>
    </row>
    <row r="348" spans="1:27" ht="25.5" customHeight="1" x14ac:dyDescent="0.25">
      <c r="A348" s="91">
        <v>44889</v>
      </c>
      <c r="B348" s="78" t="str">
        <f t="shared" si="83"/>
        <v>PO2211/03562</v>
      </c>
      <c r="G348" s="24" t="s">
        <v>955</v>
      </c>
      <c r="I348" s="24" t="s">
        <v>2061</v>
      </c>
      <c r="J348" s="60" t="str">
        <f>IF(G348&lt;&gt;"",VLOOKUP(G348,'nhân viên sale'!$A$2:$B$1597,2,0),"")</f>
        <v>HN003</v>
      </c>
      <c r="K348" s="24" t="s">
        <v>65</v>
      </c>
      <c r="L348" s="31" t="str">
        <f t="shared" si="81"/>
        <v>Mọc Nấm Hương 250g</v>
      </c>
      <c r="N348" s="50" t="str">
        <f t="shared" si="84"/>
        <v>K-C6</v>
      </c>
      <c r="Q348" s="32" t="str">
        <f t="shared" si="82"/>
        <v>Túi</v>
      </c>
      <c r="R348" s="36">
        <v>6</v>
      </c>
      <c r="T348" s="34">
        <f t="shared" si="87"/>
        <v>46000</v>
      </c>
      <c r="U348" s="34">
        <f t="shared" si="88"/>
        <v>276000</v>
      </c>
      <c r="X348" s="72">
        <f t="shared" si="85"/>
        <v>8</v>
      </c>
      <c r="Y348" s="35"/>
      <c r="Z348" s="34">
        <f t="shared" si="86"/>
        <v>22080</v>
      </c>
      <c r="AA348" s="80">
        <f t="shared" si="89"/>
        <v>3562</v>
      </c>
    </row>
    <row r="349" spans="1:27" ht="25.5" customHeight="1" x14ac:dyDescent="0.25">
      <c r="A349" s="91">
        <v>44889</v>
      </c>
      <c r="B349" s="78" t="str">
        <f t="shared" si="83"/>
        <v>PO2211/03563</v>
      </c>
      <c r="G349" s="24" t="s">
        <v>959</v>
      </c>
      <c r="I349" s="24" t="s">
        <v>2062</v>
      </c>
      <c r="J349" s="60" t="str">
        <f>IF(G349&lt;&gt;"",VLOOKUP(G349,'nhân viên sale'!$A$2:$B$1597,2,0),"")</f>
        <v>HN003</v>
      </c>
      <c r="K349" s="24" t="s">
        <v>39</v>
      </c>
      <c r="L349" s="31" t="str">
        <f t="shared" si="81"/>
        <v>Chân giò heo muối 300g</v>
      </c>
      <c r="N349" s="50" t="str">
        <f t="shared" si="84"/>
        <v>K-C6</v>
      </c>
      <c r="Q349" s="32" t="str">
        <f t="shared" si="82"/>
        <v>Túi</v>
      </c>
      <c r="R349" s="36">
        <v>6</v>
      </c>
      <c r="T349" s="34">
        <f t="shared" si="87"/>
        <v>73431</v>
      </c>
      <c r="U349" s="34">
        <f t="shared" si="88"/>
        <v>440586</v>
      </c>
      <c r="X349" s="72">
        <f t="shared" si="85"/>
        <v>8</v>
      </c>
      <c r="Y349" s="35"/>
      <c r="Z349" s="34">
        <f t="shared" si="86"/>
        <v>35247</v>
      </c>
      <c r="AA349" s="80">
        <f t="shared" si="89"/>
        <v>3563</v>
      </c>
    </row>
    <row r="350" spans="1:27" ht="25.5" customHeight="1" x14ac:dyDescent="0.25">
      <c r="A350" s="91">
        <v>44889</v>
      </c>
      <c r="B350" s="78" t="str">
        <f t="shared" si="83"/>
        <v>PO2211/03563</v>
      </c>
      <c r="G350" s="24" t="s">
        <v>959</v>
      </c>
      <c r="I350" s="24" t="s">
        <v>2062</v>
      </c>
      <c r="J350" s="60" t="str">
        <f>IF(G350&lt;&gt;"",VLOOKUP(G350,'nhân viên sale'!$A$2:$B$1597,2,0),"")</f>
        <v>HN003</v>
      </c>
      <c r="K350" s="24" t="s">
        <v>55</v>
      </c>
      <c r="L350" s="31" t="str">
        <f t="shared" si="81"/>
        <v>Gà muối 500g</v>
      </c>
      <c r="N350" s="50" t="str">
        <f t="shared" si="84"/>
        <v>K-C6</v>
      </c>
      <c r="Q350" s="32" t="str">
        <f t="shared" si="82"/>
        <v>Túi</v>
      </c>
      <c r="R350" s="36">
        <v>6</v>
      </c>
      <c r="T350" s="34">
        <f t="shared" si="87"/>
        <v>111058</v>
      </c>
      <c r="U350" s="34">
        <f t="shared" si="88"/>
        <v>666348</v>
      </c>
      <c r="X350" s="72">
        <f t="shared" si="85"/>
        <v>8</v>
      </c>
      <c r="Y350" s="35"/>
      <c r="Z350" s="34">
        <f t="shared" si="86"/>
        <v>53308</v>
      </c>
      <c r="AA350" s="80">
        <f t="shared" si="89"/>
        <v>3563</v>
      </c>
    </row>
    <row r="351" spans="1:27" ht="25.5" customHeight="1" x14ac:dyDescent="0.25">
      <c r="A351" s="91">
        <v>44889</v>
      </c>
      <c r="B351" s="78" t="str">
        <f t="shared" si="83"/>
        <v>PO2211/03563</v>
      </c>
      <c r="G351" s="24" t="s">
        <v>959</v>
      </c>
      <c r="I351" s="24" t="s">
        <v>2062</v>
      </c>
      <c r="J351" s="60" t="str">
        <f>IF(G351&lt;&gt;"",VLOOKUP(G351,'nhân viên sale'!$A$2:$B$1597,2,0),"")</f>
        <v>HN003</v>
      </c>
      <c r="K351" s="24" t="s">
        <v>65</v>
      </c>
      <c r="L351" s="31" t="str">
        <f t="shared" si="81"/>
        <v>Mọc Nấm Hương 250g</v>
      </c>
      <c r="N351" s="50" t="str">
        <f t="shared" si="84"/>
        <v>K-C6</v>
      </c>
      <c r="Q351" s="32" t="str">
        <f t="shared" si="82"/>
        <v>Túi</v>
      </c>
      <c r="R351" s="36">
        <v>6</v>
      </c>
      <c r="T351" s="34">
        <f t="shared" si="87"/>
        <v>46000</v>
      </c>
      <c r="U351" s="34">
        <f t="shared" si="88"/>
        <v>276000</v>
      </c>
      <c r="X351" s="72">
        <f t="shared" si="85"/>
        <v>8</v>
      </c>
      <c r="Y351" s="35"/>
      <c r="Z351" s="34">
        <f t="shared" si="86"/>
        <v>22080</v>
      </c>
      <c r="AA351" s="80">
        <f t="shared" si="89"/>
        <v>3563</v>
      </c>
    </row>
    <row r="352" spans="1:27" ht="25.5" customHeight="1" x14ac:dyDescent="0.25">
      <c r="A352" s="91">
        <v>44889</v>
      </c>
      <c r="B352" s="78" t="str">
        <f t="shared" si="83"/>
        <v>PO2211/03564</v>
      </c>
      <c r="G352" s="24" t="s">
        <v>1030</v>
      </c>
      <c r="I352" s="24" t="s">
        <v>2063</v>
      </c>
      <c r="J352" s="60" t="str">
        <f>IF(G352&lt;&gt;"",VLOOKUP(G352,'nhân viên sale'!$A$2:$B$1597,2,0),"")</f>
        <v>HN003</v>
      </c>
      <c r="K352" s="24" t="s">
        <v>65</v>
      </c>
      <c r="L352" s="31" t="str">
        <f t="shared" si="81"/>
        <v>Mọc Nấm Hương 250g</v>
      </c>
      <c r="N352" s="50" t="str">
        <f t="shared" si="84"/>
        <v>K-C6</v>
      </c>
      <c r="Q352" s="32" t="str">
        <f t="shared" si="82"/>
        <v>Túi</v>
      </c>
      <c r="R352" s="36">
        <v>10</v>
      </c>
      <c r="T352" s="34">
        <f t="shared" si="87"/>
        <v>46000</v>
      </c>
      <c r="U352" s="34">
        <f t="shared" si="88"/>
        <v>460000</v>
      </c>
      <c r="X352" s="72">
        <f t="shared" si="85"/>
        <v>8</v>
      </c>
      <c r="Y352" s="35"/>
      <c r="Z352" s="34">
        <f t="shared" si="86"/>
        <v>36800</v>
      </c>
      <c r="AA352" s="80">
        <f t="shared" si="89"/>
        <v>3564</v>
      </c>
    </row>
    <row r="353" spans="1:27" ht="25.5" customHeight="1" x14ac:dyDescent="0.25">
      <c r="A353" s="91">
        <v>44889</v>
      </c>
      <c r="B353" s="78" t="str">
        <f t="shared" si="83"/>
        <v>PO2211/03564</v>
      </c>
      <c r="G353" s="24" t="s">
        <v>1030</v>
      </c>
      <c r="I353" s="24" t="s">
        <v>2063</v>
      </c>
      <c r="J353" s="60" t="str">
        <f>IF(G353&lt;&gt;"",VLOOKUP(G353,'nhân viên sale'!$A$2:$B$1597,2,0),"")</f>
        <v>HN003</v>
      </c>
      <c r="K353" s="24" t="s">
        <v>59</v>
      </c>
      <c r="L353" s="31" t="str">
        <f t="shared" si="81"/>
        <v>Giò Tai Lưỡi Xào 250g</v>
      </c>
      <c r="N353" s="50" t="str">
        <f t="shared" si="84"/>
        <v>K-C6</v>
      </c>
      <c r="Q353" s="32" t="str">
        <f t="shared" si="82"/>
        <v>Túi</v>
      </c>
      <c r="R353" s="36">
        <v>10</v>
      </c>
      <c r="T353" s="34">
        <f t="shared" si="87"/>
        <v>50182</v>
      </c>
      <c r="U353" s="34">
        <f t="shared" si="88"/>
        <v>501820</v>
      </c>
      <c r="X353" s="72">
        <f t="shared" si="85"/>
        <v>8</v>
      </c>
      <c r="Y353" s="35"/>
      <c r="Z353" s="34">
        <f t="shared" si="86"/>
        <v>40146</v>
      </c>
      <c r="AA353" s="80">
        <f t="shared" si="89"/>
        <v>3564</v>
      </c>
    </row>
    <row r="354" spans="1:27" ht="25.5" customHeight="1" x14ac:dyDescent="0.25">
      <c r="A354" s="91">
        <v>44889</v>
      </c>
      <c r="B354" s="78" t="str">
        <f t="shared" si="83"/>
        <v>PO2211/03564</v>
      </c>
      <c r="G354" s="24" t="s">
        <v>1030</v>
      </c>
      <c r="I354" s="24" t="s">
        <v>2063</v>
      </c>
      <c r="J354" s="60" t="str">
        <f>IF(G354&lt;&gt;"",VLOOKUP(G354,'nhân viên sale'!$A$2:$B$1597,2,0),"")</f>
        <v>HN003</v>
      </c>
      <c r="K354" s="24" t="s">
        <v>43</v>
      </c>
      <c r="L354" s="31" t="str">
        <f t="shared" si="81"/>
        <v>Chân gà sốt cay 400g</v>
      </c>
      <c r="N354" s="50" t="str">
        <f t="shared" si="84"/>
        <v>K-C6</v>
      </c>
      <c r="Q354" s="32" t="str">
        <f t="shared" si="82"/>
        <v>Túi</v>
      </c>
      <c r="R354" s="36">
        <v>3</v>
      </c>
      <c r="T354" s="34">
        <f t="shared" si="87"/>
        <v>90750</v>
      </c>
      <c r="U354" s="34">
        <f t="shared" si="88"/>
        <v>272250</v>
      </c>
      <c r="X354" s="72">
        <f t="shared" si="85"/>
        <v>8</v>
      </c>
      <c r="Y354" s="35"/>
      <c r="Z354" s="34">
        <f t="shared" si="86"/>
        <v>21780</v>
      </c>
      <c r="AA354" s="80">
        <f t="shared" si="89"/>
        <v>3564</v>
      </c>
    </row>
    <row r="355" spans="1:27" ht="25.5" customHeight="1" x14ac:dyDescent="0.25">
      <c r="A355" s="91">
        <v>44889</v>
      </c>
      <c r="B355" s="78" t="str">
        <f t="shared" si="83"/>
        <v>PO2211/03564</v>
      </c>
      <c r="G355" s="24" t="s">
        <v>1030</v>
      </c>
      <c r="I355" s="24" t="s">
        <v>2063</v>
      </c>
      <c r="J355" s="60" t="str">
        <f>IF(G355&lt;&gt;"",VLOOKUP(G355,'nhân viên sale'!$A$2:$B$1597,2,0),"")</f>
        <v>HN003</v>
      </c>
      <c r="K355" s="24" t="s">
        <v>37</v>
      </c>
      <c r="L355" s="31" t="str">
        <f t="shared" si="81"/>
        <v>Chả cốm 300g</v>
      </c>
      <c r="N355" s="50" t="str">
        <f t="shared" si="84"/>
        <v>K-C6</v>
      </c>
      <c r="Q355" s="32" t="str">
        <f t="shared" si="82"/>
        <v>Túi</v>
      </c>
      <c r="R355" s="36">
        <v>3</v>
      </c>
      <c r="T355" s="34">
        <f t="shared" si="87"/>
        <v>74250</v>
      </c>
      <c r="U355" s="34">
        <f t="shared" si="88"/>
        <v>222750</v>
      </c>
      <c r="X355" s="72">
        <f t="shared" si="85"/>
        <v>8</v>
      </c>
      <c r="Y355" s="35"/>
      <c r="Z355" s="34">
        <f t="shared" si="86"/>
        <v>17820</v>
      </c>
      <c r="AA355" s="80">
        <f t="shared" si="89"/>
        <v>3564</v>
      </c>
    </row>
    <row r="356" spans="1:27" ht="25.5" customHeight="1" x14ac:dyDescent="0.25">
      <c r="A356" s="91">
        <v>44889</v>
      </c>
      <c r="B356" s="78" t="str">
        <f t="shared" si="83"/>
        <v>PO2211/03564</v>
      </c>
      <c r="G356" s="24" t="s">
        <v>1030</v>
      </c>
      <c r="I356" s="24" t="s">
        <v>2063</v>
      </c>
      <c r="J356" s="60" t="str">
        <f>IF(G356&lt;&gt;"",VLOOKUP(G356,'nhân viên sale'!$A$2:$B$1597,2,0),"")</f>
        <v>HN003</v>
      </c>
      <c r="K356" s="24" t="s">
        <v>45</v>
      </c>
      <c r="L356" s="31" t="str">
        <f t="shared" si="81"/>
        <v>Chả nướng 300g</v>
      </c>
      <c r="N356" s="50" t="str">
        <f t="shared" si="84"/>
        <v>K-C6</v>
      </c>
      <c r="Q356" s="32" t="str">
        <f t="shared" si="82"/>
        <v>Túi</v>
      </c>
      <c r="R356" s="36">
        <v>2</v>
      </c>
      <c r="T356" s="34">
        <f t="shared" si="87"/>
        <v>70950</v>
      </c>
      <c r="U356" s="34">
        <f t="shared" si="88"/>
        <v>141900</v>
      </c>
      <c r="X356" s="72">
        <f t="shared" si="85"/>
        <v>8</v>
      </c>
      <c r="Y356" s="35"/>
      <c r="Z356" s="34">
        <f t="shared" si="86"/>
        <v>11352</v>
      </c>
      <c r="AA356" s="80">
        <f t="shared" si="89"/>
        <v>3564</v>
      </c>
    </row>
    <row r="357" spans="1:27" ht="25.5" customHeight="1" x14ac:dyDescent="0.25">
      <c r="A357" s="91">
        <v>44889</v>
      </c>
      <c r="B357" s="78" t="str">
        <f t="shared" si="83"/>
        <v>PO2211/03564</v>
      </c>
      <c r="G357" s="24" t="s">
        <v>1030</v>
      </c>
      <c r="I357" s="24" t="s">
        <v>2063</v>
      </c>
      <c r="J357" s="60" t="str">
        <f>IF(G357&lt;&gt;"",VLOOKUP(G357,'nhân viên sale'!$A$2:$B$1597,2,0),"")</f>
        <v>HN003</v>
      </c>
      <c r="K357" s="24" t="s">
        <v>30</v>
      </c>
      <c r="L357" s="31" t="str">
        <f t="shared" si="81"/>
        <v>Bắp bò muối 200g</v>
      </c>
      <c r="N357" s="50" t="str">
        <f t="shared" si="84"/>
        <v>K-C6</v>
      </c>
      <c r="Q357" s="32" t="str">
        <f t="shared" si="82"/>
        <v>Túi</v>
      </c>
      <c r="R357" s="36">
        <v>5</v>
      </c>
      <c r="T357" s="34">
        <f t="shared" si="87"/>
        <v>87787</v>
      </c>
      <c r="U357" s="34">
        <f t="shared" si="88"/>
        <v>438935</v>
      </c>
      <c r="X357" s="72">
        <f t="shared" si="85"/>
        <v>8</v>
      </c>
      <c r="Y357" s="35"/>
      <c r="Z357" s="34">
        <f t="shared" si="86"/>
        <v>35115</v>
      </c>
      <c r="AA357" s="80">
        <f t="shared" si="89"/>
        <v>3564</v>
      </c>
    </row>
    <row r="358" spans="1:27" ht="25.5" customHeight="1" x14ac:dyDescent="0.25">
      <c r="A358" s="91">
        <v>44889</v>
      </c>
      <c r="B358" s="78" t="str">
        <f t="shared" si="83"/>
        <v>PO2211/03565</v>
      </c>
      <c r="G358" s="24" t="s">
        <v>1042</v>
      </c>
      <c r="I358" s="24" t="s">
        <v>2064</v>
      </c>
      <c r="J358" s="60" t="str">
        <f>IF(G358&lt;&gt;"",VLOOKUP(G358,'nhân viên sale'!$A$2:$B$1597,2,0),"")</f>
        <v>HN003</v>
      </c>
      <c r="K358" s="24" t="s">
        <v>65</v>
      </c>
      <c r="L358" s="31" t="str">
        <f t="shared" si="81"/>
        <v>Mọc Nấm Hương 250g</v>
      </c>
      <c r="N358" s="50" t="str">
        <f t="shared" si="84"/>
        <v>K-C6</v>
      </c>
      <c r="Q358" s="32" t="str">
        <f t="shared" si="82"/>
        <v>Túi</v>
      </c>
      <c r="R358" s="36">
        <v>6</v>
      </c>
      <c r="T358" s="34">
        <f t="shared" si="87"/>
        <v>46000</v>
      </c>
      <c r="U358" s="34">
        <f t="shared" si="88"/>
        <v>276000</v>
      </c>
      <c r="X358" s="72">
        <f t="shared" si="85"/>
        <v>8</v>
      </c>
      <c r="Y358" s="35"/>
      <c r="Z358" s="34">
        <f t="shared" si="86"/>
        <v>22080</v>
      </c>
      <c r="AA358" s="80">
        <f t="shared" si="89"/>
        <v>3565</v>
      </c>
    </row>
    <row r="359" spans="1:27" ht="25.5" customHeight="1" x14ac:dyDescent="0.25">
      <c r="A359" s="91">
        <v>44889</v>
      </c>
      <c r="B359" s="78" t="str">
        <f t="shared" si="83"/>
        <v>PO2211/03565</v>
      </c>
      <c r="G359" s="24" t="s">
        <v>1042</v>
      </c>
      <c r="I359" s="24" t="s">
        <v>2064</v>
      </c>
      <c r="J359" s="60" t="str">
        <f>IF(G359&lt;&gt;"",VLOOKUP(G359,'nhân viên sale'!$A$2:$B$1597,2,0),"")</f>
        <v>HN003</v>
      </c>
      <c r="K359" s="24" t="s">
        <v>59</v>
      </c>
      <c r="L359" s="31" t="str">
        <f t="shared" si="81"/>
        <v>Giò Tai Lưỡi Xào 250g</v>
      </c>
      <c r="N359" s="50" t="str">
        <f t="shared" si="84"/>
        <v>K-C6</v>
      </c>
      <c r="Q359" s="32" t="str">
        <f t="shared" si="82"/>
        <v>Túi</v>
      </c>
      <c r="R359" s="36">
        <v>5</v>
      </c>
      <c r="T359" s="34">
        <f t="shared" si="87"/>
        <v>50182</v>
      </c>
      <c r="U359" s="34">
        <f t="shared" si="88"/>
        <v>250910</v>
      </c>
      <c r="X359" s="72">
        <f t="shared" si="85"/>
        <v>8</v>
      </c>
      <c r="Y359" s="35"/>
      <c r="Z359" s="34">
        <f t="shared" si="86"/>
        <v>20073</v>
      </c>
      <c r="AA359" s="80">
        <f t="shared" si="89"/>
        <v>3565</v>
      </c>
    </row>
    <row r="360" spans="1:27" ht="25.5" customHeight="1" x14ac:dyDescent="0.25">
      <c r="A360" s="91">
        <v>44889</v>
      </c>
      <c r="B360" s="78" t="str">
        <f t="shared" si="83"/>
        <v>PO2211/03565</v>
      </c>
      <c r="G360" s="24" t="s">
        <v>1042</v>
      </c>
      <c r="I360" s="24" t="s">
        <v>2064</v>
      </c>
      <c r="J360" s="60" t="str">
        <f>IF(G360&lt;&gt;"",VLOOKUP(G360,'nhân viên sale'!$A$2:$B$1597,2,0),"")</f>
        <v>HN003</v>
      </c>
      <c r="K360" s="24" t="s">
        <v>45</v>
      </c>
      <c r="L360" s="31" t="str">
        <f t="shared" si="81"/>
        <v>Chả nướng 300g</v>
      </c>
      <c r="N360" s="50" t="str">
        <f t="shared" si="84"/>
        <v>K-C6</v>
      </c>
      <c r="Q360" s="32" t="str">
        <f t="shared" si="82"/>
        <v>Túi</v>
      </c>
      <c r="R360" s="36">
        <v>4</v>
      </c>
      <c r="T360" s="34">
        <f t="shared" si="87"/>
        <v>70950</v>
      </c>
      <c r="U360" s="34">
        <f t="shared" si="88"/>
        <v>283800</v>
      </c>
      <c r="X360" s="72">
        <f t="shared" si="85"/>
        <v>8</v>
      </c>
      <c r="Y360" s="35"/>
      <c r="Z360" s="34">
        <f t="shared" si="86"/>
        <v>22704</v>
      </c>
      <c r="AA360" s="80">
        <f t="shared" si="89"/>
        <v>3565</v>
      </c>
    </row>
    <row r="361" spans="1:27" ht="25.5" customHeight="1" x14ac:dyDescent="0.25">
      <c r="A361" s="91">
        <v>44889</v>
      </c>
      <c r="B361" s="78" t="str">
        <f t="shared" si="83"/>
        <v>PO2211/03565</v>
      </c>
      <c r="G361" s="24" t="s">
        <v>1042</v>
      </c>
      <c r="I361" s="24" t="s">
        <v>2064</v>
      </c>
      <c r="J361" s="60" t="str">
        <f>IF(G361&lt;&gt;"",VLOOKUP(G361,'nhân viên sale'!$A$2:$B$1597,2,0),"")</f>
        <v>HN003</v>
      </c>
      <c r="K361" s="24" t="s">
        <v>55</v>
      </c>
      <c r="L361" s="31" t="str">
        <f t="shared" si="81"/>
        <v>Gà muối 500g</v>
      </c>
      <c r="N361" s="50" t="str">
        <f t="shared" si="84"/>
        <v>K-C6</v>
      </c>
      <c r="Q361" s="32" t="str">
        <f t="shared" si="82"/>
        <v>Túi</v>
      </c>
      <c r="R361" s="36">
        <v>6</v>
      </c>
      <c r="T361" s="34">
        <f t="shared" si="87"/>
        <v>111058</v>
      </c>
      <c r="U361" s="34">
        <f t="shared" si="88"/>
        <v>666348</v>
      </c>
      <c r="X361" s="72">
        <f t="shared" si="85"/>
        <v>8</v>
      </c>
      <c r="Y361" s="35"/>
      <c r="Z361" s="34">
        <f t="shared" si="86"/>
        <v>53308</v>
      </c>
      <c r="AA361" s="80">
        <f t="shared" si="89"/>
        <v>3565</v>
      </c>
    </row>
    <row r="362" spans="1:27" ht="25.5" customHeight="1" x14ac:dyDescent="0.25">
      <c r="A362" s="91">
        <v>44889</v>
      </c>
      <c r="B362" s="78" t="str">
        <f t="shared" si="83"/>
        <v>PO2211/03566</v>
      </c>
      <c r="G362" s="24" t="s">
        <v>1057</v>
      </c>
      <c r="I362" s="24" t="s">
        <v>2065</v>
      </c>
      <c r="J362" s="60" t="str">
        <f>IF(G362&lt;&gt;"",VLOOKUP(G362,'nhân viên sale'!$A$2:$B$1597,2,0),"")</f>
        <v>HN003</v>
      </c>
      <c r="K362" s="24" t="s">
        <v>55</v>
      </c>
      <c r="L362" s="31" t="str">
        <f t="shared" si="81"/>
        <v>Gà muối 500g</v>
      </c>
      <c r="N362" s="50" t="str">
        <f t="shared" si="84"/>
        <v>K-C6</v>
      </c>
      <c r="Q362" s="32" t="str">
        <f t="shared" si="82"/>
        <v>Túi</v>
      </c>
      <c r="R362" s="36">
        <v>6</v>
      </c>
      <c r="T362" s="34">
        <f t="shared" si="87"/>
        <v>111058</v>
      </c>
      <c r="U362" s="34">
        <f t="shared" si="88"/>
        <v>666348</v>
      </c>
      <c r="X362" s="72">
        <f t="shared" si="85"/>
        <v>8</v>
      </c>
      <c r="Y362" s="35"/>
      <c r="Z362" s="34">
        <f t="shared" si="86"/>
        <v>53308</v>
      </c>
      <c r="AA362" s="80">
        <f t="shared" si="89"/>
        <v>3566</v>
      </c>
    </row>
    <row r="363" spans="1:27" ht="25.5" customHeight="1" x14ac:dyDescent="0.25">
      <c r="A363" s="91">
        <v>44889</v>
      </c>
      <c r="B363" s="78" t="str">
        <f t="shared" si="83"/>
        <v>PO2211/03566</v>
      </c>
      <c r="G363" s="24" t="s">
        <v>1057</v>
      </c>
      <c r="I363" s="24" t="s">
        <v>2065</v>
      </c>
      <c r="J363" s="60" t="str">
        <f>IF(G363&lt;&gt;"",VLOOKUP(G363,'nhân viên sale'!$A$2:$B$1597,2,0),"")</f>
        <v>HN003</v>
      </c>
      <c r="K363" s="24" t="s">
        <v>45</v>
      </c>
      <c r="L363" s="31" t="str">
        <f t="shared" si="81"/>
        <v>Chả nướng 300g</v>
      </c>
      <c r="N363" s="50" t="str">
        <f t="shared" si="84"/>
        <v>K-C6</v>
      </c>
      <c r="Q363" s="32" t="str">
        <f t="shared" si="82"/>
        <v>Túi</v>
      </c>
      <c r="R363" s="36">
        <v>2</v>
      </c>
      <c r="T363" s="34">
        <f t="shared" si="87"/>
        <v>70950</v>
      </c>
      <c r="U363" s="34">
        <f t="shared" si="88"/>
        <v>141900</v>
      </c>
      <c r="X363" s="72">
        <f t="shared" si="85"/>
        <v>8</v>
      </c>
      <c r="Y363" s="35"/>
      <c r="Z363" s="34">
        <f t="shared" si="86"/>
        <v>11352</v>
      </c>
      <c r="AA363" s="80">
        <f t="shared" si="89"/>
        <v>3566</v>
      </c>
    </row>
    <row r="364" spans="1:27" ht="25.5" customHeight="1" x14ac:dyDescent="0.25">
      <c r="A364" s="91">
        <v>44889</v>
      </c>
      <c r="B364" s="78" t="str">
        <f t="shared" si="83"/>
        <v>PO2211/03566</v>
      </c>
      <c r="G364" s="24" t="s">
        <v>1057</v>
      </c>
      <c r="I364" s="24" t="s">
        <v>2065</v>
      </c>
      <c r="J364" s="60" t="str">
        <f>IF(G364&lt;&gt;"",VLOOKUP(G364,'nhân viên sale'!$A$2:$B$1597,2,0),"")</f>
        <v>HN003</v>
      </c>
      <c r="K364" s="24" t="s">
        <v>47</v>
      </c>
      <c r="L364" s="31" t="str">
        <f t="shared" si="81"/>
        <v>Đùi gà sốt cay 500g</v>
      </c>
      <c r="N364" s="50" t="str">
        <f t="shared" si="84"/>
        <v>K-C6</v>
      </c>
      <c r="Q364" s="32" t="str">
        <f t="shared" si="82"/>
        <v>Túi</v>
      </c>
      <c r="R364" s="36">
        <v>3</v>
      </c>
      <c r="T364" s="34">
        <f t="shared" si="87"/>
        <v>105400</v>
      </c>
      <c r="U364" s="34">
        <f t="shared" si="88"/>
        <v>316200</v>
      </c>
      <c r="X364" s="72">
        <f t="shared" si="85"/>
        <v>8</v>
      </c>
      <c r="Y364" s="35"/>
      <c r="Z364" s="34">
        <f t="shared" si="86"/>
        <v>25296</v>
      </c>
      <c r="AA364" s="80">
        <f t="shared" si="89"/>
        <v>3566</v>
      </c>
    </row>
    <row r="365" spans="1:27" ht="25.5" customHeight="1" x14ac:dyDescent="0.25">
      <c r="A365" s="91">
        <v>44889</v>
      </c>
      <c r="B365" s="78" t="str">
        <f t="shared" si="83"/>
        <v>PO2211/03566</v>
      </c>
      <c r="G365" s="24" t="s">
        <v>1057</v>
      </c>
      <c r="I365" s="24" t="s">
        <v>2065</v>
      </c>
      <c r="J365" s="60" t="str">
        <f>IF(G365&lt;&gt;"",VLOOKUP(G365,'nhân viên sale'!$A$2:$B$1597,2,0),"")</f>
        <v>HN003</v>
      </c>
      <c r="K365" s="24" t="s">
        <v>43</v>
      </c>
      <c r="L365" s="31" t="str">
        <f t="shared" si="81"/>
        <v>Chân gà sốt cay 400g</v>
      </c>
      <c r="N365" s="50" t="str">
        <f t="shared" si="84"/>
        <v>K-C6</v>
      </c>
      <c r="Q365" s="32" t="str">
        <f t="shared" si="82"/>
        <v>Túi</v>
      </c>
      <c r="R365" s="36">
        <v>3</v>
      </c>
      <c r="T365" s="34">
        <f t="shared" si="87"/>
        <v>90750</v>
      </c>
      <c r="U365" s="34">
        <f t="shared" si="88"/>
        <v>272250</v>
      </c>
      <c r="X365" s="72">
        <f t="shared" si="85"/>
        <v>8</v>
      </c>
      <c r="Y365" s="35"/>
      <c r="Z365" s="34">
        <f t="shared" si="86"/>
        <v>21780</v>
      </c>
      <c r="AA365" s="80">
        <f t="shared" si="89"/>
        <v>3566</v>
      </c>
    </row>
    <row r="366" spans="1:27" ht="25.5" customHeight="1" x14ac:dyDescent="0.25">
      <c r="A366" s="91">
        <v>44889</v>
      </c>
      <c r="B366" s="78" t="str">
        <f t="shared" si="83"/>
        <v>PO2211/03567</v>
      </c>
      <c r="G366" s="24" t="s">
        <v>1099</v>
      </c>
      <c r="I366" s="24" t="s">
        <v>2066</v>
      </c>
      <c r="J366" s="60" t="str">
        <f>IF(G366&lt;&gt;"",VLOOKUP(G366,'nhân viên sale'!$A$2:$B$1597,2,0),"")</f>
        <v>HN003</v>
      </c>
      <c r="K366" s="24" t="s">
        <v>59</v>
      </c>
      <c r="L366" s="31" t="str">
        <f t="shared" si="81"/>
        <v>Giò Tai Lưỡi Xào 250g</v>
      </c>
      <c r="N366" s="50" t="str">
        <f t="shared" si="84"/>
        <v>K-C6</v>
      </c>
      <c r="Q366" s="32" t="str">
        <f t="shared" si="82"/>
        <v>Túi</v>
      </c>
      <c r="R366" s="36">
        <v>5</v>
      </c>
      <c r="T366" s="34">
        <f t="shared" si="87"/>
        <v>50182</v>
      </c>
      <c r="U366" s="34">
        <f t="shared" si="88"/>
        <v>250910</v>
      </c>
      <c r="X366" s="72">
        <f t="shared" si="85"/>
        <v>8</v>
      </c>
      <c r="Y366" s="35"/>
      <c r="Z366" s="34">
        <f t="shared" si="86"/>
        <v>20073</v>
      </c>
      <c r="AA366" s="80">
        <f t="shared" si="89"/>
        <v>3567</v>
      </c>
    </row>
    <row r="367" spans="1:27" ht="25.5" customHeight="1" x14ac:dyDescent="0.25">
      <c r="A367" s="91">
        <v>44889</v>
      </c>
      <c r="B367" s="78" t="str">
        <f t="shared" si="83"/>
        <v>PO2211/03567</v>
      </c>
      <c r="G367" s="24" t="s">
        <v>1099</v>
      </c>
      <c r="I367" s="24" t="s">
        <v>2066</v>
      </c>
      <c r="J367" s="60" t="str">
        <f>IF(G367&lt;&gt;"",VLOOKUP(G367,'nhân viên sale'!$A$2:$B$1597,2,0),"")</f>
        <v>HN003</v>
      </c>
      <c r="K367" s="24" t="s">
        <v>45</v>
      </c>
      <c r="L367" s="31" t="str">
        <f t="shared" si="81"/>
        <v>Chả nướng 300g</v>
      </c>
      <c r="N367" s="50" t="str">
        <f t="shared" si="84"/>
        <v>K-C6</v>
      </c>
      <c r="Q367" s="32" t="str">
        <f t="shared" si="82"/>
        <v>Túi</v>
      </c>
      <c r="R367" s="36">
        <v>2</v>
      </c>
      <c r="T367" s="34">
        <f t="shared" si="87"/>
        <v>70950</v>
      </c>
      <c r="U367" s="34">
        <f t="shared" si="88"/>
        <v>141900</v>
      </c>
      <c r="X367" s="72">
        <f t="shared" si="85"/>
        <v>8</v>
      </c>
      <c r="Y367" s="35"/>
      <c r="Z367" s="34">
        <f t="shared" si="86"/>
        <v>11352</v>
      </c>
      <c r="AA367" s="80">
        <f t="shared" si="89"/>
        <v>3567</v>
      </c>
    </row>
    <row r="368" spans="1:27" ht="25.5" customHeight="1" x14ac:dyDescent="0.25">
      <c r="A368" s="91">
        <v>44889</v>
      </c>
      <c r="B368" s="78" t="str">
        <f t="shared" si="83"/>
        <v>PO2211/03567</v>
      </c>
      <c r="G368" s="24" t="s">
        <v>1099</v>
      </c>
      <c r="I368" s="24" t="s">
        <v>2066</v>
      </c>
      <c r="J368" s="60" t="str">
        <f>IF(G368&lt;&gt;"",VLOOKUP(G368,'nhân viên sale'!$A$2:$B$1597,2,0),"")</f>
        <v>HN003</v>
      </c>
      <c r="K368" s="24" t="s">
        <v>55</v>
      </c>
      <c r="L368" s="31" t="str">
        <f t="shared" si="81"/>
        <v>Gà muối 500g</v>
      </c>
      <c r="N368" s="50" t="str">
        <f t="shared" si="84"/>
        <v>K-C6</v>
      </c>
      <c r="Q368" s="32" t="str">
        <f t="shared" si="82"/>
        <v>Túi</v>
      </c>
      <c r="R368" s="36">
        <v>6</v>
      </c>
      <c r="T368" s="34">
        <f t="shared" si="87"/>
        <v>111058</v>
      </c>
      <c r="U368" s="34">
        <f t="shared" si="88"/>
        <v>666348</v>
      </c>
      <c r="X368" s="72">
        <f t="shared" si="85"/>
        <v>8</v>
      </c>
      <c r="Y368" s="35"/>
      <c r="Z368" s="34">
        <f t="shared" si="86"/>
        <v>53308</v>
      </c>
      <c r="AA368" s="80">
        <f t="shared" si="89"/>
        <v>3567</v>
      </c>
    </row>
    <row r="369" spans="1:27" ht="25.5" customHeight="1" x14ac:dyDescent="0.25">
      <c r="A369" s="91">
        <v>44889</v>
      </c>
      <c r="B369" s="78" t="str">
        <f t="shared" si="83"/>
        <v>PO2211/03568</v>
      </c>
      <c r="G369" s="24" t="s">
        <v>1122</v>
      </c>
      <c r="I369" s="24" t="s">
        <v>2067</v>
      </c>
      <c r="J369" s="60" t="str">
        <f>IF(G369&lt;&gt;"",VLOOKUP(G369,'nhân viên sale'!$A$2:$B$1597,2,0),"")</f>
        <v>HN003</v>
      </c>
      <c r="K369" s="24" t="s">
        <v>30</v>
      </c>
      <c r="L369" s="31" t="str">
        <f t="shared" si="81"/>
        <v>Bắp bò muối 200g</v>
      </c>
      <c r="N369" s="50" t="str">
        <f t="shared" si="84"/>
        <v>K-C6</v>
      </c>
      <c r="Q369" s="32" t="str">
        <f t="shared" si="82"/>
        <v>Túi</v>
      </c>
      <c r="R369" s="36">
        <v>5</v>
      </c>
      <c r="T369" s="34">
        <f t="shared" si="87"/>
        <v>87787</v>
      </c>
      <c r="U369" s="34">
        <f t="shared" si="88"/>
        <v>438935</v>
      </c>
      <c r="X369" s="72">
        <f t="shared" si="85"/>
        <v>8</v>
      </c>
      <c r="Y369" s="35"/>
      <c r="Z369" s="34">
        <f t="shared" si="86"/>
        <v>35115</v>
      </c>
      <c r="AA369" s="80">
        <f t="shared" si="89"/>
        <v>3568</v>
      </c>
    </row>
    <row r="370" spans="1:27" ht="25.5" customHeight="1" x14ac:dyDescent="0.25">
      <c r="A370" s="91">
        <v>44889</v>
      </c>
      <c r="B370" s="78" t="str">
        <f t="shared" si="83"/>
        <v>PO2211/03568</v>
      </c>
      <c r="G370" s="24" t="s">
        <v>1122</v>
      </c>
      <c r="I370" s="24" t="s">
        <v>2067</v>
      </c>
      <c r="J370" s="60" t="str">
        <f>IF(G370&lt;&gt;"",VLOOKUP(G370,'nhân viên sale'!$A$2:$B$1597,2,0),"")</f>
        <v>HN003</v>
      </c>
      <c r="K370" s="24" t="s">
        <v>43</v>
      </c>
      <c r="L370" s="31" t="str">
        <f t="shared" si="81"/>
        <v>Chân gà sốt cay 400g</v>
      </c>
      <c r="N370" s="50" t="str">
        <f t="shared" si="84"/>
        <v>K-C6</v>
      </c>
      <c r="Q370" s="32" t="str">
        <f t="shared" si="82"/>
        <v>Túi</v>
      </c>
      <c r="R370" s="36">
        <v>3</v>
      </c>
      <c r="T370" s="34">
        <f t="shared" si="87"/>
        <v>90750</v>
      </c>
      <c r="U370" s="34">
        <f t="shared" si="88"/>
        <v>272250</v>
      </c>
      <c r="X370" s="72">
        <f t="shared" si="85"/>
        <v>8</v>
      </c>
      <c r="Y370" s="35"/>
      <c r="Z370" s="34">
        <f t="shared" si="86"/>
        <v>21780</v>
      </c>
      <c r="AA370" s="80">
        <f t="shared" si="89"/>
        <v>3568</v>
      </c>
    </row>
    <row r="371" spans="1:27" ht="25.5" customHeight="1" x14ac:dyDescent="0.25">
      <c r="A371" s="91">
        <v>44889</v>
      </c>
      <c r="B371" s="78" t="str">
        <f t="shared" si="83"/>
        <v>PO2211/03568</v>
      </c>
      <c r="G371" s="24" t="s">
        <v>1122</v>
      </c>
      <c r="I371" s="24" t="s">
        <v>2067</v>
      </c>
      <c r="J371" s="60" t="str">
        <f>IF(G371&lt;&gt;"",VLOOKUP(G371,'nhân viên sale'!$A$2:$B$1597,2,0),"")</f>
        <v>HN003</v>
      </c>
      <c r="K371" s="24" t="s">
        <v>65</v>
      </c>
      <c r="L371" s="31" t="str">
        <f t="shared" si="81"/>
        <v>Mọc Nấm Hương 250g</v>
      </c>
      <c r="N371" s="50" t="str">
        <f t="shared" si="84"/>
        <v>K-C6</v>
      </c>
      <c r="Q371" s="32" t="str">
        <f t="shared" si="82"/>
        <v>Túi</v>
      </c>
      <c r="R371" s="36">
        <v>6</v>
      </c>
      <c r="T371" s="34">
        <f t="shared" si="87"/>
        <v>46000</v>
      </c>
      <c r="U371" s="34">
        <f t="shared" si="88"/>
        <v>276000</v>
      </c>
      <c r="X371" s="72">
        <f t="shared" si="85"/>
        <v>8</v>
      </c>
      <c r="Y371" s="35"/>
      <c r="Z371" s="34">
        <f t="shared" si="86"/>
        <v>22080</v>
      </c>
      <c r="AA371" s="80">
        <f t="shared" si="89"/>
        <v>3568</v>
      </c>
    </row>
    <row r="372" spans="1:27" ht="25.5" customHeight="1" x14ac:dyDescent="0.25">
      <c r="A372" s="91">
        <v>44889</v>
      </c>
      <c r="B372" s="78" t="str">
        <f t="shared" si="83"/>
        <v>PO2211/03569</v>
      </c>
      <c r="G372" s="24" t="s">
        <v>1130</v>
      </c>
      <c r="I372" s="24" t="s">
        <v>2068</v>
      </c>
      <c r="J372" s="60" t="str">
        <f>IF(G372&lt;&gt;"",VLOOKUP(G372,'nhân viên sale'!$A$2:$B$1597,2,0),"")</f>
        <v>HN003</v>
      </c>
      <c r="K372" s="24" t="s">
        <v>55</v>
      </c>
      <c r="L372" s="31" t="str">
        <f t="shared" si="81"/>
        <v>Gà muối 500g</v>
      </c>
      <c r="N372" s="50" t="str">
        <f t="shared" si="84"/>
        <v>K-C6</v>
      </c>
      <c r="Q372" s="32" t="str">
        <f t="shared" si="82"/>
        <v>Túi</v>
      </c>
      <c r="R372" s="36">
        <v>12</v>
      </c>
      <c r="T372" s="34">
        <f t="shared" si="87"/>
        <v>111058</v>
      </c>
      <c r="U372" s="34">
        <f t="shared" si="88"/>
        <v>1332696</v>
      </c>
      <c r="X372" s="72">
        <f t="shared" si="85"/>
        <v>8</v>
      </c>
      <c r="Y372" s="35"/>
      <c r="Z372" s="34">
        <f t="shared" si="86"/>
        <v>106616</v>
      </c>
      <c r="AA372" s="80">
        <f t="shared" si="89"/>
        <v>3569</v>
      </c>
    </row>
    <row r="373" spans="1:27" ht="25.5" customHeight="1" x14ac:dyDescent="0.25">
      <c r="A373" s="91">
        <v>44889</v>
      </c>
      <c r="B373" s="78" t="str">
        <f t="shared" si="83"/>
        <v>PO2211/03569</v>
      </c>
      <c r="G373" s="24" t="s">
        <v>1130</v>
      </c>
      <c r="I373" s="24" t="s">
        <v>2068</v>
      </c>
      <c r="J373" s="60" t="str">
        <f>IF(G373&lt;&gt;"",VLOOKUP(G373,'nhân viên sale'!$A$2:$B$1597,2,0),"")</f>
        <v>HN003</v>
      </c>
      <c r="K373" s="24" t="s">
        <v>37</v>
      </c>
      <c r="L373" s="31" t="str">
        <f t="shared" si="81"/>
        <v>Chả cốm 300g</v>
      </c>
      <c r="N373" s="50" t="str">
        <f t="shared" si="84"/>
        <v>K-C6</v>
      </c>
      <c r="Q373" s="32" t="str">
        <f t="shared" si="82"/>
        <v>Túi</v>
      </c>
      <c r="R373" s="36">
        <v>6</v>
      </c>
      <c r="T373" s="34">
        <f t="shared" si="87"/>
        <v>74250</v>
      </c>
      <c r="U373" s="34">
        <f t="shared" si="88"/>
        <v>445500</v>
      </c>
      <c r="X373" s="72">
        <f t="shared" si="85"/>
        <v>8</v>
      </c>
      <c r="Y373" s="35"/>
      <c r="Z373" s="34">
        <f t="shared" si="86"/>
        <v>35640</v>
      </c>
      <c r="AA373" s="80">
        <f t="shared" si="89"/>
        <v>3569</v>
      </c>
    </row>
    <row r="374" spans="1:27" ht="25.5" customHeight="1" x14ac:dyDescent="0.25">
      <c r="A374" s="91">
        <v>44889</v>
      </c>
      <c r="B374" s="78" t="str">
        <f t="shared" si="83"/>
        <v>PO2211/03569</v>
      </c>
      <c r="G374" s="24" t="s">
        <v>1130</v>
      </c>
      <c r="I374" s="24" t="s">
        <v>2068</v>
      </c>
      <c r="J374" s="60" t="str">
        <f>IF(G374&lt;&gt;"",VLOOKUP(G374,'nhân viên sale'!$A$2:$B$1597,2,0),"")</f>
        <v>HN003</v>
      </c>
      <c r="K374" s="24" t="s">
        <v>43</v>
      </c>
      <c r="L374" s="31" t="str">
        <f t="shared" si="81"/>
        <v>Chân gà sốt cay 400g</v>
      </c>
      <c r="N374" s="50" t="str">
        <f t="shared" si="84"/>
        <v>K-C6</v>
      </c>
      <c r="Q374" s="32" t="str">
        <f t="shared" si="82"/>
        <v>Túi</v>
      </c>
      <c r="R374" s="36">
        <v>3</v>
      </c>
      <c r="T374" s="34">
        <f t="shared" si="87"/>
        <v>90750</v>
      </c>
      <c r="U374" s="34">
        <f t="shared" si="88"/>
        <v>272250</v>
      </c>
      <c r="X374" s="72">
        <f t="shared" si="85"/>
        <v>8</v>
      </c>
      <c r="Y374" s="35"/>
      <c r="Z374" s="34">
        <f t="shared" si="86"/>
        <v>21780</v>
      </c>
      <c r="AA374" s="80">
        <f t="shared" si="89"/>
        <v>3569</v>
      </c>
    </row>
    <row r="375" spans="1:27" ht="25.5" customHeight="1" x14ac:dyDescent="0.25">
      <c r="A375" s="91">
        <v>44889</v>
      </c>
      <c r="B375" s="78" t="str">
        <f t="shared" si="83"/>
        <v>PO2211/03569</v>
      </c>
      <c r="G375" s="24" t="s">
        <v>1130</v>
      </c>
      <c r="I375" s="24" t="s">
        <v>2068</v>
      </c>
      <c r="J375" s="60" t="str">
        <f>IF(G375&lt;&gt;"",VLOOKUP(G375,'nhân viên sale'!$A$2:$B$1597,2,0),"")</f>
        <v>HN003</v>
      </c>
      <c r="K375" s="24" t="s">
        <v>65</v>
      </c>
      <c r="L375" s="31" t="str">
        <f t="shared" si="81"/>
        <v>Mọc Nấm Hương 250g</v>
      </c>
      <c r="N375" s="50" t="str">
        <f t="shared" si="84"/>
        <v>K-C6</v>
      </c>
      <c r="Q375" s="32" t="str">
        <f t="shared" si="82"/>
        <v>Túi</v>
      </c>
      <c r="R375" s="36">
        <v>6</v>
      </c>
      <c r="T375" s="34">
        <f t="shared" si="87"/>
        <v>46000</v>
      </c>
      <c r="U375" s="34">
        <f t="shared" si="88"/>
        <v>276000</v>
      </c>
      <c r="X375" s="72">
        <f t="shared" si="85"/>
        <v>8</v>
      </c>
      <c r="Y375" s="35"/>
      <c r="Z375" s="34">
        <f t="shared" si="86"/>
        <v>22080</v>
      </c>
      <c r="AA375" s="80">
        <f t="shared" si="89"/>
        <v>3569</v>
      </c>
    </row>
    <row r="376" spans="1:27" ht="25.5" customHeight="1" x14ac:dyDescent="0.25">
      <c r="A376" s="91">
        <v>44889</v>
      </c>
      <c r="B376" s="78" t="str">
        <f t="shared" si="83"/>
        <v>PO2211/03570</v>
      </c>
      <c r="G376" s="24" t="s">
        <v>1131</v>
      </c>
      <c r="I376" s="24" t="s">
        <v>2069</v>
      </c>
      <c r="J376" s="60" t="str">
        <f>IF(G376&lt;&gt;"",VLOOKUP(G376,'nhân viên sale'!$A$2:$B$1597,2,0),"")</f>
        <v>HN003</v>
      </c>
      <c r="K376" s="24" t="s">
        <v>39</v>
      </c>
      <c r="L376" s="31" t="str">
        <f t="shared" si="81"/>
        <v>Chân giò heo muối 300g</v>
      </c>
      <c r="N376" s="50" t="str">
        <f t="shared" si="84"/>
        <v>K-C6</v>
      </c>
      <c r="Q376" s="32" t="str">
        <f t="shared" si="82"/>
        <v>Túi</v>
      </c>
      <c r="R376" s="36">
        <v>6</v>
      </c>
      <c r="T376" s="34">
        <f t="shared" si="87"/>
        <v>73431</v>
      </c>
      <c r="U376" s="34">
        <f t="shared" si="88"/>
        <v>440586</v>
      </c>
      <c r="X376" s="72">
        <f t="shared" si="85"/>
        <v>8</v>
      </c>
      <c r="Y376" s="35"/>
      <c r="Z376" s="34">
        <f t="shared" si="86"/>
        <v>35247</v>
      </c>
      <c r="AA376" s="80">
        <f t="shared" si="89"/>
        <v>3570</v>
      </c>
    </row>
    <row r="377" spans="1:27" ht="25.5" customHeight="1" x14ac:dyDescent="0.25">
      <c r="A377" s="91">
        <v>44889</v>
      </c>
      <c r="B377" s="78" t="str">
        <f t="shared" si="83"/>
        <v>PO2211/03570</v>
      </c>
      <c r="G377" s="24" t="s">
        <v>1131</v>
      </c>
      <c r="I377" s="24" t="s">
        <v>2069</v>
      </c>
      <c r="J377" s="60" t="str">
        <f>IF(G377&lt;&gt;"",VLOOKUP(G377,'nhân viên sale'!$A$2:$B$1597,2,0),"")</f>
        <v>HN003</v>
      </c>
      <c r="K377" s="24" t="s">
        <v>55</v>
      </c>
      <c r="L377" s="31" t="str">
        <f t="shared" si="81"/>
        <v>Gà muối 500g</v>
      </c>
      <c r="N377" s="50" t="str">
        <f t="shared" si="84"/>
        <v>K-C6</v>
      </c>
      <c r="Q377" s="32" t="str">
        <f t="shared" si="82"/>
        <v>Túi</v>
      </c>
      <c r="R377" s="36">
        <v>6</v>
      </c>
      <c r="T377" s="34">
        <f t="shared" si="87"/>
        <v>111058</v>
      </c>
      <c r="U377" s="34">
        <f t="shared" si="88"/>
        <v>666348</v>
      </c>
      <c r="X377" s="72">
        <f t="shared" si="85"/>
        <v>8</v>
      </c>
      <c r="Y377" s="35"/>
      <c r="Z377" s="34">
        <f t="shared" si="86"/>
        <v>53308</v>
      </c>
      <c r="AA377" s="80">
        <f t="shared" si="89"/>
        <v>3570</v>
      </c>
    </row>
    <row r="378" spans="1:27" ht="25.5" customHeight="1" x14ac:dyDescent="0.25">
      <c r="A378" s="91">
        <v>44889</v>
      </c>
      <c r="B378" s="78" t="str">
        <f t="shared" si="83"/>
        <v>PO2211/03570</v>
      </c>
      <c r="G378" s="24" t="s">
        <v>1131</v>
      </c>
      <c r="I378" s="24" t="s">
        <v>2069</v>
      </c>
      <c r="J378" s="60" t="str">
        <f>IF(G378&lt;&gt;"",VLOOKUP(G378,'nhân viên sale'!$A$2:$B$1597,2,0),"")</f>
        <v>HN003</v>
      </c>
      <c r="K378" s="24" t="s">
        <v>59</v>
      </c>
      <c r="L378" s="31" t="str">
        <f t="shared" si="81"/>
        <v>Giò Tai Lưỡi Xào 250g</v>
      </c>
      <c r="N378" s="50" t="str">
        <f t="shared" si="84"/>
        <v>K-C6</v>
      </c>
      <c r="Q378" s="32" t="str">
        <f t="shared" si="82"/>
        <v>Túi</v>
      </c>
      <c r="R378" s="36">
        <v>5</v>
      </c>
      <c r="T378" s="34">
        <f t="shared" si="87"/>
        <v>50182</v>
      </c>
      <c r="U378" s="34">
        <f t="shared" si="88"/>
        <v>250910</v>
      </c>
      <c r="X378" s="72">
        <f t="shared" si="85"/>
        <v>8</v>
      </c>
      <c r="Y378" s="35"/>
      <c r="Z378" s="34">
        <f t="shared" si="86"/>
        <v>20073</v>
      </c>
      <c r="AA378" s="80">
        <f t="shared" si="89"/>
        <v>3570</v>
      </c>
    </row>
    <row r="379" spans="1:27" ht="25.5" customHeight="1" x14ac:dyDescent="0.25">
      <c r="A379" s="91">
        <v>44889</v>
      </c>
      <c r="B379" s="78" t="str">
        <f t="shared" si="83"/>
        <v>PO2211/03570</v>
      </c>
      <c r="G379" s="24" t="s">
        <v>1131</v>
      </c>
      <c r="I379" s="24" t="s">
        <v>2069</v>
      </c>
      <c r="J379" s="60" t="str">
        <f>IF(G379&lt;&gt;"",VLOOKUP(G379,'nhân viên sale'!$A$2:$B$1597,2,0),"")</f>
        <v>HN003</v>
      </c>
      <c r="K379" s="24" t="s">
        <v>65</v>
      </c>
      <c r="L379" s="31" t="str">
        <f t="shared" si="81"/>
        <v>Mọc Nấm Hương 250g</v>
      </c>
      <c r="N379" s="50" t="str">
        <f t="shared" si="84"/>
        <v>K-C6</v>
      </c>
      <c r="Q379" s="32" t="str">
        <f t="shared" si="82"/>
        <v>Túi</v>
      </c>
      <c r="R379" s="36">
        <v>6</v>
      </c>
      <c r="T379" s="34">
        <f t="shared" si="87"/>
        <v>46000</v>
      </c>
      <c r="U379" s="34">
        <f t="shared" si="88"/>
        <v>276000</v>
      </c>
      <c r="X379" s="72">
        <f t="shared" si="85"/>
        <v>8</v>
      </c>
      <c r="Y379" s="35"/>
      <c r="Z379" s="34">
        <f t="shared" si="86"/>
        <v>22080</v>
      </c>
      <c r="AA379" s="80">
        <f t="shared" si="89"/>
        <v>3570</v>
      </c>
    </row>
    <row r="380" spans="1:27" ht="25.5" customHeight="1" x14ac:dyDescent="0.25">
      <c r="A380" s="91">
        <v>44889</v>
      </c>
      <c r="B380" s="78" t="str">
        <f t="shared" si="83"/>
        <v>PO2211/03571</v>
      </c>
      <c r="G380" s="24" t="s">
        <v>1148</v>
      </c>
      <c r="I380" s="24" t="s">
        <v>2070</v>
      </c>
      <c r="J380" s="60" t="str">
        <f>IF(G380&lt;&gt;"",VLOOKUP(G380,'nhân viên sale'!$A$2:$B$1597,2,0),"")</f>
        <v>HN003</v>
      </c>
      <c r="K380" s="24" t="s">
        <v>47</v>
      </c>
      <c r="L380" s="31" t="str">
        <f t="shared" si="81"/>
        <v>Đùi gà sốt cay 500g</v>
      </c>
      <c r="N380" s="50" t="str">
        <f t="shared" si="84"/>
        <v>K-C6</v>
      </c>
      <c r="Q380" s="32" t="str">
        <f t="shared" si="82"/>
        <v>Túi</v>
      </c>
      <c r="R380" s="36">
        <v>3</v>
      </c>
      <c r="T380" s="34">
        <f t="shared" si="87"/>
        <v>105400</v>
      </c>
      <c r="U380" s="34">
        <f t="shared" si="88"/>
        <v>316200</v>
      </c>
      <c r="X380" s="72">
        <f t="shared" si="85"/>
        <v>8</v>
      </c>
      <c r="Y380" s="35"/>
      <c r="Z380" s="34">
        <f t="shared" si="86"/>
        <v>25296</v>
      </c>
      <c r="AA380" s="80">
        <f t="shared" si="89"/>
        <v>3571</v>
      </c>
    </row>
    <row r="381" spans="1:27" ht="25.5" customHeight="1" x14ac:dyDescent="0.25">
      <c r="A381" s="91">
        <v>44889</v>
      </c>
      <c r="B381" s="78" t="str">
        <f t="shared" si="83"/>
        <v>PO2211/03571</v>
      </c>
      <c r="G381" s="24" t="s">
        <v>1148</v>
      </c>
      <c r="I381" s="24" t="s">
        <v>2070</v>
      </c>
      <c r="J381" s="60" t="str">
        <f>IF(G381&lt;&gt;"",VLOOKUP(G381,'nhân viên sale'!$A$2:$B$1597,2,0),"")</f>
        <v>HN003</v>
      </c>
      <c r="K381" s="24" t="s">
        <v>43</v>
      </c>
      <c r="L381" s="31" t="str">
        <f t="shared" si="81"/>
        <v>Chân gà sốt cay 400g</v>
      </c>
      <c r="N381" s="50" t="str">
        <f t="shared" si="84"/>
        <v>K-C6</v>
      </c>
      <c r="Q381" s="32" t="str">
        <f t="shared" si="82"/>
        <v>Túi</v>
      </c>
      <c r="R381" s="36">
        <v>3</v>
      </c>
      <c r="T381" s="34">
        <f t="shared" si="87"/>
        <v>90750</v>
      </c>
      <c r="U381" s="34">
        <f t="shared" si="88"/>
        <v>272250</v>
      </c>
      <c r="X381" s="72">
        <f t="shared" si="85"/>
        <v>8</v>
      </c>
      <c r="Y381" s="35"/>
      <c r="Z381" s="34">
        <f t="shared" si="86"/>
        <v>21780</v>
      </c>
      <c r="AA381" s="80">
        <f t="shared" si="89"/>
        <v>3571</v>
      </c>
    </row>
    <row r="382" spans="1:27" ht="25.5" customHeight="1" x14ac:dyDescent="0.25">
      <c r="A382" s="91">
        <v>44889</v>
      </c>
      <c r="B382" s="78" t="str">
        <f t="shared" si="83"/>
        <v>PO2211/03572</v>
      </c>
      <c r="G382" s="24" t="s">
        <v>1197</v>
      </c>
      <c r="I382" s="24" t="s">
        <v>2071</v>
      </c>
      <c r="J382" s="60" t="str">
        <f>IF(G382&lt;&gt;"",VLOOKUP(G382,'nhân viên sale'!$A$2:$B$1597,2,0),"")</f>
        <v>HN003</v>
      </c>
      <c r="K382" s="24" t="s">
        <v>39</v>
      </c>
      <c r="L382" s="31" t="str">
        <f t="shared" si="81"/>
        <v>Chân giò heo muối 300g</v>
      </c>
      <c r="N382" s="50" t="str">
        <f t="shared" si="84"/>
        <v>K-C6</v>
      </c>
      <c r="Q382" s="32" t="str">
        <f t="shared" si="82"/>
        <v>Túi</v>
      </c>
      <c r="R382" s="36">
        <v>6</v>
      </c>
      <c r="T382" s="34">
        <f t="shared" si="87"/>
        <v>73431</v>
      </c>
      <c r="U382" s="34">
        <f t="shared" si="88"/>
        <v>440586</v>
      </c>
      <c r="X382" s="72">
        <f t="shared" si="85"/>
        <v>8</v>
      </c>
      <c r="Y382" s="35"/>
      <c r="Z382" s="34">
        <f t="shared" si="86"/>
        <v>35247</v>
      </c>
      <c r="AA382" s="80">
        <f t="shared" si="89"/>
        <v>3572</v>
      </c>
    </row>
    <row r="383" spans="1:27" ht="25.5" customHeight="1" x14ac:dyDescent="0.25">
      <c r="A383" s="91">
        <v>44889</v>
      </c>
      <c r="B383" s="78" t="str">
        <f t="shared" si="83"/>
        <v>PO2211/03572</v>
      </c>
      <c r="G383" s="24" t="s">
        <v>1197</v>
      </c>
      <c r="I383" s="24" t="s">
        <v>2071</v>
      </c>
      <c r="J383" s="60" t="str">
        <f>IF(G383&lt;&gt;"",VLOOKUP(G383,'nhân viên sale'!$A$2:$B$1597,2,0),"")</f>
        <v>HN003</v>
      </c>
      <c r="K383" s="24" t="s">
        <v>43</v>
      </c>
      <c r="L383" s="31" t="str">
        <f t="shared" si="81"/>
        <v>Chân gà sốt cay 400g</v>
      </c>
      <c r="N383" s="50" t="str">
        <f t="shared" si="84"/>
        <v>K-C6</v>
      </c>
      <c r="Q383" s="32" t="str">
        <f t="shared" si="82"/>
        <v>Túi</v>
      </c>
      <c r="R383" s="36">
        <v>3</v>
      </c>
      <c r="T383" s="34">
        <f t="shared" si="87"/>
        <v>90750</v>
      </c>
      <c r="U383" s="34">
        <f t="shared" si="88"/>
        <v>272250</v>
      </c>
      <c r="X383" s="72">
        <f t="shared" si="85"/>
        <v>8</v>
      </c>
      <c r="Y383" s="35"/>
      <c r="Z383" s="34">
        <f t="shared" si="86"/>
        <v>21780</v>
      </c>
      <c r="AA383" s="80">
        <f t="shared" si="89"/>
        <v>3572</v>
      </c>
    </row>
    <row r="384" spans="1:27" ht="25.5" customHeight="1" x14ac:dyDescent="0.25">
      <c r="A384" s="91">
        <v>44889</v>
      </c>
      <c r="B384" s="78" t="str">
        <f t="shared" si="83"/>
        <v>PO2211/03572</v>
      </c>
      <c r="G384" s="24" t="s">
        <v>1197</v>
      </c>
      <c r="I384" s="24" t="s">
        <v>2071</v>
      </c>
      <c r="J384" s="60" t="str">
        <f>IF(G384&lt;&gt;"",VLOOKUP(G384,'nhân viên sale'!$A$2:$B$1597,2,0),"")</f>
        <v>HN003</v>
      </c>
      <c r="K384" s="24" t="s">
        <v>59</v>
      </c>
      <c r="L384" s="31" t="str">
        <f t="shared" si="81"/>
        <v>Giò Tai Lưỡi Xào 250g</v>
      </c>
      <c r="N384" s="50" t="str">
        <f t="shared" si="84"/>
        <v>K-C6</v>
      </c>
      <c r="Q384" s="32" t="str">
        <f t="shared" si="82"/>
        <v>Túi</v>
      </c>
      <c r="R384" s="36">
        <v>5</v>
      </c>
      <c r="T384" s="34">
        <f t="shared" si="87"/>
        <v>50182</v>
      </c>
      <c r="U384" s="34">
        <f t="shared" si="88"/>
        <v>250910</v>
      </c>
      <c r="X384" s="72">
        <f t="shared" si="85"/>
        <v>8</v>
      </c>
      <c r="Y384" s="35"/>
      <c r="Z384" s="34">
        <f t="shared" si="86"/>
        <v>20073</v>
      </c>
      <c r="AA384" s="80">
        <f t="shared" si="89"/>
        <v>3572</v>
      </c>
    </row>
    <row r="385" spans="1:27" ht="25.5" customHeight="1" x14ac:dyDescent="0.25">
      <c r="A385" s="91">
        <v>44889</v>
      </c>
      <c r="B385" s="78" t="str">
        <f t="shared" si="83"/>
        <v>PO2211/03572</v>
      </c>
      <c r="G385" s="24" t="s">
        <v>1197</v>
      </c>
      <c r="I385" s="24" t="s">
        <v>2071</v>
      </c>
      <c r="J385" s="60" t="str">
        <f>IF(G385&lt;&gt;"",VLOOKUP(G385,'nhân viên sale'!$A$2:$B$1597,2,0),"")</f>
        <v>HN003</v>
      </c>
      <c r="K385" s="24" t="s">
        <v>65</v>
      </c>
      <c r="L385" s="31" t="str">
        <f t="shared" si="81"/>
        <v>Mọc Nấm Hương 250g</v>
      </c>
      <c r="N385" s="50" t="str">
        <f t="shared" si="84"/>
        <v>K-C6</v>
      </c>
      <c r="Q385" s="32" t="str">
        <f t="shared" si="82"/>
        <v>Túi</v>
      </c>
      <c r="R385" s="36">
        <v>6</v>
      </c>
      <c r="T385" s="34">
        <f t="shared" si="87"/>
        <v>46000</v>
      </c>
      <c r="U385" s="34">
        <f t="shared" si="88"/>
        <v>276000</v>
      </c>
      <c r="X385" s="72">
        <f t="shared" si="85"/>
        <v>8</v>
      </c>
      <c r="Y385" s="35"/>
      <c r="Z385" s="34">
        <f t="shared" si="86"/>
        <v>22080</v>
      </c>
      <c r="AA385" s="80">
        <f t="shared" si="89"/>
        <v>3572</v>
      </c>
    </row>
    <row r="386" spans="1:27" ht="25.5" customHeight="1" x14ac:dyDescent="0.25">
      <c r="A386" s="91">
        <v>44889</v>
      </c>
      <c r="B386" s="78" t="str">
        <f t="shared" si="83"/>
        <v>PO2211/03573</v>
      </c>
      <c r="G386" s="24" t="s">
        <v>1002</v>
      </c>
      <c r="I386" s="24" t="s">
        <v>2072</v>
      </c>
      <c r="J386" s="60" t="str">
        <f>IF(G386&lt;&gt;"",VLOOKUP(G386,'nhân viên sale'!$A$2:$B$1597,2,0),"")</f>
        <v>HN004</v>
      </c>
      <c r="K386" s="24" t="s">
        <v>39</v>
      </c>
      <c r="L386" s="31" t="str">
        <f t="shared" ref="L386:L449" si="90">IF(K386&lt;&gt;"",VLOOKUP(K386,tenhang,2,0),"")</f>
        <v>Chân giò heo muối 300g</v>
      </c>
      <c r="N386" s="50" t="str">
        <f t="shared" si="84"/>
        <v>K-C6</v>
      </c>
      <c r="Q386" s="32" t="str">
        <f t="shared" ref="Q386:Q449" si="91">IF(K386&lt;&gt;"",VLOOKUP(K386,tenhang,3,0),"")</f>
        <v>Túi</v>
      </c>
      <c r="R386" s="36">
        <v>6</v>
      </c>
      <c r="T386" s="34">
        <f t="shared" si="87"/>
        <v>73431</v>
      </c>
      <c r="U386" s="34">
        <f t="shared" si="88"/>
        <v>440586</v>
      </c>
      <c r="X386" s="72">
        <f t="shared" si="85"/>
        <v>8</v>
      </c>
      <c r="Y386" s="35"/>
      <c r="Z386" s="34">
        <f t="shared" si="86"/>
        <v>35247</v>
      </c>
      <c r="AA386" s="80">
        <f t="shared" si="89"/>
        <v>3573</v>
      </c>
    </row>
    <row r="387" spans="1:27" ht="25.5" customHeight="1" x14ac:dyDescent="0.25">
      <c r="A387" s="91">
        <v>44889</v>
      </c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>PO2211/03573</v>
      </c>
      <c r="G387" s="24" t="s">
        <v>1002</v>
      </c>
      <c r="I387" s="24" t="s">
        <v>2072</v>
      </c>
      <c r="J387" s="60" t="str">
        <f>IF(G387&lt;&gt;"",VLOOKUP(G387,'nhân viên sale'!$A$2:$B$1597,2,0),"")</f>
        <v>HN004</v>
      </c>
      <c r="K387" s="24" t="s">
        <v>55</v>
      </c>
      <c r="L387" s="31" t="str">
        <f t="shared" si="90"/>
        <v>Gà muối 500g</v>
      </c>
      <c r="N387" s="50" t="str">
        <f t="shared" ref="N387:N450" si="93">IF(K387&lt;&gt;"","K-C6","")</f>
        <v>K-C6</v>
      </c>
      <c r="Q387" s="32" t="str">
        <f t="shared" si="91"/>
        <v>Túi</v>
      </c>
      <c r="R387" s="36">
        <v>2</v>
      </c>
      <c r="T387" s="34">
        <f t="shared" si="87"/>
        <v>111058</v>
      </c>
      <c r="U387" s="34">
        <f t="shared" si="88"/>
        <v>222116</v>
      </c>
      <c r="X387" s="72">
        <f t="shared" ref="X387:X450" si="94">IF(K387&lt;&gt;"",8,"")</f>
        <v>8</v>
      </c>
      <c r="Y387" s="35"/>
      <c r="Z387" s="34">
        <f t="shared" ref="Z387:Z450" si="95">IF(K387&lt;&gt;"",ROUND(U387*X387*1%,0),"")</f>
        <v>17769</v>
      </c>
      <c r="AA387" s="80">
        <f t="shared" si="89"/>
        <v>3573</v>
      </c>
    </row>
    <row r="388" spans="1:27" ht="25.5" customHeight="1" x14ac:dyDescent="0.25">
      <c r="A388" s="91">
        <v>44889</v>
      </c>
      <c r="B388" s="78" t="str">
        <f t="shared" si="92"/>
        <v>PO2211/03574</v>
      </c>
      <c r="G388" s="24" t="s">
        <v>1316</v>
      </c>
      <c r="I388" s="24" t="s">
        <v>2073</v>
      </c>
      <c r="J388" s="60" t="str">
        <f>IF(G388&lt;&gt;"",VLOOKUP(G388,'nhân viên sale'!$A$2:$B$1597,2,0),"")</f>
        <v>HN003</v>
      </c>
      <c r="K388" s="24" t="s">
        <v>39</v>
      </c>
      <c r="L388" s="31" t="str">
        <f t="shared" si="90"/>
        <v>Chân giò heo muối 300g</v>
      </c>
      <c r="N388" s="50" t="str">
        <f t="shared" si="93"/>
        <v>K-C6</v>
      </c>
      <c r="Q388" s="32" t="str">
        <f t="shared" si="91"/>
        <v>Túi</v>
      </c>
      <c r="R388" s="36">
        <v>6</v>
      </c>
      <c r="T388" s="34">
        <f t="shared" ref="T388:T451" si="96">IF(K388&lt;&gt;"",VLOOKUP(K388,tenhang,4,0),0)</f>
        <v>73431</v>
      </c>
      <c r="U388" s="34">
        <f t="shared" ref="U388:U451" si="97">R388*T388</f>
        <v>440586</v>
      </c>
      <c r="X388" s="72">
        <f t="shared" si="94"/>
        <v>8</v>
      </c>
      <c r="Y388" s="35"/>
      <c r="Z388" s="34">
        <f t="shared" si="95"/>
        <v>35247</v>
      </c>
      <c r="AA388" s="80">
        <f t="shared" ref="AA388:AA451" si="98">IF(I388&lt;&gt;"",IF(I388=I387,AA387,AA387+1),"")</f>
        <v>3574</v>
      </c>
    </row>
    <row r="389" spans="1:27" ht="25.5" customHeight="1" x14ac:dyDescent="0.25">
      <c r="A389" s="91">
        <v>44889</v>
      </c>
      <c r="B389" s="78" t="str">
        <f t="shared" si="92"/>
        <v>PO2211/03574</v>
      </c>
      <c r="G389" s="24" t="s">
        <v>1316</v>
      </c>
      <c r="I389" s="24" t="s">
        <v>2073</v>
      </c>
      <c r="J389" s="60" t="str">
        <f>IF(G389&lt;&gt;"",VLOOKUP(G389,'nhân viên sale'!$A$2:$B$1597,2,0),"")</f>
        <v>HN003</v>
      </c>
      <c r="K389" s="24" t="s">
        <v>55</v>
      </c>
      <c r="L389" s="31" t="str">
        <f t="shared" si="90"/>
        <v>Gà muối 500g</v>
      </c>
      <c r="N389" s="50" t="str">
        <f t="shared" si="93"/>
        <v>K-C6</v>
      </c>
      <c r="Q389" s="32" t="str">
        <f t="shared" si="91"/>
        <v>Túi</v>
      </c>
      <c r="R389" s="36">
        <v>6</v>
      </c>
      <c r="T389" s="34">
        <f t="shared" si="96"/>
        <v>111058</v>
      </c>
      <c r="U389" s="34">
        <f t="shared" si="97"/>
        <v>666348</v>
      </c>
      <c r="X389" s="72">
        <f t="shared" si="94"/>
        <v>8</v>
      </c>
      <c r="Y389" s="35"/>
      <c r="Z389" s="34">
        <f t="shared" si="95"/>
        <v>53308</v>
      </c>
      <c r="AA389" s="80">
        <f t="shared" si="98"/>
        <v>3574</v>
      </c>
    </row>
    <row r="390" spans="1:27" ht="25.5" customHeight="1" x14ac:dyDescent="0.25">
      <c r="A390" s="91">
        <v>44889</v>
      </c>
      <c r="B390" s="78" t="str">
        <f t="shared" si="92"/>
        <v>PO2211/03574</v>
      </c>
      <c r="G390" s="24" t="s">
        <v>1316</v>
      </c>
      <c r="I390" s="24" t="s">
        <v>2073</v>
      </c>
      <c r="J390" s="60" t="str">
        <f>IF(G390&lt;&gt;"",VLOOKUP(G390,'nhân viên sale'!$A$2:$B$1597,2,0),"")</f>
        <v>HN003</v>
      </c>
      <c r="K390" s="24" t="s">
        <v>45</v>
      </c>
      <c r="L390" s="31" t="str">
        <f t="shared" si="90"/>
        <v>Chả nướng 300g</v>
      </c>
      <c r="N390" s="50" t="str">
        <f t="shared" si="93"/>
        <v>K-C6</v>
      </c>
      <c r="Q390" s="32" t="str">
        <f t="shared" si="91"/>
        <v>Túi</v>
      </c>
      <c r="R390" s="36">
        <v>2</v>
      </c>
      <c r="T390" s="34">
        <f t="shared" si="96"/>
        <v>70950</v>
      </c>
      <c r="U390" s="34">
        <f t="shared" si="97"/>
        <v>141900</v>
      </c>
      <c r="X390" s="72">
        <f t="shared" si="94"/>
        <v>8</v>
      </c>
      <c r="Y390" s="35"/>
      <c r="Z390" s="34">
        <f t="shared" si="95"/>
        <v>11352</v>
      </c>
      <c r="AA390" s="80">
        <f t="shared" si="98"/>
        <v>3574</v>
      </c>
    </row>
    <row r="391" spans="1:27" ht="25.5" customHeight="1" x14ac:dyDescent="0.25">
      <c r="A391" s="91">
        <v>44889</v>
      </c>
      <c r="B391" s="78" t="str">
        <f t="shared" si="92"/>
        <v>PO2211/03574</v>
      </c>
      <c r="G391" s="24" t="s">
        <v>1316</v>
      </c>
      <c r="I391" s="24" t="s">
        <v>2073</v>
      </c>
      <c r="J391" s="60" t="str">
        <f>IF(G391&lt;&gt;"",VLOOKUP(G391,'nhân viên sale'!$A$2:$B$1597,2,0),"")</f>
        <v>HN003</v>
      </c>
      <c r="K391" s="24" t="s">
        <v>37</v>
      </c>
      <c r="L391" s="31" t="str">
        <f t="shared" si="90"/>
        <v>Chả cốm 300g</v>
      </c>
      <c r="N391" s="50" t="str">
        <f t="shared" si="93"/>
        <v>K-C6</v>
      </c>
      <c r="Q391" s="32" t="str">
        <f t="shared" si="91"/>
        <v>Túi</v>
      </c>
      <c r="R391" s="36">
        <v>3</v>
      </c>
      <c r="T391" s="34">
        <f t="shared" si="96"/>
        <v>74250</v>
      </c>
      <c r="U391" s="34">
        <f t="shared" si="97"/>
        <v>222750</v>
      </c>
      <c r="X391" s="72">
        <f t="shared" si="94"/>
        <v>8</v>
      </c>
      <c r="Y391" s="35"/>
      <c r="Z391" s="34">
        <f t="shared" si="95"/>
        <v>17820</v>
      </c>
      <c r="AA391" s="80">
        <f t="shared" si="98"/>
        <v>3574</v>
      </c>
    </row>
    <row r="392" spans="1:27" ht="25.5" customHeight="1" x14ac:dyDescent="0.25">
      <c r="A392" s="91">
        <v>44889</v>
      </c>
      <c r="B392" s="78" t="str">
        <f t="shared" si="92"/>
        <v>PO2211/03574</v>
      </c>
      <c r="G392" s="24" t="s">
        <v>1316</v>
      </c>
      <c r="I392" s="24" t="s">
        <v>2073</v>
      </c>
      <c r="J392" s="60" t="str">
        <f>IF(G392&lt;&gt;"",VLOOKUP(G392,'nhân viên sale'!$A$2:$B$1597,2,0),"")</f>
        <v>HN003</v>
      </c>
      <c r="K392" s="24" t="s">
        <v>59</v>
      </c>
      <c r="L392" s="31" t="str">
        <f t="shared" si="90"/>
        <v>Giò Tai Lưỡi Xào 250g</v>
      </c>
      <c r="N392" s="50" t="str">
        <f t="shared" si="93"/>
        <v>K-C6</v>
      </c>
      <c r="Q392" s="32" t="str">
        <f t="shared" si="91"/>
        <v>Túi</v>
      </c>
      <c r="R392" s="36">
        <v>5</v>
      </c>
      <c r="T392" s="34">
        <f t="shared" si="96"/>
        <v>50182</v>
      </c>
      <c r="U392" s="34">
        <f t="shared" si="97"/>
        <v>250910</v>
      </c>
      <c r="X392" s="72">
        <f t="shared" si="94"/>
        <v>8</v>
      </c>
      <c r="Y392" s="35"/>
      <c r="Z392" s="34">
        <f t="shared" si="95"/>
        <v>20073</v>
      </c>
      <c r="AA392" s="80">
        <f t="shared" si="98"/>
        <v>3574</v>
      </c>
    </row>
    <row r="393" spans="1:27" ht="25.5" customHeight="1" x14ac:dyDescent="0.25">
      <c r="A393" s="91">
        <v>44889</v>
      </c>
      <c r="B393" s="78" t="str">
        <f t="shared" si="92"/>
        <v>PO2211/03574</v>
      </c>
      <c r="G393" s="24" t="s">
        <v>1316</v>
      </c>
      <c r="I393" s="24" t="s">
        <v>2073</v>
      </c>
      <c r="J393" s="60" t="str">
        <f>IF(G393&lt;&gt;"",VLOOKUP(G393,'nhân viên sale'!$A$2:$B$1597,2,0),"")</f>
        <v>HN003</v>
      </c>
      <c r="K393" s="24" t="s">
        <v>65</v>
      </c>
      <c r="L393" s="31" t="str">
        <f t="shared" si="90"/>
        <v>Mọc Nấm Hương 250g</v>
      </c>
      <c r="N393" s="50" t="str">
        <f t="shared" si="93"/>
        <v>K-C6</v>
      </c>
      <c r="Q393" s="32" t="str">
        <f t="shared" si="91"/>
        <v>Túi</v>
      </c>
      <c r="R393" s="36">
        <v>6</v>
      </c>
      <c r="T393" s="34">
        <f t="shared" si="96"/>
        <v>46000</v>
      </c>
      <c r="U393" s="34">
        <f t="shared" si="97"/>
        <v>276000</v>
      </c>
      <c r="X393" s="72">
        <f t="shared" si="94"/>
        <v>8</v>
      </c>
      <c r="Y393" s="35"/>
      <c r="Z393" s="34">
        <f t="shared" si="95"/>
        <v>22080</v>
      </c>
      <c r="AA393" s="80">
        <f t="shared" si="98"/>
        <v>3574</v>
      </c>
    </row>
    <row r="394" spans="1:27" ht="25.5" customHeight="1" x14ac:dyDescent="0.25">
      <c r="A394" s="91">
        <v>44889</v>
      </c>
      <c r="B394" s="78" t="str">
        <f t="shared" si="92"/>
        <v>PO2211/03575</v>
      </c>
      <c r="G394" s="24" t="s">
        <v>1328</v>
      </c>
      <c r="I394" s="24" t="s">
        <v>2074</v>
      </c>
      <c r="J394" s="60" t="str">
        <f>IF(G394&lt;&gt;"",VLOOKUP(G394,'nhân viên sale'!$A$2:$B$1597,2,0),"")</f>
        <v>HN003</v>
      </c>
      <c r="K394" s="24" t="s">
        <v>39</v>
      </c>
      <c r="L394" s="31" t="str">
        <f t="shared" si="90"/>
        <v>Chân giò heo muối 300g</v>
      </c>
      <c r="N394" s="50" t="str">
        <f t="shared" si="93"/>
        <v>K-C6</v>
      </c>
      <c r="Q394" s="32" t="str">
        <f t="shared" si="91"/>
        <v>Túi</v>
      </c>
      <c r="R394" s="36">
        <v>6</v>
      </c>
      <c r="T394" s="34">
        <f t="shared" si="96"/>
        <v>73431</v>
      </c>
      <c r="U394" s="34">
        <f t="shared" si="97"/>
        <v>440586</v>
      </c>
      <c r="X394" s="72">
        <f t="shared" si="94"/>
        <v>8</v>
      </c>
      <c r="Y394" s="35"/>
      <c r="Z394" s="34">
        <f t="shared" si="95"/>
        <v>35247</v>
      </c>
      <c r="AA394" s="80">
        <f t="shared" si="98"/>
        <v>3575</v>
      </c>
    </row>
    <row r="395" spans="1:27" ht="25.5" customHeight="1" x14ac:dyDescent="0.25">
      <c r="A395" s="91">
        <v>44889</v>
      </c>
      <c r="B395" s="78" t="str">
        <f t="shared" si="92"/>
        <v>PO2211/03575</v>
      </c>
      <c r="G395" s="24" t="s">
        <v>1328</v>
      </c>
      <c r="I395" s="24" t="s">
        <v>2074</v>
      </c>
      <c r="J395" s="60" t="str">
        <f>IF(G395&lt;&gt;"",VLOOKUP(G395,'nhân viên sale'!$A$2:$B$1597,2,0),"")</f>
        <v>HN003</v>
      </c>
      <c r="K395" s="24" t="s">
        <v>55</v>
      </c>
      <c r="L395" s="31" t="str">
        <f t="shared" si="90"/>
        <v>Gà muối 500g</v>
      </c>
      <c r="N395" s="50" t="str">
        <f t="shared" si="93"/>
        <v>K-C6</v>
      </c>
      <c r="Q395" s="32" t="str">
        <f t="shared" si="91"/>
        <v>Túi</v>
      </c>
      <c r="R395" s="36">
        <v>6</v>
      </c>
      <c r="T395" s="34">
        <f t="shared" si="96"/>
        <v>111058</v>
      </c>
      <c r="U395" s="34">
        <f t="shared" si="97"/>
        <v>666348</v>
      </c>
      <c r="X395" s="72">
        <f t="shared" si="94"/>
        <v>8</v>
      </c>
      <c r="Y395" s="35"/>
      <c r="Z395" s="34">
        <f t="shared" si="95"/>
        <v>53308</v>
      </c>
      <c r="AA395" s="80">
        <f t="shared" si="98"/>
        <v>3575</v>
      </c>
    </row>
    <row r="396" spans="1:27" ht="25.5" customHeight="1" x14ac:dyDescent="0.25">
      <c r="A396" s="91">
        <v>44889</v>
      </c>
      <c r="B396" s="78" t="str">
        <f t="shared" si="92"/>
        <v>PO2211/03575</v>
      </c>
      <c r="G396" s="24" t="s">
        <v>1328</v>
      </c>
      <c r="I396" s="24" t="s">
        <v>2074</v>
      </c>
      <c r="J396" s="60" t="str">
        <f>IF(G396&lt;&gt;"",VLOOKUP(G396,'nhân viên sale'!$A$2:$B$1597,2,0),"")</f>
        <v>HN003</v>
      </c>
      <c r="K396" s="24" t="s">
        <v>59</v>
      </c>
      <c r="L396" s="31" t="str">
        <f t="shared" si="90"/>
        <v>Giò Tai Lưỡi Xào 250g</v>
      </c>
      <c r="N396" s="50" t="str">
        <f t="shared" si="93"/>
        <v>K-C6</v>
      </c>
      <c r="Q396" s="32" t="str">
        <f t="shared" si="91"/>
        <v>Túi</v>
      </c>
      <c r="R396" s="36">
        <v>5</v>
      </c>
      <c r="T396" s="34">
        <f t="shared" si="96"/>
        <v>50182</v>
      </c>
      <c r="U396" s="34">
        <f t="shared" si="97"/>
        <v>250910</v>
      </c>
      <c r="X396" s="72">
        <f t="shared" si="94"/>
        <v>8</v>
      </c>
      <c r="Y396" s="35"/>
      <c r="Z396" s="34">
        <f t="shared" si="95"/>
        <v>20073</v>
      </c>
      <c r="AA396" s="80">
        <f t="shared" si="98"/>
        <v>3575</v>
      </c>
    </row>
    <row r="397" spans="1:27" ht="25.5" customHeight="1" x14ac:dyDescent="0.25">
      <c r="A397" s="91">
        <v>44889</v>
      </c>
      <c r="B397" s="78" t="str">
        <f t="shared" si="92"/>
        <v>PO2211/03575</v>
      </c>
      <c r="G397" s="24" t="s">
        <v>1328</v>
      </c>
      <c r="I397" s="24" t="s">
        <v>2074</v>
      </c>
      <c r="J397" s="60" t="str">
        <f>IF(G397&lt;&gt;"",VLOOKUP(G397,'nhân viên sale'!$A$2:$B$1597,2,0),"")</f>
        <v>HN003</v>
      </c>
      <c r="K397" s="24" t="s">
        <v>65</v>
      </c>
      <c r="L397" s="31" t="str">
        <f t="shared" si="90"/>
        <v>Mọc Nấm Hương 250g</v>
      </c>
      <c r="N397" s="50" t="str">
        <f t="shared" si="93"/>
        <v>K-C6</v>
      </c>
      <c r="Q397" s="32" t="str">
        <f t="shared" si="91"/>
        <v>Túi</v>
      </c>
      <c r="R397" s="36">
        <v>6</v>
      </c>
      <c r="T397" s="34">
        <f t="shared" si="96"/>
        <v>46000</v>
      </c>
      <c r="U397" s="34">
        <f t="shared" si="97"/>
        <v>276000</v>
      </c>
      <c r="X397" s="72">
        <f t="shared" si="94"/>
        <v>8</v>
      </c>
      <c r="Y397" s="35"/>
      <c r="Z397" s="34">
        <f t="shared" si="95"/>
        <v>22080</v>
      </c>
      <c r="AA397" s="80">
        <f t="shared" si="98"/>
        <v>3575</v>
      </c>
    </row>
    <row r="398" spans="1:27" ht="25.5" customHeight="1" x14ac:dyDescent="0.25">
      <c r="A398" s="91">
        <v>44889</v>
      </c>
      <c r="B398" s="78" t="str">
        <f t="shared" si="92"/>
        <v>PO2211/03576</v>
      </c>
      <c r="G398" s="24" t="s">
        <v>1357</v>
      </c>
      <c r="I398" s="24" t="s">
        <v>2075</v>
      </c>
      <c r="J398" s="60" t="str">
        <f>IF(G398&lt;&gt;"",VLOOKUP(G398,'nhân viên sale'!$A$2:$B$1597,2,0),"")</f>
        <v>HN003</v>
      </c>
      <c r="K398" s="24" t="s">
        <v>39</v>
      </c>
      <c r="L398" s="31" t="str">
        <f t="shared" si="90"/>
        <v>Chân giò heo muối 300g</v>
      </c>
      <c r="N398" s="50" t="str">
        <f t="shared" si="93"/>
        <v>K-C6</v>
      </c>
      <c r="Q398" s="32" t="str">
        <f t="shared" si="91"/>
        <v>Túi</v>
      </c>
      <c r="R398" s="36">
        <v>6</v>
      </c>
      <c r="T398" s="34">
        <f t="shared" si="96"/>
        <v>73431</v>
      </c>
      <c r="U398" s="34">
        <f t="shared" si="97"/>
        <v>440586</v>
      </c>
      <c r="X398" s="72">
        <f t="shared" si="94"/>
        <v>8</v>
      </c>
      <c r="Y398" s="35"/>
      <c r="Z398" s="34">
        <f t="shared" si="95"/>
        <v>35247</v>
      </c>
      <c r="AA398" s="80">
        <f t="shared" si="98"/>
        <v>3576</v>
      </c>
    </row>
    <row r="399" spans="1:27" ht="25.5" customHeight="1" x14ac:dyDescent="0.25">
      <c r="A399" s="91">
        <v>44889</v>
      </c>
      <c r="B399" s="78" t="str">
        <f t="shared" si="92"/>
        <v>PO2211/03576</v>
      </c>
      <c r="G399" s="24" t="s">
        <v>1357</v>
      </c>
      <c r="I399" s="24" t="s">
        <v>2075</v>
      </c>
      <c r="J399" s="60" t="str">
        <f>IF(G399&lt;&gt;"",VLOOKUP(G399,'nhân viên sale'!$A$2:$B$1597,2,0),"")</f>
        <v>HN003</v>
      </c>
      <c r="K399" s="24" t="s">
        <v>55</v>
      </c>
      <c r="L399" s="31" t="str">
        <f t="shared" si="90"/>
        <v>Gà muối 500g</v>
      </c>
      <c r="N399" s="50" t="str">
        <f t="shared" si="93"/>
        <v>K-C6</v>
      </c>
      <c r="Q399" s="32" t="str">
        <f t="shared" si="91"/>
        <v>Túi</v>
      </c>
      <c r="R399" s="36">
        <v>6</v>
      </c>
      <c r="T399" s="34">
        <f t="shared" si="96"/>
        <v>111058</v>
      </c>
      <c r="U399" s="34">
        <f t="shared" si="97"/>
        <v>666348</v>
      </c>
      <c r="X399" s="72">
        <f t="shared" si="94"/>
        <v>8</v>
      </c>
      <c r="Y399" s="35"/>
      <c r="Z399" s="34">
        <f t="shared" si="95"/>
        <v>53308</v>
      </c>
      <c r="AA399" s="80">
        <f t="shared" si="98"/>
        <v>3576</v>
      </c>
    </row>
    <row r="400" spans="1:27" ht="25.5" customHeight="1" x14ac:dyDescent="0.25">
      <c r="A400" s="91">
        <v>44889</v>
      </c>
      <c r="B400" s="78" t="str">
        <f t="shared" si="92"/>
        <v>PO2211/03577</v>
      </c>
      <c r="G400" s="24" t="s">
        <v>1367</v>
      </c>
      <c r="I400" s="24" t="s">
        <v>2076</v>
      </c>
      <c r="J400" s="60" t="str">
        <f>IF(G400&lt;&gt;"",VLOOKUP(G400,'nhân viên sale'!$A$2:$B$1597,2,0),"")</f>
        <v>HN003</v>
      </c>
      <c r="K400" s="24" t="s">
        <v>59</v>
      </c>
      <c r="L400" s="31" t="str">
        <f t="shared" si="90"/>
        <v>Giò Tai Lưỡi Xào 250g</v>
      </c>
      <c r="N400" s="50" t="str">
        <f t="shared" si="93"/>
        <v>K-C6</v>
      </c>
      <c r="Q400" s="32" t="str">
        <f t="shared" si="91"/>
        <v>Túi</v>
      </c>
      <c r="R400" s="36">
        <v>5</v>
      </c>
      <c r="T400" s="34">
        <f t="shared" si="96"/>
        <v>50182</v>
      </c>
      <c r="U400" s="34">
        <f t="shared" si="97"/>
        <v>250910</v>
      </c>
      <c r="X400" s="72">
        <f t="shared" si="94"/>
        <v>8</v>
      </c>
      <c r="Y400" s="35"/>
      <c r="Z400" s="34">
        <f t="shared" si="95"/>
        <v>20073</v>
      </c>
      <c r="AA400" s="80">
        <f t="shared" si="98"/>
        <v>3577</v>
      </c>
    </row>
    <row r="401" spans="1:27" ht="25.5" customHeight="1" x14ac:dyDescent="0.25">
      <c r="A401" s="91">
        <v>44889</v>
      </c>
      <c r="B401" s="78" t="str">
        <f t="shared" si="92"/>
        <v>PO2211/03577</v>
      </c>
      <c r="G401" s="24" t="s">
        <v>1367</v>
      </c>
      <c r="I401" s="24" t="s">
        <v>2076</v>
      </c>
      <c r="J401" s="60" t="str">
        <f>IF(G401&lt;&gt;"",VLOOKUP(G401,'nhân viên sale'!$A$2:$B$1597,2,0),"")</f>
        <v>HN003</v>
      </c>
      <c r="K401" s="24" t="s">
        <v>39</v>
      </c>
      <c r="L401" s="31" t="str">
        <f t="shared" si="90"/>
        <v>Chân giò heo muối 300g</v>
      </c>
      <c r="N401" s="50" t="str">
        <f t="shared" si="93"/>
        <v>K-C6</v>
      </c>
      <c r="Q401" s="32" t="str">
        <f t="shared" si="91"/>
        <v>Túi</v>
      </c>
      <c r="R401" s="36">
        <v>6</v>
      </c>
      <c r="T401" s="34">
        <f t="shared" si="96"/>
        <v>73431</v>
      </c>
      <c r="U401" s="34">
        <f t="shared" si="97"/>
        <v>440586</v>
      </c>
      <c r="X401" s="72">
        <f t="shared" si="94"/>
        <v>8</v>
      </c>
      <c r="Y401" s="35"/>
      <c r="Z401" s="34">
        <f t="shared" si="95"/>
        <v>35247</v>
      </c>
      <c r="AA401" s="80">
        <f t="shared" si="98"/>
        <v>3577</v>
      </c>
    </row>
    <row r="402" spans="1:27" ht="25.5" customHeight="1" x14ac:dyDescent="0.25">
      <c r="A402" s="91">
        <v>44889</v>
      </c>
      <c r="B402" s="78" t="str">
        <f t="shared" si="92"/>
        <v>PO2211/03578</v>
      </c>
      <c r="G402" s="24" t="s">
        <v>1381</v>
      </c>
      <c r="I402" s="24" t="s">
        <v>2077</v>
      </c>
      <c r="J402" s="60" t="str">
        <f>IF(G402&lt;&gt;"",VLOOKUP(G402,'nhân viên sale'!$A$2:$B$1597,2,0),"")</f>
        <v>HN003</v>
      </c>
      <c r="K402" s="24" t="s">
        <v>39</v>
      </c>
      <c r="L402" s="31" t="str">
        <f t="shared" si="90"/>
        <v>Chân giò heo muối 300g</v>
      </c>
      <c r="N402" s="50" t="str">
        <f t="shared" si="93"/>
        <v>K-C6</v>
      </c>
      <c r="Q402" s="32" t="str">
        <f t="shared" si="91"/>
        <v>Túi</v>
      </c>
      <c r="R402" s="36">
        <v>12</v>
      </c>
      <c r="T402" s="34">
        <f t="shared" si="96"/>
        <v>73431</v>
      </c>
      <c r="U402" s="34">
        <f t="shared" si="97"/>
        <v>881172</v>
      </c>
      <c r="X402" s="72">
        <f t="shared" si="94"/>
        <v>8</v>
      </c>
      <c r="Y402" s="35"/>
      <c r="Z402" s="34">
        <f t="shared" si="95"/>
        <v>70494</v>
      </c>
      <c r="AA402" s="80">
        <f t="shared" si="98"/>
        <v>3578</v>
      </c>
    </row>
    <row r="403" spans="1:27" ht="25.5" customHeight="1" x14ac:dyDescent="0.25">
      <c r="A403" s="91">
        <v>44889</v>
      </c>
      <c r="B403" s="78" t="str">
        <f t="shared" si="92"/>
        <v>PO2211/03578</v>
      </c>
      <c r="G403" s="24" t="s">
        <v>1381</v>
      </c>
      <c r="I403" s="24" t="s">
        <v>2077</v>
      </c>
      <c r="J403" s="60" t="str">
        <f>IF(G403&lt;&gt;"",VLOOKUP(G403,'nhân viên sale'!$A$2:$B$1597,2,0),"")</f>
        <v>HN003</v>
      </c>
      <c r="K403" s="24" t="s">
        <v>55</v>
      </c>
      <c r="L403" s="31" t="str">
        <f t="shared" si="90"/>
        <v>Gà muối 500g</v>
      </c>
      <c r="N403" s="50" t="str">
        <f t="shared" si="93"/>
        <v>K-C6</v>
      </c>
      <c r="Q403" s="32" t="str">
        <f t="shared" si="91"/>
        <v>Túi</v>
      </c>
      <c r="R403" s="36">
        <v>6</v>
      </c>
      <c r="T403" s="34">
        <f t="shared" si="96"/>
        <v>111058</v>
      </c>
      <c r="U403" s="34">
        <f t="shared" si="97"/>
        <v>666348</v>
      </c>
      <c r="X403" s="72">
        <f t="shared" si="94"/>
        <v>8</v>
      </c>
      <c r="Y403" s="35"/>
      <c r="Z403" s="34">
        <f t="shared" si="95"/>
        <v>53308</v>
      </c>
      <c r="AA403" s="80">
        <f t="shared" si="98"/>
        <v>3578</v>
      </c>
    </row>
    <row r="404" spans="1:27" ht="25.5" customHeight="1" x14ac:dyDescent="0.25">
      <c r="A404" s="91">
        <v>44889</v>
      </c>
      <c r="B404" s="78" t="str">
        <f t="shared" si="92"/>
        <v>PO2211/03578</v>
      </c>
      <c r="G404" s="24" t="s">
        <v>1381</v>
      </c>
      <c r="I404" s="24" t="s">
        <v>2077</v>
      </c>
      <c r="J404" s="60" t="str">
        <f>IF(G404&lt;&gt;"",VLOOKUP(G404,'nhân viên sale'!$A$2:$B$1597,2,0),"")</f>
        <v>HN003</v>
      </c>
      <c r="K404" s="24" t="s">
        <v>59</v>
      </c>
      <c r="L404" s="31" t="str">
        <f t="shared" si="90"/>
        <v>Giò Tai Lưỡi Xào 250g</v>
      </c>
      <c r="N404" s="50" t="str">
        <f t="shared" si="93"/>
        <v>K-C6</v>
      </c>
      <c r="Q404" s="32" t="str">
        <f t="shared" si="91"/>
        <v>Túi</v>
      </c>
      <c r="R404" s="36">
        <v>5</v>
      </c>
      <c r="T404" s="34">
        <f t="shared" si="96"/>
        <v>50182</v>
      </c>
      <c r="U404" s="34">
        <f t="shared" si="97"/>
        <v>250910</v>
      </c>
      <c r="X404" s="72">
        <f t="shared" si="94"/>
        <v>8</v>
      </c>
      <c r="Y404" s="35"/>
      <c r="Z404" s="34">
        <f t="shared" si="95"/>
        <v>20073</v>
      </c>
      <c r="AA404" s="80">
        <f t="shared" si="98"/>
        <v>3578</v>
      </c>
    </row>
    <row r="405" spans="1:27" ht="25.5" customHeight="1" x14ac:dyDescent="0.25">
      <c r="A405" s="91">
        <v>44889</v>
      </c>
      <c r="B405" s="78" t="str">
        <f t="shared" si="92"/>
        <v>PO2211/03579</v>
      </c>
      <c r="G405" s="24" t="s">
        <v>1408</v>
      </c>
      <c r="I405" s="24" t="s">
        <v>2078</v>
      </c>
      <c r="J405" s="60" t="str">
        <f>IF(G405&lt;&gt;"",VLOOKUP(G405,'nhân viên sale'!$A$2:$B$1597,2,0),"")</f>
        <v>HN003</v>
      </c>
      <c r="K405" s="24" t="s">
        <v>39</v>
      </c>
      <c r="L405" s="31" t="str">
        <f t="shared" si="90"/>
        <v>Chân giò heo muối 300g</v>
      </c>
      <c r="N405" s="50" t="str">
        <f t="shared" si="93"/>
        <v>K-C6</v>
      </c>
      <c r="Q405" s="32" t="str">
        <f t="shared" si="91"/>
        <v>Túi</v>
      </c>
      <c r="R405" s="36">
        <v>6</v>
      </c>
      <c r="T405" s="34">
        <f t="shared" si="96"/>
        <v>73431</v>
      </c>
      <c r="U405" s="34">
        <f t="shared" si="97"/>
        <v>440586</v>
      </c>
      <c r="X405" s="72">
        <f t="shared" si="94"/>
        <v>8</v>
      </c>
      <c r="Y405" s="35"/>
      <c r="Z405" s="34">
        <f t="shared" si="95"/>
        <v>35247</v>
      </c>
      <c r="AA405" s="80">
        <f t="shared" si="98"/>
        <v>3579</v>
      </c>
    </row>
    <row r="406" spans="1:27" ht="25.5" customHeight="1" x14ac:dyDescent="0.25">
      <c r="A406" s="91">
        <v>44889</v>
      </c>
      <c r="B406" s="78" t="str">
        <f t="shared" si="92"/>
        <v>PO2211/03579</v>
      </c>
      <c r="G406" s="24" t="s">
        <v>1408</v>
      </c>
      <c r="I406" s="24" t="s">
        <v>2078</v>
      </c>
      <c r="J406" s="60" t="str">
        <f>IF(G406&lt;&gt;"",VLOOKUP(G406,'nhân viên sale'!$A$2:$B$1597,2,0),"")</f>
        <v>HN003</v>
      </c>
      <c r="K406" s="24" t="s">
        <v>55</v>
      </c>
      <c r="L406" s="31" t="str">
        <f t="shared" si="90"/>
        <v>Gà muối 500g</v>
      </c>
      <c r="N406" s="50" t="str">
        <f t="shared" si="93"/>
        <v>K-C6</v>
      </c>
      <c r="Q406" s="32" t="str">
        <f t="shared" si="91"/>
        <v>Túi</v>
      </c>
      <c r="R406" s="36">
        <v>6</v>
      </c>
      <c r="T406" s="34">
        <f t="shared" si="96"/>
        <v>111058</v>
      </c>
      <c r="U406" s="34">
        <f t="shared" si="97"/>
        <v>666348</v>
      </c>
      <c r="X406" s="72">
        <f t="shared" si="94"/>
        <v>8</v>
      </c>
      <c r="Y406" s="35"/>
      <c r="Z406" s="34">
        <f t="shared" si="95"/>
        <v>53308</v>
      </c>
      <c r="AA406" s="80">
        <f t="shared" si="98"/>
        <v>3579</v>
      </c>
    </row>
    <row r="407" spans="1:27" ht="25.5" customHeight="1" x14ac:dyDescent="0.25">
      <c r="A407" s="91">
        <v>44889</v>
      </c>
      <c r="B407" s="78" t="str">
        <f t="shared" si="92"/>
        <v>PO2211/03579</v>
      </c>
      <c r="G407" s="24" t="s">
        <v>1408</v>
      </c>
      <c r="I407" s="24" t="s">
        <v>2078</v>
      </c>
      <c r="J407" s="60" t="str">
        <f>IF(G407&lt;&gt;"",VLOOKUP(G407,'nhân viên sale'!$A$2:$B$1597,2,0),"")</f>
        <v>HN003</v>
      </c>
      <c r="K407" s="24" t="s">
        <v>59</v>
      </c>
      <c r="L407" s="31" t="str">
        <f t="shared" si="90"/>
        <v>Giò Tai Lưỡi Xào 250g</v>
      </c>
      <c r="N407" s="50" t="str">
        <f t="shared" si="93"/>
        <v>K-C6</v>
      </c>
      <c r="Q407" s="32" t="str">
        <f t="shared" si="91"/>
        <v>Túi</v>
      </c>
      <c r="R407" s="36">
        <v>5</v>
      </c>
      <c r="T407" s="34">
        <f t="shared" si="96"/>
        <v>50182</v>
      </c>
      <c r="U407" s="34">
        <f t="shared" si="97"/>
        <v>250910</v>
      </c>
      <c r="X407" s="72">
        <f t="shared" si="94"/>
        <v>8</v>
      </c>
      <c r="Y407" s="35"/>
      <c r="Z407" s="34">
        <f t="shared" si="95"/>
        <v>20073</v>
      </c>
      <c r="AA407" s="80">
        <f t="shared" si="98"/>
        <v>3579</v>
      </c>
    </row>
    <row r="408" spans="1:27" ht="25.5" customHeight="1" x14ac:dyDescent="0.25">
      <c r="A408" s="91">
        <v>44889</v>
      </c>
      <c r="B408" s="78" t="str">
        <f t="shared" si="92"/>
        <v>PO2211/03579</v>
      </c>
      <c r="G408" s="24" t="s">
        <v>1408</v>
      </c>
      <c r="I408" s="24" t="s">
        <v>2078</v>
      </c>
      <c r="J408" s="60" t="str">
        <f>IF(G408&lt;&gt;"",VLOOKUP(G408,'nhân viên sale'!$A$2:$B$1597,2,0),"")</f>
        <v>HN003</v>
      </c>
      <c r="K408" s="24" t="s">
        <v>65</v>
      </c>
      <c r="L408" s="31" t="str">
        <f t="shared" si="90"/>
        <v>Mọc Nấm Hương 250g</v>
      </c>
      <c r="N408" s="50" t="str">
        <f t="shared" si="93"/>
        <v>K-C6</v>
      </c>
      <c r="Q408" s="32" t="str">
        <f t="shared" si="91"/>
        <v>Túi</v>
      </c>
      <c r="R408" s="36">
        <v>6</v>
      </c>
      <c r="T408" s="34">
        <f t="shared" si="96"/>
        <v>46000</v>
      </c>
      <c r="U408" s="34">
        <f t="shared" si="97"/>
        <v>276000</v>
      </c>
      <c r="X408" s="72">
        <f t="shared" si="94"/>
        <v>8</v>
      </c>
      <c r="Y408" s="35"/>
      <c r="Z408" s="34">
        <f t="shared" si="95"/>
        <v>22080</v>
      </c>
      <c r="AA408" s="80">
        <f t="shared" si="98"/>
        <v>3579</v>
      </c>
    </row>
    <row r="409" spans="1:27" ht="25.5" customHeight="1" x14ac:dyDescent="0.25">
      <c r="A409" s="91">
        <v>44889</v>
      </c>
      <c r="B409" s="78" t="str">
        <f t="shared" si="92"/>
        <v>PO2211/03580</v>
      </c>
      <c r="G409" s="24" t="s">
        <v>1423</v>
      </c>
      <c r="I409" s="24" t="s">
        <v>2079</v>
      </c>
      <c r="J409" s="60" t="str">
        <f>IF(G409&lt;&gt;"",VLOOKUP(G409,'nhân viên sale'!$A$2:$B$1597,2,0),"")</f>
        <v>HN003</v>
      </c>
      <c r="K409" s="24" t="s">
        <v>30</v>
      </c>
      <c r="L409" s="31" t="str">
        <f t="shared" si="90"/>
        <v>Bắp bò muối 200g</v>
      </c>
      <c r="N409" s="50" t="str">
        <f t="shared" si="93"/>
        <v>K-C6</v>
      </c>
      <c r="Q409" s="32" t="str">
        <f t="shared" si="91"/>
        <v>Túi</v>
      </c>
      <c r="R409" s="36">
        <v>5</v>
      </c>
      <c r="T409" s="34">
        <f t="shared" si="96"/>
        <v>87787</v>
      </c>
      <c r="U409" s="34">
        <f t="shared" si="97"/>
        <v>438935</v>
      </c>
      <c r="X409" s="72">
        <f t="shared" si="94"/>
        <v>8</v>
      </c>
      <c r="Y409" s="35"/>
      <c r="Z409" s="34">
        <f t="shared" si="95"/>
        <v>35115</v>
      </c>
      <c r="AA409" s="80">
        <f t="shared" si="98"/>
        <v>3580</v>
      </c>
    </row>
    <row r="410" spans="1:27" ht="25.5" customHeight="1" x14ac:dyDescent="0.25">
      <c r="A410" s="91">
        <v>44889</v>
      </c>
      <c r="B410" s="78" t="str">
        <f t="shared" si="92"/>
        <v>PO2211/03580</v>
      </c>
      <c r="G410" s="24" t="s">
        <v>1423</v>
      </c>
      <c r="I410" s="24" t="s">
        <v>2079</v>
      </c>
      <c r="J410" s="60" t="str">
        <f>IF(G410&lt;&gt;"",VLOOKUP(G410,'nhân viên sale'!$A$2:$B$1597,2,0),"")</f>
        <v>HN003</v>
      </c>
      <c r="K410" s="24" t="s">
        <v>39</v>
      </c>
      <c r="L410" s="31" t="str">
        <f t="shared" si="90"/>
        <v>Chân giò heo muối 300g</v>
      </c>
      <c r="N410" s="50" t="str">
        <f t="shared" si="93"/>
        <v>K-C6</v>
      </c>
      <c r="Q410" s="32" t="str">
        <f t="shared" si="91"/>
        <v>Túi</v>
      </c>
      <c r="R410" s="36">
        <v>6</v>
      </c>
      <c r="T410" s="34">
        <f t="shared" si="96"/>
        <v>73431</v>
      </c>
      <c r="U410" s="34">
        <f t="shared" si="97"/>
        <v>440586</v>
      </c>
      <c r="X410" s="72">
        <f t="shared" si="94"/>
        <v>8</v>
      </c>
      <c r="Y410" s="35"/>
      <c r="Z410" s="34">
        <f t="shared" si="95"/>
        <v>35247</v>
      </c>
      <c r="AA410" s="80">
        <f t="shared" si="98"/>
        <v>3580</v>
      </c>
    </row>
    <row r="411" spans="1:27" ht="25.5" customHeight="1" x14ac:dyDescent="0.25">
      <c r="A411" s="91">
        <v>44889</v>
      </c>
      <c r="B411" s="78" t="str">
        <f t="shared" si="92"/>
        <v>PO2211/03580</v>
      </c>
      <c r="G411" s="24" t="s">
        <v>1423</v>
      </c>
      <c r="I411" s="24" t="s">
        <v>2079</v>
      </c>
      <c r="J411" s="60" t="str">
        <f>IF(G411&lt;&gt;"",VLOOKUP(G411,'nhân viên sale'!$A$2:$B$1597,2,0),"")</f>
        <v>HN003</v>
      </c>
      <c r="K411" s="24" t="s">
        <v>55</v>
      </c>
      <c r="L411" s="31" t="str">
        <f t="shared" si="90"/>
        <v>Gà muối 500g</v>
      </c>
      <c r="N411" s="50" t="str">
        <f t="shared" si="93"/>
        <v>K-C6</v>
      </c>
      <c r="Q411" s="32" t="str">
        <f t="shared" si="91"/>
        <v>Túi</v>
      </c>
      <c r="R411" s="36">
        <v>6</v>
      </c>
      <c r="T411" s="34">
        <f t="shared" si="96"/>
        <v>111058</v>
      </c>
      <c r="U411" s="34">
        <f t="shared" si="97"/>
        <v>666348</v>
      </c>
      <c r="X411" s="72">
        <f t="shared" si="94"/>
        <v>8</v>
      </c>
      <c r="Y411" s="35"/>
      <c r="Z411" s="34">
        <f t="shared" si="95"/>
        <v>53308</v>
      </c>
      <c r="AA411" s="80">
        <f t="shared" si="98"/>
        <v>3580</v>
      </c>
    </row>
    <row r="412" spans="1:27" ht="25.5" customHeight="1" x14ac:dyDescent="0.25">
      <c r="A412" s="91">
        <v>44889</v>
      </c>
      <c r="B412" s="78" t="str">
        <f t="shared" si="92"/>
        <v>PO2211/03580</v>
      </c>
      <c r="G412" s="24" t="s">
        <v>1423</v>
      </c>
      <c r="I412" s="24" t="s">
        <v>2079</v>
      </c>
      <c r="J412" s="60" t="str">
        <f>IF(G412&lt;&gt;"",VLOOKUP(G412,'nhân viên sale'!$A$2:$B$1597,2,0),"")</f>
        <v>HN003</v>
      </c>
      <c r="K412" s="24" t="s">
        <v>45</v>
      </c>
      <c r="L412" s="31" t="str">
        <f t="shared" si="90"/>
        <v>Chả nướng 300g</v>
      </c>
      <c r="N412" s="50" t="str">
        <f t="shared" si="93"/>
        <v>K-C6</v>
      </c>
      <c r="Q412" s="32" t="str">
        <f t="shared" si="91"/>
        <v>Túi</v>
      </c>
      <c r="R412" s="36">
        <v>2</v>
      </c>
      <c r="T412" s="34">
        <f t="shared" si="96"/>
        <v>70950</v>
      </c>
      <c r="U412" s="34">
        <f t="shared" si="97"/>
        <v>141900</v>
      </c>
      <c r="X412" s="72">
        <f t="shared" si="94"/>
        <v>8</v>
      </c>
      <c r="Y412" s="35"/>
      <c r="Z412" s="34">
        <f t="shared" si="95"/>
        <v>11352</v>
      </c>
      <c r="AA412" s="80">
        <f t="shared" si="98"/>
        <v>3580</v>
      </c>
    </row>
    <row r="413" spans="1:27" ht="25.5" customHeight="1" x14ac:dyDescent="0.25">
      <c r="A413" s="91">
        <v>44889</v>
      </c>
      <c r="B413" s="78" t="str">
        <f t="shared" si="92"/>
        <v>PO2211/03580</v>
      </c>
      <c r="G413" s="24" t="s">
        <v>1423</v>
      </c>
      <c r="I413" s="24" t="s">
        <v>2079</v>
      </c>
      <c r="J413" s="60" t="str">
        <f>IF(G413&lt;&gt;"",VLOOKUP(G413,'nhân viên sale'!$A$2:$B$1597,2,0),"")</f>
        <v>HN003</v>
      </c>
      <c r="K413" s="24" t="s">
        <v>37</v>
      </c>
      <c r="L413" s="31" t="str">
        <f t="shared" si="90"/>
        <v>Chả cốm 300g</v>
      </c>
      <c r="N413" s="50" t="str">
        <f t="shared" si="93"/>
        <v>K-C6</v>
      </c>
      <c r="Q413" s="32" t="str">
        <f t="shared" si="91"/>
        <v>Túi</v>
      </c>
      <c r="R413" s="36">
        <v>3</v>
      </c>
      <c r="T413" s="34">
        <f t="shared" si="96"/>
        <v>74250</v>
      </c>
      <c r="U413" s="34">
        <f t="shared" si="97"/>
        <v>222750</v>
      </c>
      <c r="X413" s="72">
        <f t="shared" si="94"/>
        <v>8</v>
      </c>
      <c r="Y413" s="35"/>
      <c r="Z413" s="34">
        <f t="shared" si="95"/>
        <v>17820</v>
      </c>
      <c r="AA413" s="80">
        <f t="shared" si="98"/>
        <v>3580</v>
      </c>
    </row>
    <row r="414" spans="1:27" ht="25.5" customHeight="1" x14ac:dyDescent="0.25">
      <c r="A414" s="91">
        <v>44889</v>
      </c>
      <c r="B414" s="78" t="str">
        <f t="shared" si="92"/>
        <v>PO2211/03580</v>
      </c>
      <c r="G414" s="24" t="s">
        <v>1423</v>
      </c>
      <c r="I414" s="24" t="s">
        <v>2079</v>
      </c>
      <c r="J414" s="60" t="str">
        <f>IF(G414&lt;&gt;"",VLOOKUP(G414,'nhân viên sale'!$A$2:$B$1597,2,0),"")</f>
        <v>HN003</v>
      </c>
      <c r="K414" s="24" t="s">
        <v>47</v>
      </c>
      <c r="L414" s="31" t="str">
        <f t="shared" si="90"/>
        <v>Đùi gà sốt cay 500g</v>
      </c>
      <c r="N414" s="50" t="str">
        <f t="shared" si="93"/>
        <v>K-C6</v>
      </c>
      <c r="Q414" s="32" t="str">
        <f t="shared" si="91"/>
        <v>Túi</v>
      </c>
      <c r="R414" s="36">
        <v>3</v>
      </c>
      <c r="T414" s="34">
        <f t="shared" si="96"/>
        <v>105400</v>
      </c>
      <c r="U414" s="34">
        <f t="shared" si="97"/>
        <v>316200</v>
      </c>
      <c r="X414" s="72">
        <f t="shared" si="94"/>
        <v>8</v>
      </c>
      <c r="Y414" s="35"/>
      <c r="Z414" s="34">
        <f t="shared" si="95"/>
        <v>25296</v>
      </c>
      <c r="AA414" s="80">
        <f t="shared" si="98"/>
        <v>3580</v>
      </c>
    </row>
    <row r="415" spans="1:27" ht="25.5" customHeight="1" x14ac:dyDescent="0.25">
      <c r="A415" s="91">
        <v>44889</v>
      </c>
      <c r="B415" s="78" t="str">
        <f t="shared" si="92"/>
        <v>PO2211/03580</v>
      </c>
      <c r="G415" s="24" t="s">
        <v>1423</v>
      </c>
      <c r="I415" s="24" t="s">
        <v>2079</v>
      </c>
      <c r="J415" s="60" t="str">
        <f>IF(G415&lt;&gt;"",VLOOKUP(G415,'nhân viên sale'!$A$2:$B$1597,2,0),"")</f>
        <v>HN003</v>
      </c>
      <c r="K415" s="24" t="s">
        <v>43</v>
      </c>
      <c r="L415" s="31" t="str">
        <f t="shared" si="90"/>
        <v>Chân gà sốt cay 400g</v>
      </c>
      <c r="N415" s="50" t="str">
        <f t="shared" si="93"/>
        <v>K-C6</v>
      </c>
      <c r="Q415" s="32" t="str">
        <f t="shared" si="91"/>
        <v>Túi</v>
      </c>
      <c r="R415" s="36">
        <v>3</v>
      </c>
      <c r="T415" s="34">
        <f t="shared" si="96"/>
        <v>90750</v>
      </c>
      <c r="U415" s="34">
        <f t="shared" si="97"/>
        <v>272250</v>
      </c>
      <c r="X415" s="72">
        <f t="shared" si="94"/>
        <v>8</v>
      </c>
      <c r="Y415" s="35"/>
      <c r="Z415" s="34">
        <f t="shared" si="95"/>
        <v>21780</v>
      </c>
      <c r="AA415" s="80">
        <f t="shared" si="98"/>
        <v>3580</v>
      </c>
    </row>
    <row r="416" spans="1:27" ht="25.5" customHeight="1" x14ac:dyDescent="0.25">
      <c r="A416" s="91">
        <v>44889</v>
      </c>
      <c r="B416" s="78" t="str">
        <f t="shared" si="92"/>
        <v>PO2211/03580</v>
      </c>
      <c r="G416" s="24" t="s">
        <v>1423</v>
      </c>
      <c r="I416" s="24" t="s">
        <v>2079</v>
      </c>
      <c r="J416" s="60" t="str">
        <f>IF(G416&lt;&gt;"",VLOOKUP(G416,'nhân viên sale'!$A$2:$B$1597,2,0),"")</f>
        <v>HN003</v>
      </c>
      <c r="K416" s="24" t="s">
        <v>59</v>
      </c>
      <c r="L416" s="31" t="str">
        <f t="shared" si="90"/>
        <v>Giò Tai Lưỡi Xào 250g</v>
      </c>
      <c r="N416" s="50" t="str">
        <f t="shared" si="93"/>
        <v>K-C6</v>
      </c>
      <c r="Q416" s="32" t="str">
        <f t="shared" si="91"/>
        <v>Túi</v>
      </c>
      <c r="R416" s="36">
        <v>10</v>
      </c>
      <c r="T416" s="34">
        <f t="shared" si="96"/>
        <v>50182</v>
      </c>
      <c r="U416" s="34">
        <f t="shared" si="97"/>
        <v>501820</v>
      </c>
      <c r="X416" s="72">
        <f t="shared" si="94"/>
        <v>8</v>
      </c>
      <c r="Y416" s="35"/>
      <c r="Z416" s="34">
        <f t="shared" si="95"/>
        <v>40146</v>
      </c>
      <c r="AA416" s="80">
        <f t="shared" si="98"/>
        <v>3580</v>
      </c>
    </row>
    <row r="417" spans="1:27" ht="25.5" customHeight="1" x14ac:dyDescent="0.25">
      <c r="A417" s="91">
        <v>44889</v>
      </c>
      <c r="B417" s="78" t="str">
        <f t="shared" si="92"/>
        <v>PO2211/03580</v>
      </c>
      <c r="G417" s="24" t="s">
        <v>1423</v>
      </c>
      <c r="I417" s="24" t="s">
        <v>2079</v>
      </c>
      <c r="J417" s="60" t="str">
        <f>IF(G417&lt;&gt;"",VLOOKUP(G417,'nhân viên sale'!$A$2:$B$1597,2,0),"")</f>
        <v>HN003</v>
      </c>
      <c r="K417" s="24" t="s">
        <v>65</v>
      </c>
      <c r="L417" s="31" t="str">
        <f t="shared" si="90"/>
        <v>Mọc Nấm Hương 250g</v>
      </c>
      <c r="N417" s="50" t="str">
        <f t="shared" si="93"/>
        <v>K-C6</v>
      </c>
      <c r="Q417" s="32" t="str">
        <f t="shared" si="91"/>
        <v>Túi</v>
      </c>
      <c r="R417" s="36">
        <v>6</v>
      </c>
      <c r="T417" s="34">
        <f t="shared" si="96"/>
        <v>46000</v>
      </c>
      <c r="U417" s="34">
        <f t="shared" si="97"/>
        <v>276000</v>
      </c>
      <c r="X417" s="72">
        <f t="shared" si="94"/>
        <v>8</v>
      </c>
      <c r="Y417" s="35"/>
      <c r="Z417" s="34">
        <f t="shared" si="95"/>
        <v>22080</v>
      </c>
      <c r="AA417" s="80">
        <f t="shared" si="98"/>
        <v>3580</v>
      </c>
    </row>
    <row r="418" spans="1:27" ht="25.5" customHeight="1" x14ac:dyDescent="0.25">
      <c r="A418" s="91">
        <v>44889</v>
      </c>
      <c r="B418" s="78" t="str">
        <f t="shared" si="92"/>
        <v>PO2211/03581</v>
      </c>
      <c r="G418" s="24" t="s">
        <v>1447</v>
      </c>
      <c r="I418" s="24" t="s">
        <v>2080</v>
      </c>
      <c r="J418" s="60" t="str">
        <f>IF(G418&lt;&gt;"",VLOOKUP(G418,'nhân viên sale'!$A$2:$B$1597,2,0),"")</f>
        <v>HN003</v>
      </c>
      <c r="K418" s="24" t="s">
        <v>39</v>
      </c>
      <c r="L418" s="31" t="str">
        <f t="shared" si="90"/>
        <v>Chân giò heo muối 300g</v>
      </c>
      <c r="N418" s="50" t="str">
        <f t="shared" si="93"/>
        <v>K-C6</v>
      </c>
      <c r="Q418" s="32" t="str">
        <f t="shared" si="91"/>
        <v>Túi</v>
      </c>
      <c r="R418" s="36">
        <v>6</v>
      </c>
      <c r="T418" s="34">
        <f t="shared" si="96"/>
        <v>73431</v>
      </c>
      <c r="U418" s="34">
        <f t="shared" si="97"/>
        <v>440586</v>
      </c>
      <c r="X418" s="72">
        <f t="shared" si="94"/>
        <v>8</v>
      </c>
      <c r="Y418" s="35"/>
      <c r="Z418" s="34">
        <f t="shared" si="95"/>
        <v>35247</v>
      </c>
      <c r="AA418" s="80">
        <f t="shared" si="98"/>
        <v>3581</v>
      </c>
    </row>
    <row r="419" spans="1:27" ht="25.5" customHeight="1" x14ac:dyDescent="0.25">
      <c r="A419" s="91">
        <v>44889</v>
      </c>
      <c r="B419" s="78" t="str">
        <f t="shared" si="92"/>
        <v>PO2211/03581</v>
      </c>
      <c r="G419" s="24" t="s">
        <v>1447</v>
      </c>
      <c r="I419" s="24" t="s">
        <v>2080</v>
      </c>
      <c r="J419" s="60" t="str">
        <f>IF(G419&lt;&gt;"",VLOOKUP(G419,'nhân viên sale'!$A$2:$B$1597,2,0),"")</f>
        <v>HN003</v>
      </c>
      <c r="K419" s="24" t="s">
        <v>55</v>
      </c>
      <c r="L419" s="31" t="str">
        <f t="shared" si="90"/>
        <v>Gà muối 500g</v>
      </c>
      <c r="N419" s="50" t="str">
        <f t="shared" si="93"/>
        <v>K-C6</v>
      </c>
      <c r="Q419" s="32" t="str">
        <f t="shared" si="91"/>
        <v>Túi</v>
      </c>
      <c r="R419" s="36">
        <v>6</v>
      </c>
      <c r="T419" s="34">
        <f t="shared" si="96"/>
        <v>111058</v>
      </c>
      <c r="U419" s="34">
        <f t="shared" si="97"/>
        <v>666348</v>
      </c>
      <c r="X419" s="72">
        <f t="shared" si="94"/>
        <v>8</v>
      </c>
      <c r="Y419" s="35"/>
      <c r="Z419" s="34">
        <f t="shared" si="95"/>
        <v>53308</v>
      </c>
      <c r="AA419" s="80">
        <f t="shared" si="98"/>
        <v>3581</v>
      </c>
    </row>
    <row r="420" spans="1:27" ht="25.5" customHeight="1" x14ac:dyDescent="0.25">
      <c r="A420" s="91">
        <v>44889</v>
      </c>
      <c r="B420" s="78" t="str">
        <f t="shared" si="92"/>
        <v>PO2211/03581</v>
      </c>
      <c r="G420" s="24" t="s">
        <v>1447</v>
      </c>
      <c r="I420" s="24" t="s">
        <v>2080</v>
      </c>
      <c r="J420" s="60" t="str">
        <f>IF(G420&lt;&gt;"",VLOOKUP(G420,'nhân viên sale'!$A$2:$B$1597,2,0),"")</f>
        <v>HN003</v>
      </c>
      <c r="K420" s="24" t="s">
        <v>59</v>
      </c>
      <c r="L420" s="31" t="str">
        <f t="shared" si="90"/>
        <v>Giò Tai Lưỡi Xào 250g</v>
      </c>
      <c r="N420" s="50" t="str">
        <f t="shared" si="93"/>
        <v>K-C6</v>
      </c>
      <c r="Q420" s="32" t="str">
        <f t="shared" si="91"/>
        <v>Túi</v>
      </c>
      <c r="R420" s="36">
        <v>5</v>
      </c>
      <c r="T420" s="34">
        <f t="shared" si="96"/>
        <v>50182</v>
      </c>
      <c r="U420" s="34">
        <f t="shared" si="97"/>
        <v>250910</v>
      </c>
      <c r="X420" s="72">
        <f t="shared" si="94"/>
        <v>8</v>
      </c>
      <c r="Y420" s="35"/>
      <c r="Z420" s="34">
        <f t="shared" si="95"/>
        <v>20073</v>
      </c>
      <c r="AA420" s="80">
        <f t="shared" si="98"/>
        <v>3581</v>
      </c>
    </row>
    <row r="421" spans="1:27" ht="25.5" customHeight="1" x14ac:dyDescent="0.25">
      <c r="A421" s="91">
        <v>44889</v>
      </c>
      <c r="B421" s="78" t="str">
        <f t="shared" si="92"/>
        <v>PO2211/03581</v>
      </c>
      <c r="G421" s="24" t="s">
        <v>1447</v>
      </c>
      <c r="I421" s="24" t="s">
        <v>2080</v>
      </c>
      <c r="J421" s="60" t="str">
        <f>IF(G421&lt;&gt;"",VLOOKUP(G421,'nhân viên sale'!$A$2:$B$1597,2,0),"")</f>
        <v>HN003</v>
      </c>
      <c r="K421" s="24" t="s">
        <v>65</v>
      </c>
      <c r="L421" s="31" t="str">
        <f t="shared" si="90"/>
        <v>Mọc Nấm Hương 250g</v>
      </c>
      <c r="N421" s="50" t="str">
        <f t="shared" si="93"/>
        <v>K-C6</v>
      </c>
      <c r="Q421" s="32" t="str">
        <f t="shared" si="91"/>
        <v>Túi</v>
      </c>
      <c r="R421" s="36">
        <v>6</v>
      </c>
      <c r="T421" s="34">
        <f t="shared" si="96"/>
        <v>46000</v>
      </c>
      <c r="U421" s="34">
        <f t="shared" si="97"/>
        <v>276000</v>
      </c>
      <c r="X421" s="72">
        <f t="shared" si="94"/>
        <v>8</v>
      </c>
      <c r="Y421" s="35"/>
      <c r="Z421" s="34">
        <f t="shared" si="95"/>
        <v>22080</v>
      </c>
      <c r="AA421" s="80">
        <f t="shared" si="98"/>
        <v>3581</v>
      </c>
    </row>
    <row r="422" spans="1:27" ht="25.5" customHeight="1" x14ac:dyDescent="0.25">
      <c r="A422" s="91">
        <v>44889</v>
      </c>
      <c r="B422" s="78" t="str">
        <f t="shared" si="92"/>
        <v>PO2211/03582</v>
      </c>
      <c r="G422" s="24" t="s">
        <v>1450</v>
      </c>
      <c r="I422" s="24" t="s">
        <v>2081</v>
      </c>
      <c r="J422" s="60" t="str">
        <f>IF(G422&lt;&gt;"",VLOOKUP(G422,'nhân viên sale'!$A$2:$B$1597,2,0),"")</f>
        <v>HN003</v>
      </c>
      <c r="K422" s="24" t="s">
        <v>30</v>
      </c>
      <c r="L422" s="31" t="str">
        <f t="shared" si="90"/>
        <v>Bắp bò muối 200g</v>
      </c>
      <c r="N422" s="50" t="str">
        <f t="shared" si="93"/>
        <v>K-C6</v>
      </c>
      <c r="Q422" s="32" t="str">
        <f t="shared" si="91"/>
        <v>Túi</v>
      </c>
      <c r="R422" s="36">
        <v>5</v>
      </c>
      <c r="T422" s="34">
        <f t="shared" si="96"/>
        <v>87787</v>
      </c>
      <c r="U422" s="34">
        <f t="shared" si="97"/>
        <v>438935</v>
      </c>
      <c r="X422" s="72">
        <f t="shared" si="94"/>
        <v>8</v>
      </c>
      <c r="Y422" s="35"/>
      <c r="Z422" s="34">
        <f t="shared" si="95"/>
        <v>35115</v>
      </c>
      <c r="AA422" s="80">
        <f t="shared" si="98"/>
        <v>3582</v>
      </c>
    </row>
    <row r="423" spans="1:27" ht="25.5" customHeight="1" x14ac:dyDescent="0.25">
      <c r="A423" s="91">
        <v>44889</v>
      </c>
      <c r="B423" s="78" t="str">
        <f t="shared" si="92"/>
        <v>PO2211/03582</v>
      </c>
      <c r="G423" s="24" t="s">
        <v>1450</v>
      </c>
      <c r="I423" s="24" t="s">
        <v>2081</v>
      </c>
      <c r="J423" s="60" t="str">
        <f>IF(G423&lt;&gt;"",VLOOKUP(G423,'nhân viên sale'!$A$2:$B$1597,2,0),"")</f>
        <v>HN003</v>
      </c>
      <c r="K423" s="24" t="s">
        <v>39</v>
      </c>
      <c r="L423" s="31" t="str">
        <f t="shared" si="90"/>
        <v>Chân giò heo muối 300g</v>
      </c>
      <c r="N423" s="50" t="str">
        <f t="shared" si="93"/>
        <v>K-C6</v>
      </c>
      <c r="Q423" s="32" t="str">
        <f t="shared" si="91"/>
        <v>Túi</v>
      </c>
      <c r="R423" s="36">
        <v>6</v>
      </c>
      <c r="T423" s="34">
        <f t="shared" si="96"/>
        <v>73431</v>
      </c>
      <c r="U423" s="34">
        <f t="shared" si="97"/>
        <v>440586</v>
      </c>
      <c r="X423" s="72">
        <f t="shared" si="94"/>
        <v>8</v>
      </c>
      <c r="Y423" s="35"/>
      <c r="Z423" s="34">
        <f t="shared" si="95"/>
        <v>35247</v>
      </c>
      <c r="AA423" s="80">
        <f t="shared" si="98"/>
        <v>3582</v>
      </c>
    </row>
    <row r="424" spans="1:27" ht="25.5" customHeight="1" x14ac:dyDescent="0.25">
      <c r="A424" s="91">
        <v>44889</v>
      </c>
      <c r="B424" s="78" t="str">
        <f t="shared" si="92"/>
        <v>PO2211/03582</v>
      </c>
      <c r="G424" s="24" t="s">
        <v>1450</v>
      </c>
      <c r="I424" s="24" t="s">
        <v>2081</v>
      </c>
      <c r="J424" s="60" t="str">
        <f>IF(G424&lt;&gt;"",VLOOKUP(G424,'nhân viên sale'!$A$2:$B$1597,2,0),"")</f>
        <v>HN003</v>
      </c>
      <c r="K424" s="24" t="s">
        <v>55</v>
      </c>
      <c r="L424" s="31" t="str">
        <f t="shared" si="90"/>
        <v>Gà muối 500g</v>
      </c>
      <c r="N424" s="50" t="str">
        <f t="shared" si="93"/>
        <v>K-C6</v>
      </c>
      <c r="Q424" s="32" t="str">
        <f t="shared" si="91"/>
        <v>Túi</v>
      </c>
      <c r="R424" s="36">
        <v>12</v>
      </c>
      <c r="T424" s="34">
        <f t="shared" si="96"/>
        <v>111058</v>
      </c>
      <c r="U424" s="34">
        <f t="shared" si="97"/>
        <v>1332696</v>
      </c>
      <c r="X424" s="72">
        <f t="shared" si="94"/>
        <v>8</v>
      </c>
      <c r="Y424" s="35"/>
      <c r="Z424" s="34">
        <f t="shared" si="95"/>
        <v>106616</v>
      </c>
      <c r="AA424" s="80">
        <f t="shared" si="98"/>
        <v>3582</v>
      </c>
    </row>
    <row r="425" spans="1:27" ht="25.5" customHeight="1" x14ac:dyDescent="0.25">
      <c r="A425" s="91">
        <v>44889</v>
      </c>
      <c r="B425" s="78" t="str">
        <f t="shared" si="92"/>
        <v>PO2211/03582</v>
      </c>
      <c r="G425" s="24" t="s">
        <v>1450</v>
      </c>
      <c r="I425" s="24" t="s">
        <v>2081</v>
      </c>
      <c r="J425" s="60" t="str">
        <f>IF(G425&lt;&gt;"",VLOOKUP(G425,'nhân viên sale'!$A$2:$B$1597,2,0),"")</f>
        <v>HN003</v>
      </c>
      <c r="K425" s="24" t="s">
        <v>47</v>
      </c>
      <c r="L425" s="31" t="str">
        <f t="shared" si="90"/>
        <v>Đùi gà sốt cay 500g</v>
      </c>
      <c r="N425" s="50" t="str">
        <f t="shared" si="93"/>
        <v>K-C6</v>
      </c>
      <c r="Q425" s="32" t="str">
        <f t="shared" si="91"/>
        <v>Túi</v>
      </c>
      <c r="R425" s="36">
        <v>3</v>
      </c>
      <c r="T425" s="34">
        <f t="shared" si="96"/>
        <v>105400</v>
      </c>
      <c r="U425" s="34">
        <f t="shared" si="97"/>
        <v>316200</v>
      </c>
      <c r="X425" s="72">
        <f t="shared" si="94"/>
        <v>8</v>
      </c>
      <c r="Y425" s="35"/>
      <c r="Z425" s="34">
        <f t="shared" si="95"/>
        <v>25296</v>
      </c>
      <c r="AA425" s="80">
        <f t="shared" si="98"/>
        <v>3582</v>
      </c>
    </row>
    <row r="426" spans="1:27" ht="25.5" customHeight="1" x14ac:dyDescent="0.25">
      <c r="A426" s="91">
        <v>44889</v>
      </c>
      <c r="B426" s="78" t="str">
        <f t="shared" si="92"/>
        <v>PO2211/03582</v>
      </c>
      <c r="G426" s="24" t="s">
        <v>1450</v>
      </c>
      <c r="I426" s="24" t="s">
        <v>2081</v>
      </c>
      <c r="J426" s="60" t="str">
        <f>IF(G426&lt;&gt;"",VLOOKUP(G426,'nhân viên sale'!$A$2:$B$1597,2,0),"")</f>
        <v>HN003</v>
      </c>
      <c r="K426" s="24" t="s">
        <v>43</v>
      </c>
      <c r="L426" s="31" t="str">
        <f t="shared" si="90"/>
        <v>Chân gà sốt cay 400g</v>
      </c>
      <c r="N426" s="50" t="str">
        <f t="shared" si="93"/>
        <v>K-C6</v>
      </c>
      <c r="Q426" s="32" t="str">
        <f t="shared" si="91"/>
        <v>Túi</v>
      </c>
      <c r="R426" s="36">
        <v>3</v>
      </c>
      <c r="T426" s="34">
        <f t="shared" si="96"/>
        <v>90750</v>
      </c>
      <c r="U426" s="34">
        <f t="shared" si="97"/>
        <v>272250</v>
      </c>
      <c r="X426" s="72">
        <f t="shared" si="94"/>
        <v>8</v>
      </c>
      <c r="Y426" s="35"/>
      <c r="Z426" s="34">
        <f t="shared" si="95"/>
        <v>21780</v>
      </c>
      <c r="AA426" s="80">
        <f t="shared" si="98"/>
        <v>3582</v>
      </c>
    </row>
    <row r="427" spans="1:27" ht="25.5" customHeight="1" x14ac:dyDescent="0.25">
      <c r="A427" s="91">
        <v>44889</v>
      </c>
      <c r="B427" s="78" t="str">
        <f t="shared" si="92"/>
        <v>PO2211/03583</v>
      </c>
      <c r="G427" s="24" t="s">
        <v>1454</v>
      </c>
      <c r="I427" s="24" t="s">
        <v>2082</v>
      </c>
      <c r="J427" s="60" t="str">
        <f>IF(G427&lt;&gt;"",VLOOKUP(G427,'nhân viên sale'!$A$2:$B$1597,2,0),"")</f>
        <v>HN003</v>
      </c>
      <c r="K427" s="24" t="s">
        <v>30</v>
      </c>
      <c r="L427" s="31" t="str">
        <f t="shared" si="90"/>
        <v>Bắp bò muối 200g</v>
      </c>
      <c r="N427" s="50" t="str">
        <f t="shared" si="93"/>
        <v>K-C6</v>
      </c>
      <c r="Q427" s="32" t="str">
        <f t="shared" si="91"/>
        <v>Túi</v>
      </c>
      <c r="R427" s="36">
        <v>5</v>
      </c>
      <c r="T427" s="34">
        <f t="shared" si="96"/>
        <v>87787</v>
      </c>
      <c r="U427" s="34">
        <f t="shared" si="97"/>
        <v>438935</v>
      </c>
      <c r="X427" s="72">
        <f t="shared" si="94"/>
        <v>8</v>
      </c>
      <c r="Y427" s="35"/>
      <c r="Z427" s="34">
        <f t="shared" si="95"/>
        <v>35115</v>
      </c>
      <c r="AA427" s="80">
        <f t="shared" si="98"/>
        <v>3583</v>
      </c>
    </row>
    <row r="428" spans="1:27" ht="25.5" customHeight="1" x14ac:dyDescent="0.25">
      <c r="A428" s="91">
        <v>44889</v>
      </c>
      <c r="B428" s="78" t="str">
        <f t="shared" si="92"/>
        <v>PO2211/03583</v>
      </c>
      <c r="G428" s="24" t="s">
        <v>1454</v>
      </c>
      <c r="I428" s="24" t="s">
        <v>2082</v>
      </c>
      <c r="J428" s="60" t="str">
        <f>IF(G428&lt;&gt;"",VLOOKUP(G428,'nhân viên sale'!$A$2:$B$1597,2,0),"")</f>
        <v>HN003</v>
      </c>
      <c r="K428" s="24" t="s">
        <v>55</v>
      </c>
      <c r="L428" s="31" t="str">
        <f t="shared" si="90"/>
        <v>Gà muối 500g</v>
      </c>
      <c r="N428" s="50" t="str">
        <f t="shared" si="93"/>
        <v>K-C6</v>
      </c>
      <c r="Q428" s="32" t="str">
        <f t="shared" si="91"/>
        <v>Túi</v>
      </c>
      <c r="R428" s="36">
        <v>12</v>
      </c>
      <c r="T428" s="34">
        <f t="shared" si="96"/>
        <v>111058</v>
      </c>
      <c r="U428" s="34">
        <f t="shared" si="97"/>
        <v>1332696</v>
      </c>
      <c r="X428" s="72">
        <f t="shared" si="94"/>
        <v>8</v>
      </c>
      <c r="Y428" s="35"/>
      <c r="Z428" s="34">
        <f t="shared" si="95"/>
        <v>106616</v>
      </c>
      <c r="AA428" s="80">
        <f t="shared" si="98"/>
        <v>3583</v>
      </c>
    </row>
    <row r="429" spans="1:27" ht="25.5" customHeight="1" x14ac:dyDescent="0.25">
      <c r="A429" s="91">
        <v>44889</v>
      </c>
      <c r="B429" s="78" t="str">
        <f t="shared" si="92"/>
        <v>PO2211/03583</v>
      </c>
      <c r="G429" s="24" t="s">
        <v>1454</v>
      </c>
      <c r="I429" s="24" t="s">
        <v>2082</v>
      </c>
      <c r="J429" s="60" t="str">
        <f>IF(G429&lt;&gt;"",VLOOKUP(G429,'nhân viên sale'!$A$2:$B$1597,2,0),"")</f>
        <v>HN003</v>
      </c>
      <c r="K429" s="24" t="s">
        <v>45</v>
      </c>
      <c r="L429" s="31" t="str">
        <f t="shared" si="90"/>
        <v>Chả nướng 300g</v>
      </c>
      <c r="N429" s="50" t="str">
        <f t="shared" si="93"/>
        <v>K-C6</v>
      </c>
      <c r="Q429" s="32" t="str">
        <f t="shared" si="91"/>
        <v>Túi</v>
      </c>
      <c r="R429" s="36">
        <v>3</v>
      </c>
      <c r="T429" s="34">
        <f t="shared" si="96"/>
        <v>70950</v>
      </c>
      <c r="U429" s="34">
        <f t="shared" si="97"/>
        <v>212850</v>
      </c>
      <c r="X429" s="72">
        <f t="shared" si="94"/>
        <v>8</v>
      </c>
      <c r="Y429" s="35"/>
      <c r="Z429" s="34">
        <f t="shared" si="95"/>
        <v>17028</v>
      </c>
      <c r="AA429" s="80">
        <f t="shared" si="98"/>
        <v>3583</v>
      </c>
    </row>
    <row r="430" spans="1:27" ht="25.5" customHeight="1" x14ac:dyDescent="0.25">
      <c r="A430" s="91">
        <v>44889</v>
      </c>
      <c r="B430" s="78" t="str">
        <f t="shared" si="92"/>
        <v>PO2211/03583</v>
      </c>
      <c r="G430" s="24" t="s">
        <v>1454</v>
      </c>
      <c r="I430" s="24" t="s">
        <v>2082</v>
      </c>
      <c r="J430" s="60" t="str">
        <f>IF(G430&lt;&gt;"",VLOOKUP(G430,'nhân viên sale'!$A$2:$B$1597,2,0),"")</f>
        <v>HN003</v>
      </c>
      <c r="K430" s="24" t="s">
        <v>37</v>
      </c>
      <c r="L430" s="31" t="str">
        <f t="shared" si="90"/>
        <v>Chả cốm 300g</v>
      </c>
      <c r="N430" s="50" t="str">
        <f t="shared" si="93"/>
        <v>K-C6</v>
      </c>
      <c r="Q430" s="32" t="str">
        <f t="shared" si="91"/>
        <v>Túi</v>
      </c>
      <c r="R430" s="36">
        <v>3</v>
      </c>
      <c r="T430" s="34">
        <f t="shared" si="96"/>
        <v>74250</v>
      </c>
      <c r="U430" s="34">
        <f t="shared" si="97"/>
        <v>222750</v>
      </c>
      <c r="X430" s="72">
        <f t="shared" si="94"/>
        <v>8</v>
      </c>
      <c r="Y430" s="35"/>
      <c r="Z430" s="34">
        <f t="shared" si="95"/>
        <v>17820</v>
      </c>
      <c r="AA430" s="80">
        <f t="shared" si="98"/>
        <v>3583</v>
      </c>
    </row>
    <row r="431" spans="1:27" ht="25.5" customHeight="1" x14ac:dyDescent="0.25">
      <c r="A431" s="91">
        <v>44889</v>
      </c>
      <c r="B431" s="78" t="str">
        <f t="shared" si="92"/>
        <v>PO2211/03584</v>
      </c>
      <c r="G431" s="24" t="s">
        <v>1510</v>
      </c>
      <c r="I431" s="24" t="s">
        <v>2083</v>
      </c>
      <c r="J431" s="60" t="str">
        <f>IF(G431&lt;&gt;"",VLOOKUP(G431,'nhân viên sale'!$A$2:$B$1597,2,0),"")</f>
        <v>HN003</v>
      </c>
      <c r="K431" s="24" t="s">
        <v>30</v>
      </c>
      <c r="L431" s="31" t="str">
        <f t="shared" si="90"/>
        <v>Bắp bò muối 200g</v>
      </c>
      <c r="N431" s="50" t="str">
        <f t="shared" si="93"/>
        <v>K-C6</v>
      </c>
      <c r="Q431" s="32" t="str">
        <f t="shared" si="91"/>
        <v>Túi</v>
      </c>
      <c r="R431" s="36">
        <v>5</v>
      </c>
      <c r="T431" s="34">
        <f t="shared" si="96"/>
        <v>87787</v>
      </c>
      <c r="U431" s="34">
        <f t="shared" si="97"/>
        <v>438935</v>
      </c>
      <c r="X431" s="72">
        <f t="shared" si="94"/>
        <v>8</v>
      </c>
      <c r="Y431" s="35"/>
      <c r="Z431" s="34">
        <f t="shared" si="95"/>
        <v>35115</v>
      </c>
      <c r="AA431" s="80">
        <f t="shared" si="98"/>
        <v>3584</v>
      </c>
    </row>
    <row r="432" spans="1:27" ht="25.5" customHeight="1" x14ac:dyDescent="0.25">
      <c r="A432" s="91">
        <v>44889</v>
      </c>
      <c r="B432" s="78" t="str">
        <f t="shared" si="92"/>
        <v>PO2211/03584</v>
      </c>
      <c r="G432" s="24" t="s">
        <v>1510</v>
      </c>
      <c r="I432" s="24" t="s">
        <v>2083</v>
      </c>
      <c r="J432" s="60" t="str">
        <f>IF(G432&lt;&gt;"",VLOOKUP(G432,'nhân viên sale'!$A$2:$B$1597,2,0),"")</f>
        <v>HN003</v>
      </c>
      <c r="K432" s="24" t="s">
        <v>39</v>
      </c>
      <c r="L432" s="31" t="str">
        <f t="shared" si="90"/>
        <v>Chân giò heo muối 300g</v>
      </c>
      <c r="N432" s="50" t="str">
        <f t="shared" si="93"/>
        <v>K-C6</v>
      </c>
      <c r="Q432" s="32" t="str">
        <f t="shared" si="91"/>
        <v>Túi</v>
      </c>
      <c r="R432" s="36">
        <v>6</v>
      </c>
      <c r="T432" s="34">
        <f t="shared" si="96"/>
        <v>73431</v>
      </c>
      <c r="U432" s="34">
        <f t="shared" si="97"/>
        <v>440586</v>
      </c>
      <c r="X432" s="72">
        <f t="shared" si="94"/>
        <v>8</v>
      </c>
      <c r="Y432" s="35"/>
      <c r="Z432" s="34">
        <f t="shared" si="95"/>
        <v>35247</v>
      </c>
      <c r="AA432" s="80">
        <f t="shared" si="98"/>
        <v>3584</v>
      </c>
    </row>
    <row r="433" spans="1:27" ht="25.5" customHeight="1" x14ac:dyDescent="0.25">
      <c r="A433" s="91">
        <v>44889</v>
      </c>
      <c r="B433" s="78" t="str">
        <f t="shared" si="92"/>
        <v>PO2211/03584</v>
      </c>
      <c r="G433" s="24" t="s">
        <v>1510</v>
      </c>
      <c r="I433" s="24" t="s">
        <v>2083</v>
      </c>
      <c r="J433" s="60" t="str">
        <f>IF(G433&lt;&gt;"",VLOOKUP(G433,'nhân viên sale'!$A$2:$B$1597,2,0),"")</f>
        <v>HN003</v>
      </c>
      <c r="K433" s="24" t="s">
        <v>55</v>
      </c>
      <c r="L433" s="31" t="str">
        <f t="shared" si="90"/>
        <v>Gà muối 500g</v>
      </c>
      <c r="N433" s="50" t="str">
        <f t="shared" si="93"/>
        <v>K-C6</v>
      </c>
      <c r="Q433" s="32" t="str">
        <f t="shared" si="91"/>
        <v>Túi</v>
      </c>
      <c r="R433" s="36">
        <v>6</v>
      </c>
      <c r="T433" s="34">
        <f t="shared" si="96"/>
        <v>111058</v>
      </c>
      <c r="U433" s="34">
        <f t="shared" si="97"/>
        <v>666348</v>
      </c>
      <c r="X433" s="72">
        <f t="shared" si="94"/>
        <v>8</v>
      </c>
      <c r="Y433" s="35"/>
      <c r="Z433" s="34">
        <f t="shared" si="95"/>
        <v>53308</v>
      </c>
      <c r="AA433" s="80">
        <f t="shared" si="98"/>
        <v>3584</v>
      </c>
    </row>
    <row r="434" spans="1:27" ht="25.5" customHeight="1" x14ac:dyDescent="0.25">
      <c r="A434" s="91">
        <v>44889</v>
      </c>
      <c r="B434" s="78" t="str">
        <f t="shared" si="92"/>
        <v>PO2211/03584</v>
      </c>
      <c r="G434" s="24" t="s">
        <v>1510</v>
      </c>
      <c r="I434" s="24" t="s">
        <v>2083</v>
      </c>
      <c r="J434" s="60" t="str">
        <f>IF(G434&lt;&gt;"",VLOOKUP(G434,'nhân viên sale'!$A$2:$B$1597,2,0),"")</f>
        <v>HN003</v>
      </c>
      <c r="K434" s="24" t="s">
        <v>59</v>
      </c>
      <c r="L434" s="31" t="str">
        <f t="shared" si="90"/>
        <v>Giò Tai Lưỡi Xào 250g</v>
      </c>
      <c r="N434" s="50" t="str">
        <f t="shared" si="93"/>
        <v>K-C6</v>
      </c>
      <c r="Q434" s="32" t="str">
        <f t="shared" si="91"/>
        <v>Túi</v>
      </c>
      <c r="R434" s="36">
        <v>5</v>
      </c>
      <c r="T434" s="34">
        <f t="shared" si="96"/>
        <v>50182</v>
      </c>
      <c r="U434" s="34">
        <f t="shared" si="97"/>
        <v>250910</v>
      </c>
      <c r="X434" s="72">
        <f t="shared" si="94"/>
        <v>8</v>
      </c>
      <c r="Y434" s="35"/>
      <c r="Z434" s="34">
        <f t="shared" si="95"/>
        <v>20073</v>
      </c>
      <c r="AA434" s="80">
        <f t="shared" si="98"/>
        <v>3584</v>
      </c>
    </row>
    <row r="435" spans="1:27" ht="25.5" customHeight="1" x14ac:dyDescent="0.25">
      <c r="A435" s="91">
        <v>44889</v>
      </c>
      <c r="B435" s="78" t="str">
        <f t="shared" si="92"/>
        <v>PO2211/03585</v>
      </c>
      <c r="G435" s="24" t="s">
        <v>1556</v>
      </c>
      <c r="I435" s="24" t="s">
        <v>2084</v>
      </c>
      <c r="J435" s="60" t="str">
        <f>IF(G435&lt;&gt;"",VLOOKUP(G435,'nhân viên sale'!$A$2:$B$1597,2,0),"")</f>
        <v>HN003</v>
      </c>
      <c r="K435" s="24" t="s">
        <v>30</v>
      </c>
      <c r="L435" s="31" t="str">
        <f t="shared" si="90"/>
        <v>Bắp bò muối 200g</v>
      </c>
      <c r="N435" s="50" t="str">
        <f t="shared" si="93"/>
        <v>K-C6</v>
      </c>
      <c r="Q435" s="32" t="str">
        <f t="shared" si="91"/>
        <v>Túi</v>
      </c>
      <c r="R435" s="36">
        <v>5</v>
      </c>
      <c r="T435" s="34">
        <f t="shared" si="96"/>
        <v>87787</v>
      </c>
      <c r="U435" s="34">
        <f t="shared" si="97"/>
        <v>438935</v>
      </c>
      <c r="X435" s="72">
        <f t="shared" si="94"/>
        <v>8</v>
      </c>
      <c r="Y435" s="35"/>
      <c r="Z435" s="34">
        <f t="shared" si="95"/>
        <v>35115</v>
      </c>
      <c r="AA435" s="80">
        <f t="shared" si="98"/>
        <v>3585</v>
      </c>
    </row>
    <row r="436" spans="1:27" ht="25.5" customHeight="1" x14ac:dyDescent="0.25">
      <c r="A436" s="91">
        <v>44889</v>
      </c>
      <c r="B436" s="78" t="str">
        <f t="shared" si="92"/>
        <v>PO2211/03585</v>
      </c>
      <c r="G436" s="24" t="s">
        <v>1556</v>
      </c>
      <c r="I436" s="24" t="s">
        <v>2084</v>
      </c>
      <c r="J436" s="60" t="str">
        <f>IF(G436&lt;&gt;"",VLOOKUP(G436,'nhân viên sale'!$A$2:$B$1597,2,0),"")</f>
        <v>HN003</v>
      </c>
      <c r="K436" s="24" t="s">
        <v>39</v>
      </c>
      <c r="L436" s="31" t="str">
        <f t="shared" si="90"/>
        <v>Chân giò heo muối 300g</v>
      </c>
      <c r="N436" s="50" t="str">
        <f t="shared" si="93"/>
        <v>K-C6</v>
      </c>
      <c r="Q436" s="32" t="str">
        <f t="shared" si="91"/>
        <v>Túi</v>
      </c>
      <c r="R436" s="36">
        <v>6</v>
      </c>
      <c r="T436" s="34">
        <f t="shared" si="96"/>
        <v>73431</v>
      </c>
      <c r="U436" s="34">
        <f t="shared" si="97"/>
        <v>440586</v>
      </c>
      <c r="X436" s="72">
        <f t="shared" si="94"/>
        <v>8</v>
      </c>
      <c r="Y436" s="35"/>
      <c r="Z436" s="34">
        <f t="shared" si="95"/>
        <v>35247</v>
      </c>
      <c r="AA436" s="80">
        <f t="shared" si="98"/>
        <v>3585</v>
      </c>
    </row>
    <row r="437" spans="1:27" ht="25.5" customHeight="1" x14ac:dyDescent="0.25">
      <c r="A437" s="91">
        <v>44889</v>
      </c>
      <c r="B437" s="78" t="str">
        <f t="shared" si="92"/>
        <v>PO2211/03586</v>
      </c>
      <c r="G437" s="24" t="s">
        <v>1585</v>
      </c>
      <c r="I437" s="24" t="s">
        <v>2085</v>
      </c>
      <c r="J437" s="60" t="str">
        <f>IF(G437&lt;&gt;"",VLOOKUP(G437,'nhân viên sale'!$A$2:$B$1597,2,0),"")</f>
        <v>HN003</v>
      </c>
      <c r="K437" s="24" t="s">
        <v>39</v>
      </c>
      <c r="L437" s="31" t="str">
        <f t="shared" si="90"/>
        <v>Chân giò heo muối 300g</v>
      </c>
      <c r="N437" s="50" t="str">
        <f t="shared" si="93"/>
        <v>K-C6</v>
      </c>
      <c r="Q437" s="32" t="str">
        <f t="shared" si="91"/>
        <v>Túi</v>
      </c>
      <c r="R437" s="36">
        <v>6</v>
      </c>
      <c r="T437" s="34">
        <f t="shared" si="96"/>
        <v>73431</v>
      </c>
      <c r="U437" s="34">
        <f t="shared" si="97"/>
        <v>440586</v>
      </c>
      <c r="X437" s="72">
        <f t="shared" si="94"/>
        <v>8</v>
      </c>
      <c r="Y437" s="35"/>
      <c r="Z437" s="34">
        <f t="shared" si="95"/>
        <v>35247</v>
      </c>
      <c r="AA437" s="80">
        <f t="shared" si="98"/>
        <v>3586</v>
      </c>
    </row>
    <row r="438" spans="1:27" ht="25.5" customHeight="1" x14ac:dyDescent="0.25">
      <c r="A438" s="91">
        <v>44889</v>
      </c>
      <c r="B438" s="78" t="str">
        <f t="shared" si="92"/>
        <v>PO2211/03586</v>
      </c>
      <c r="G438" s="24" t="s">
        <v>1585</v>
      </c>
      <c r="I438" s="24" t="s">
        <v>2085</v>
      </c>
      <c r="J438" s="60" t="str">
        <f>IF(G438&lt;&gt;"",VLOOKUP(G438,'nhân viên sale'!$A$2:$B$1597,2,0),"")</f>
        <v>HN003</v>
      </c>
      <c r="K438" s="24" t="s">
        <v>55</v>
      </c>
      <c r="L438" s="31" t="str">
        <f t="shared" si="90"/>
        <v>Gà muối 500g</v>
      </c>
      <c r="N438" s="50" t="str">
        <f t="shared" si="93"/>
        <v>K-C6</v>
      </c>
      <c r="Q438" s="32" t="str">
        <f t="shared" si="91"/>
        <v>Túi</v>
      </c>
      <c r="R438" s="36">
        <v>6</v>
      </c>
      <c r="T438" s="34">
        <f t="shared" si="96"/>
        <v>111058</v>
      </c>
      <c r="U438" s="34">
        <f t="shared" si="97"/>
        <v>666348</v>
      </c>
      <c r="X438" s="72">
        <f t="shared" si="94"/>
        <v>8</v>
      </c>
      <c r="Y438" s="35"/>
      <c r="Z438" s="34">
        <f t="shared" si="95"/>
        <v>53308</v>
      </c>
      <c r="AA438" s="80">
        <f t="shared" si="98"/>
        <v>3586</v>
      </c>
    </row>
    <row r="439" spans="1:27" ht="25.5" customHeight="1" x14ac:dyDescent="0.25">
      <c r="A439" s="91">
        <v>44889</v>
      </c>
      <c r="B439" s="78" t="str">
        <f t="shared" si="92"/>
        <v>PO2211/03586</v>
      </c>
      <c r="G439" s="24" t="s">
        <v>1585</v>
      </c>
      <c r="I439" s="24" t="s">
        <v>2085</v>
      </c>
      <c r="J439" s="60" t="str">
        <f>IF(G439&lt;&gt;"",VLOOKUP(G439,'nhân viên sale'!$A$2:$B$1597,2,0),"")</f>
        <v>HN003</v>
      </c>
      <c r="K439" s="24" t="s">
        <v>59</v>
      </c>
      <c r="L439" s="31" t="str">
        <f t="shared" si="90"/>
        <v>Giò Tai Lưỡi Xào 250g</v>
      </c>
      <c r="N439" s="50" t="str">
        <f t="shared" si="93"/>
        <v>K-C6</v>
      </c>
      <c r="Q439" s="32" t="str">
        <f t="shared" si="91"/>
        <v>Túi</v>
      </c>
      <c r="R439" s="36">
        <v>5</v>
      </c>
      <c r="T439" s="34">
        <f t="shared" si="96"/>
        <v>50182</v>
      </c>
      <c r="U439" s="34">
        <f t="shared" si="97"/>
        <v>250910</v>
      </c>
      <c r="X439" s="72">
        <f t="shared" si="94"/>
        <v>8</v>
      </c>
      <c r="Y439" s="35"/>
      <c r="Z439" s="34">
        <f t="shared" si="95"/>
        <v>20073</v>
      </c>
      <c r="AA439" s="80">
        <f t="shared" si="98"/>
        <v>3586</v>
      </c>
    </row>
    <row r="440" spans="1:27" ht="25.5" customHeight="1" x14ac:dyDescent="0.25">
      <c r="A440" s="91">
        <v>44889</v>
      </c>
      <c r="B440" s="78" t="str">
        <f t="shared" si="92"/>
        <v>PO2211/03587</v>
      </c>
      <c r="G440" s="24" t="s">
        <v>1620</v>
      </c>
      <c r="I440" s="24" t="s">
        <v>2086</v>
      </c>
      <c r="J440" s="60" t="str">
        <f>IF(G440&lt;&gt;"",VLOOKUP(G440,'nhân viên sale'!$A$2:$B$1597,2,0),"")</f>
        <v>HN003</v>
      </c>
      <c r="K440" s="24" t="s">
        <v>39</v>
      </c>
      <c r="L440" s="31" t="str">
        <f t="shared" si="90"/>
        <v>Chân giò heo muối 300g</v>
      </c>
      <c r="N440" s="50" t="str">
        <f t="shared" si="93"/>
        <v>K-C6</v>
      </c>
      <c r="Q440" s="32" t="str">
        <f t="shared" si="91"/>
        <v>Túi</v>
      </c>
      <c r="R440" s="36">
        <v>6</v>
      </c>
      <c r="T440" s="34">
        <f t="shared" si="96"/>
        <v>73431</v>
      </c>
      <c r="U440" s="34">
        <f t="shared" si="97"/>
        <v>440586</v>
      </c>
      <c r="X440" s="72">
        <f t="shared" si="94"/>
        <v>8</v>
      </c>
      <c r="Y440" s="35"/>
      <c r="Z440" s="34">
        <f t="shared" si="95"/>
        <v>35247</v>
      </c>
      <c r="AA440" s="80">
        <f t="shared" si="98"/>
        <v>3587</v>
      </c>
    </row>
    <row r="441" spans="1:27" ht="25.5" customHeight="1" x14ac:dyDescent="0.25">
      <c r="A441" s="91">
        <v>44889</v>
      </c>
      <c r="B441" s="78" t="str">
        <f t="shared" si="92"/>
        <v>PO2211/03587</v>
      </c>
      <c r="G441" s="24" t="s">
        <v>1620</v>
      </c>
      <c r="I441" s="24" t="s">
        <v>2086</v>
      </c>
      <c r="J441" s="60" t="str">
        <f>IF(G441&lt;&gt;"",VLOOKUP(G441,'nhân viên sale'!$A$2:$B$1597,2,0),"")</f>
        <v>HN003</v>
      </c>
      <c r="K441" s="24" t="s">
        <v>55</v>
      </c>
      <c r="L441" s="31" t="str">
        <f t="shared" si="90"/>
        <v>Gà muối 500g</v>
      </c>
      <c r="N441" s="50" t="str">
        <f t="shared" si="93"/>
        <v>K-C6</v>
      </c>
      <c r="Q441" s="32" t="str">
        <f t="shared" si="91"/>
        <v>Túi</v>
      </c>
      <c r="R441" s="36">
        <v>6</v>
      </c>
      <c r="T441" s="34">
        <f t="shared" si="96"/>
        <v>111058</v>
      </c>
      <c r="U441" s="34">
        <f t="shared" si="97"/>
        <v>666348</v>
      </c>
      <c r="X441" s="72">
        <f t="shared" si="94"/>
        <v>8</v>
      </c>
      <c r="Y441" s="35"/>
      <c r="Z441" s="34">
        <f t="shared" si="95"/>
        <v>53308</v>
      </c>
      <c r="AA441" s="80">
        <f t="shared" si="98"/>
        <v>3587</v>
      </c>
    </row>
    <row r="442" spans="1:27" ht="25.5" customHeight="1" x14ac:dyDescent="0.25">
      <c r="A442" s="91">
        <v>44889</v>
      </c>
      <c r="B442" s="78" t="str">
        <f t="shared" si="92"/>
        <v>PO2211/03587</v>
      </c>
      <c r="G442" s="24" t="s">
        <v>1620</v>
      </c>
      <c r="I442" s="24" t="s">
        <v>2086</v>
      </c>
      <c r="J442" s="60" t="str">
        <f>IF(G442&lt;&gt;"",VLOOKUP(G442,'nhân viên sale'!$A$2:$B$1597,2,0),"")</f>
        <v>HN003</v>
      </c>
      <c r="K442" s="24" t="s">
        <v>59</v>
      </c>
      <c r="L442" s="31" t="str">
        <f t="shared" si="90"/>
        <v>Giò Tai Lưỡi Xào 250g</v>
      </c>
      <c r="N442" s="50" t="str">
        <f t="shared" si="93"/>
        <v>K-C6</v>
      </c>
      <c r="Q442" s="32" t="str">
        <f t="shared" si="91"/>
        <v>Túi</v>
      </c>
      <c r="R442" s="36">
        <v>5</v>
      </c>
      <c r="T442" s="34">
        <f t="shared" si="96"/>
        <v>50182</v>
      </c>
      <c r="U442" s="34">
        <f t="shared" si="97"/>
        <v>250910</v>
      </c>
      <c r="X442" s="72">
        <f t="shared" si="94"/>
        <v>8</v>
      </c>
      <c r="Y442" s="35"/>
      <c r="Z442" s="34">
        <f t="shared" si="95"/>
        <v>20073</v>
      </c>
      <c r="AA442" s="80">
        <f t="shared" si="98"/>
        <v>3587</v>
      </c>
    </row>
    <row r="443" spans="1:27" ht="25.5" customHeight="1" x14ac:dyDescent="0.25">
      <c r="A443" s="91">
        <v>44889</v>
      </c>
      <c r="B443" s="78" t="str">
        <f t="shared" si="92"/>
        <v>PO2211/03588</v>
      </c>
      <c r="G443" s="24" t="s">
        <v>1652</v>
      </c>
      <c r="I443" s="24" t="s">
        <v>2087</v>
      </c>
      <c r="J443" s="60" t="str">
        <f>IF(G443&lt;&gt;"",VLOOKUP(G443,'nhân viên sale'!$A$2:$B$1597,2,0),"")</f>
        <v>HN003</v>
      </c>
      <c r="K443" s="24" t="s">
        <v>39</v>
      </c>
      <c r="L443" s="31" t="str">
        <f t="shared" si="90"/>
        <v>Chân giò heo muối 300g</v>
      </c>
      <c r="N443" s="50" t="str">
        <f t="shared" si="93"/>
        <v>K-C6</v>
      </c>
      <c r="Q443" s="32" t="str">
        <f t="shared" si="91"/>
        <v>Túi</v>
      </c>
      <c r="R443" s="36">
        <v>6</v>
      </c>
      <c r="T443" s="34">
        <f t="shared" si="96"/>
        <v>73431</v>
      </c>
      <c r="U443" s="34">
        <f t="shared" si="97"/>
        <v>440586</v>
      </c>
      <c r="X443" s="72">
        <f t="shared" si="94"/>
        <v>8</v>
      </c>
      <c r="Y443" s="35"/>
      <c r="Z443" s="34">
        <f t="shared" si="95"/>
        <v>35247</v>
      </c>
      <c r="AA443" s="80">
        <f t="shared" si="98"/>
        <v>3588</v>
      </c>
    </row>
    <row r="444" spans="1:27" ht="25.5" customHeight="1" x14ac:dyDescent="0.25">
      <c r="A444" s="91">
        <v>44889</v>
      </c>
      <c r="B444" s="78" t="str">
        <f t="shared" si="92"/>
        <v>PO2211/03588</v>
      </c>
      <c r="G444" s="24" t="s">
        <v>1652</v>
      </c>
      <c r="I444" s="24" t="s">
        <v>2087</v>
      </c>
      <c r="J444" s="60" t="str">
        <f>IF(G444&lt;&gt;"",VLOOKUP(G444,'nhân viên sale'!$A$2:$B$1597,2,0),"")</f>
        <v>HN003</v>
      </c>
      <c r="K444" s="24" t="s">
        <v>55</v>
      </c>
      <c r="L444" s="31" t="str">
        <f t="shared" si="90"/>
        <v>Gà muối 500g</v>
      </c>
      <c r="N444" s="50" t="str">
        <f t="shared" si="93"/>
        <v>K-C6</v>
      </c>
      <c r="Q444" s="32" t="str">
        <f t="shared" si="91"/>
        <v>Túi</v>
      </c>
      <c r="R444" s="36">
        <v>6</v>
      </c>
      <c r="T444" s="34">
        <f t="shared" si="96"/>
        <v>111058</v>
      </c>
      <c r="U444" s="34">
        <f t="shared" si="97"/>
        <v>666348</v>
      </c>
      <c r="X444" s="72">
        <f t="shared" si="94"/>
        <v>8</v>
      </c>
      <c r="Y444" s="35"/>
      <c r="Z444" s="34">
        <f t="shared" si="95"/>
        <v>53308</v>
      </c>
      <c r="AA444" s="80">
        <f t="shared" si="98"/>
        <v>3588</v>
      </c>
    </row>
    <row r="445" spans="1:27" ht="25.5" customHeight="1" x14ac:dyDescent="0.25">
      <c r="A445" s="91">
        <v>44889</v>
      </c>
      <c r="B445" s="78" t="str">
        <f t="shared" si="92"/>
        <v>PO2211/03588</v>
      </c>
      <c r="G445" s="24" t="s">
        <v>1652</v>
      </c>
      <c r="I445" s="24" t="s">
        <v>2087</v>
      </c>
      <c r="J445" s="60" t="str">
        <f>IF(G445&lt;&gt;"",VLOOKUP(G445,'nhân viên sale'!$A$2:$B$1597,2,0),"")</f>
        <v>HN003</v>
      </c>
      <c r="K445" s="24" t="s">
        <v>59</v>
      </c>
      <c r="L445" s="31" t="str">
        <f t="shared" si="90"/>
        <v>Giò Tai Lưỡi Xào 250g</v>
      </c>
      <c r="N445" s="50" t="str">
        <f t="shared" si="93"/>
        <v>K-C6</v>
      </c>
      <c r="Q445" s="32" t="str">
        <f t="shared" si="91"/>
        <v>Túi</v>
      </c>
      <c r="R445" s="36">
        <v>5</v>
      </c>
      <c r="T445" s="34">
        <f t="shared" si="96"/>
        <v>50182</v>
      </c>
      <c r="U445" s="34">
        <f t="shared" si="97"/>
        <v>250910</v>
      </c>
      <c r="X445" s="72">
        <f t="shared" si="94"/>
        <v>8</v>
      </c>
      <c r="Y445" s="35"/>
      <c r="Z445" s="34">
        <f t="shared" si="95"/>
        <v>20073</v>
      </c>
      <c r="AA445" s="80">
        <f t="shared" si="98"/>
        <v>3588</v>
      </c>
    </row>
    <row r="446" spans="1:27" ht="25.5" customHeight="1" x14ac:dyDescent="0.25">
      <c r="A446" s="91">
        <v>44889</v>
      </c>
      <c r="B446" s="78" t="str">
        <f t="shared" si="92"/>
        <v>PO2211/03588</v>
      </c>
      <c r="G446" s="24" t="s">
        <v>1652</v>
      </c>
      <c r="I446" s="24" t="s">
        <v>2087</v>
      </c>
      <c r="J446" s="60" t="str">
        <f>IF(G446&lt;&gt;"",VLOOKUP(G446,'nhân viên sale'!$A$2:$B$1597,2,0),"")</f>
        <v>HN003</v>
      </c>
      <c r="K446" s="24" t="s">
        <v>65</v>
      </c>
      <c r="L446" s="31" t="str">
        <f t="shared" si="90"/>
        <v>Mọc Nấm Hương 250g</v>
      </c>
      <c r="N446" s="50" t="str">
        <f t="shared" si="93"/>
        <v>K-C6</v>
      </c>
      <c r="Q446" s="32" t="str">
        <f t="shared" si="91"/>
        <v>Túi</v>
      </c>
      <c r="R446" s="36">
        <v>6</v>
      </c>
      <c r="T446" s="34">
        <f t="shared" si="96"/>
        <v>46000</v>
      </c>
      <c r="U446" s="34">
        <f t="shared" si="97"/>
        <v>276000</v>
      </c>
      <c r="X446" s="72">
        <f t="shared" si="94"/>
        <v>8</v>
      </c>
      <c r="Y446" s="35"/>
      <c r="Z446" s="34">
        <f t="shared" si="95"/>
        <v>22080</v>
      </c>
      <c r="AA446" s="80">
        <f t="shared" si="98"/>
        <v>3588</v>
      </c>
    </row>
    <row r="447" spans="1:27" ht="25.5" customHeight="1" x14ac:dyDescent="0.25">
      <c r="A447" s="91">
        <v>44889</v>
      </c>
      <c r="B447" s="78" t="str">
        <f t="shared" si="92"/>
        <v>PO2211/03589</v>
      </c>
      <c r="G447" s="24" t="s">
        <v>1654</v>
      </c>
      <c r="I447" s="24" t="s">
        <v>2088</v>
      </c>
      <c r="J447" s="60" t="str">
        <f>IF(G447&lt;&gt;"",VLOOKUP(G447,'nhân viên sale'!$A$2:$B$1597,2,0),"")</f>
        <v>HN003</v>
      </c>
      <c r="K447" s="24" t="s">
        <v>39</v>
      </c>
      <c r="L447" s="31" t="str">
        <f t="shared" si="90"/>
        <v>Chân giò heo muối 300g</v>
      </c>
      <c r="N447" s="50" t="str">
        <f t="shared" si="93"/>
        <v>K-C6</v>
      </c>
      <c r="Q447" s="32" t="str">
        <f t="shared" si="91"/>
        <v>Túi</v>
      </c>
      <c r="R447" s="36">
        <v>6</v>
      </c>
      <c r="T447" s="34">
        <f t="shared" si="96"/>
        <v>73431</v>
      </c>
      <c r="U447" s="34">
        <f t="shared" si="97"/>
        <v>440586</v>
      </c>
      <c r="X447" s="72">
        <f t="shared" si="94"/>
        <v>8</v>
      </c>
      <c r="Y447" s="35"/>
      <c r="Z447" s="34">
        <f t="shared" si="95"/>
        <v>35247</v>
      </c>
      <c r="AA447" s="80">
        <f t="shared" si="98"/>
        <v>3589</v>
      </c>
    </row>
    <row r="448" spans="1:27" ht="25.5" customHeight="1" x14ac:dyDescent="0.25">
      <c r="A448" s="91">
        <v>44889</v>
      </c>
      <c r="B448" s="78" t="str">
        <f t="shared" si="92"/>
        <v>PO2211/03589</v>
      </c>
      <c r="G448" s="24" t="s">
        <v>1654</v>
      </c>
      <c r="I448" s="24" t="s">
        <v>2088</v>
      </c>
      <c r="J448" s="60" t="str">
        <f>IF(G448&lt;&gt;"",VLOOKUP(G448,'nhân viên sale'!$A$2:$B$1597,2,0),"")</f>
        <v>HN003</v>
      </c>
      <c r="K448" s="24" t="s">
        <v>55</v>
      </c>
      <c r="L448" s="31" t="str">
        <f t="shared" si="90"/>
        <v>Gà muối 500g</v>
      </c>
      <c r="N448" s="50" t="str">
        <f t="shared" si="93"/>
        <v>K-C6</v>
      </c>
      <c r="Q448" s="32" t="str">
        <f t="shared" si="91"/>
        <v>Túi</v>
      </c>
      <c r="R448" s="36">
        <v>6</v>
      </c>
      <c r="T448" s="34">
        <f t="shared" si="96"/>
        <v>111058</v>
      </c>
      <c r="U448" s="34">
        <f t="shared" si="97"/>
        <v>666348</v>
      </c>
      <c r="X448" s="72">
        <f t="shared" si="94"/>
        <v>8</v>
      </c>
      <c r="Y448" s="35"/>
      <c r="Z448" s="34">
        <f t="shared" si="95"/>
        <v>53308</v>
      </c>
      <c r="AA448" s="80">
        <f t="shared" si="98"/>
        <v>3589</v>
      </c>
    </row>
    <row r="449" spans="1:27" ht="25.5" customHeight="1" x14ac:dyDescent="0.25">
      <c r="A449" s="91">
        <v>44889</v>
      </c>
      <c r="B449" s="78" t="str">
        <f t="shared" si="92"/>
        <v>PO2211/03589</v>
      </c>
      <c r="G449" s="24" t="s">
        <v>1654</v>
      </c>
      <c r="I449" s="24" t="s">
        <v>2088</v>
      </c>
      <c r="J449" s="60" t="str">
        <f>IF(G449&lt;&gt;"",VLOOKUP(G449,'nhân viên sale'!$A$2:$B$1597,2,0),"")</f>
        <v>HN003</v>
      </c>
      <c r="K449" s="24" t="s">
        <v>65</v>
      </c>
      <c r="L449" s="31" t="str">
        <f t="shared" si="90"/>
        <v>Mọc Nấm Hương 250g</v>
      </c>
      <c r="N449" s="50" t="str">
        <f t="shared" si="93"/>
        <v>K-C6</v>
      </c>
      <c r="Q449" s="32" t="str">
        <f t="shared" si="91"/>
        <v>Túi</v>
      </c>
      <c r="R449" s="36">
        <v>6</v>
      </c>
      <c r="T449" s="34">
        <f t="shared" si="96"/>
        <v>46000</v>
      </c>
      <c r="U449" s="34">
        <f t="shared" si="97"/>
        <v>276000</v>
      </c>
      <c r="X449" s="72">
        <f t="shared" si="94"/>
        <v>8</v>
      </c>
      <c r="Y449" s="35"/>
      <c r="Z449" s="34">
        <f t="shared" si="95"/>
        <v>22080</v>
      </c>
      <c r="AA449" s="80">
        <f t="shared" si="98"/>
        <v>3589</v>
      </c>
    </row>
    <row r="450" spans="1:27" ht="25.5" customHeight="1" x14ac:dyDescent="0.25">
      <c r="A450" s="91">
        <v>44889</v>
      </c>
      <c r="B450" s="78" t="str">
        <f t="shared" si="92"/>
        <v>PO2211/03590</v>
      </c>
      <c r="G450" s="24" t="s">
        <v>1416</v>
      </c>
      <c r="I450" s="24" t="s">
        <v>2089</v>
      </c>
      <c r="J450" s="60" t="str">
        <f>IF(G450&lt;&gt;"",VLOOKUP(G450,'nhân viên sale'!$A$2:$B$1597,2,0),"")</f>
        <v>HN003</v>
      </c>
      <c r="K450" s="24" t="s">
        <v>65</v>
      </c>
      <c r="L450" s="31" t="str">
        <f t="shared" ref="L450:L513" si="99">IF(K450&lt;&gt;"",VLOOKUP(K450,tenhang,2,0),"")</f>
        <v>Mọc Nấm Hương 250g</v>
      </c>
      <c r="N450" s="50" t="str">
        <f t="shared" si="93"/>
        <v>K-C6</v>
      </c>
      <c r="Q450" s="32" t="str">
        <f t="shared" ref="Q450:Q513" si="100">IF(K450&lt;&gt;"",VLOOKUP(K450,tenhang,3,0),"")</f>
        <v>Túi</v>
      </c>
      <c r="R450" s="36">
        <v>10</v>
      </c>
      <c r="T450" s="34">
        <f t="shared" si="96"/>
        <v>46000</v>
      </c>
      <c r="U450" s="34">
        <f t="shared" si="97"/>
        <v>460000</v>
      </c>
      <c r="X450" s="72">
        <f t="shared" si="94"/>
        <v>8</v>
      </c>
      <c r="Y450" s="35"/>
      <c r="Z450" s="34">
        <f t="shared" si="95"/>
        <v>36800</v>
      </c>
      <c r="AA450" s="80">
        <f t="shared" si="98"/>
        <v>3590</v>
      </c>
    </row>
    <row r="451" spans="1:27" ht="25.5" customHeight="1" x14ac:dyDescent="0.25">
      <c r="A451" s="91">
        <v>44889</v>
      </c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>PO2211/03590</v>
      </c>
      <c r="G451" s="24" t="s">
        <v>1416</v>
      </c>
      <c r="I451" s="24" t="s">
        <v>2089</v>
      </c>
      <c r="J451" s="60" t="str">
        <f>IF(G451&lt;&gt;"",VLOOKUP(G451,'nhân viên sale'!$A$2:$B$1597,2,0),"")</f>
        <v>HN003</v>
      </c>
      <c r="K451" s="24" t="s">
        <v>43</v>
      </c>
      <c r="L451" s="31" t="str">
        <f t="shared" si="99"/>
        <v>Chân gà sốt cay 400g</v>
      </c>
      <c r="N451" s="50" t="str">
        <f t="shared" ref="N451:N514" si="102">IF(K451&lt;&gt;"","K-C6","")</f>
        <v>K-C6</v>
      </c>
      <c r="Q451" s="32" t="str">
        <f t="shared" si="100"/>
        <v>Túi</v>
      </c>
      <c r="R451" s="36">
        <v>4</v>
      </c>
      <c r="T451" s="34">
        <f t="shared" si="96"/>
        <v>90750</v>
      </c>
      <c r="U451" s="34">
        <f t="shared" si="97"/>
        <v>363000</v>
      </c>
      <c r="X451" s="72">
        <f t="shared" ref="X451:X514" si="103">IF(K451&lt;&gt;"",8,"")</f>
        <v>8</v>
      </c>
      <c r="Y451" s="35"/>
      <c r="Z451" s="34">
        <f t="shared" ref="Z451:Z514" si="104">IF(K451&lt;&gt;"",ROUND(U451*X451*1%,0),"")</f>
        <v>29040</v>
      </c>
      <c r="AA451" s="80">
        <f t="shared" si="98"/>
        <v>3590</v>
      </c>
    </row>
    <row r="452" spans="1:27" ht="25.5" customHeight="1" x14ac:dyDescent="0.25">
      <c r="A452" s="91">
        <v>44889</v>
      </c>
      <c r="B452" s="78" t="str">
        <f t="shared" si="101"/>
        <v>PO2211/03590</v>
      </c>
      <c r="G452" s="24" t="s">
        <v>1416</v>
      </c>
      <c r="I452" s="24" t="s">
        <v>2089</v>
      </c>
      <c r="J452" s="60" t="str">
        <f>IF(G452&lt;&gt;"",VLOOKUP(G452,'nhân viên sale'!$A$2:$B$1597,2,0),"")</f>
        <v>HN003</v>
      </c>
      <c r="K452" s="24" t="s">
        <v>47</v>
      </c>
      <c r="L452" s="31" t="str">
        <f t="shared" si="99"/>
        <v>Đùi gà sốt cay 500g</v>
      </c>
      <c r="N452" s="50" t="str">
        <f t="shared" si="102"/>
        <v>K-C6</v>
      </c>
      <c r="Q452" s="32" t="str">
        <f t="shared" si="100"/>
        <v>Túi</v>
      </c>
      <c r="R452" s="36">
        <v>4</v>
      </c>
      <c r="T452" s="34">
        <f t="shared" ref="T452:T515" si="105">IF(K452&lt;&gt;"",VLOOKUP(K452,tenhang,4,0),0)</f>
        <v>105400</v>
      </c>
      <c r="U452" s="34">
        <f t="shared" ref="U452:U515" si="106">R452*T452</f>
        <v>421600</v>
      </c>
      <c r="X452" s="72">
        <f t="shared" si="103"/>
        <v>8</v>
      </c>
      <c r="Y452" s="35"/>
      <c r="Z452" s="34">
        <f t="shared" si="104"/>
        <v>33728</v>
      </c>
      <c r="AA452" s="80">
        <f t="shared" ref="AA452:AA515" si="107">IF(I452&lt;&gt;"",IF(I452=I451,AA451,AA451+1),"")</f>
        <v>3590</v>
      </c>
    </row>
    <row r="453" spans="1:27" ht="25.5" customHeight="1" x14ac:dyDescent="0.25">
      <c r="A453" s="91">
        <v>44889</v>
      </c>
      <c r="B453" s="78" t="str">
        <f t="shared" si="101"/>
        <v>PO2211/03590</v>
      </c>
      <c r="G453" s="24" t="s">
        <v>1416</v>
      </c>
      <c r="I453" s="24" t="s">
        <v>2089</v>
      </c>
      <c r="J453" s="60" t="str">
        <f>IF(G453&lt;&gt;"",VLOOKUP(G453,'nhân viên sale'!$A$2:$B$1597,2,0),"")</f>
        <v>HN003</v>
      </c>
      <c r="K453" s="24" t="s">
        <v>37</v>
      </c>
      <c r="L453" s="31" t="str">
        <f t="shared" si="99"/>
        <v>Chả cốm 300g</v>
      </c>
      <c r="N453" s="50" t="str">
        <f t="shared" si="102"/>
        <v>K-C6</v>
      </c>
      <c r="Q453" s="32" t="str">
        <f t="shared" si="100"/>
        <v>Túi</v>
      </c>
      <c r="R453" s="36">
        <v>5</v>
      </c>
      <c r="T453" s="34">
        <f t="shared" si="105"/>
        <v>74250</v>
      </c>
      <c r="U453" s="34">
        <f t="shared" si="106"/>
        <v>371250</v>
      </c>
      <c r="X453" s="72">
        <f t="shared" si="103"/>
        <v>8</v>
      </c>
      <c r="Y453" s="35"/>
      <c r="Z453" s="34">
        <f t="shared" si="104"/>
        <v>29700</v>
      </c>
      <c r="AA453" s="80">
        <f t="shared" si="107"/>
        <v>3590</v>
      </c>
    </row>
    <row r="454" spans="1:27" ht="25.5" customHeight="1" x14ac:dyDescent="0.25">
      <c r="A454" s="91">
        <v>44889</v>
      </c>
      <c r="B454" s="78" t="str">
        <f t="shared" si="101"/>
        <v>PO2211/03590</v>
      </c>
      <c r="G454" s="24" t="s">
        <v>1416</v>
      </c>
      <c r="I454" s="24" t="s">
        <v>2089</v>
      </c>
      <c r="J454" s="60" t="str">
        <f>IF(G454&lt;&gt;"",VLOOKUP(G454,'nhân viên sale'!$A$2:$B$1597,2,0),"")</f>
        <v>HN003</v>
      </c>
      <c r="K454" s="24" t="s">
        <v>45</v>
      </c>
      <c r="L454" s="31" t="str">
        <f t="shared" si="99"/>
        <v>Chả nướng 300g</v>
      </c>
      <c r="N454" s="50" t="str">
        <f t="shared" si="102"/>
        <v>K-C6</v>
      </c>
      <c r="Q454" s="32" t="str">
        <f t="shared" si="100"/>
        <v>Túi</v>
      </c>
      <c r="R454" s="36">
        <v>3</v>
      </c>
      <c r="T454" s="34">
        <f t="shared" si="105"/>
        <v>70950</v>
      </c>
      <c r="U454" s="34">
        <f t="shared" si="106"/>
        <v>212850</v>
      </c>
      <c r="X454" s="72">
        <f t="shared" si="103"/>
        <v>8</v>
      </c>
      <c r="Y454" s="35"/>
      <c r="Z454" s="34">
        <f t="shared" si="104"/>
        <v>17028</v>
      </c>
      <c r="AA454" s="80">
        <f t="shared" si="107"/>
        <v>3590</v>
      </c>
    </row>
    <row r="455" spans="1:27" ht="25.5" customHeight="1" x14ac:dyDescent="0.25">
      <c r="A455" s="91">
        <v>44889</v>
      </c>
      <c r="B455" s="78" t="str">
        <f t="shared" si="101"/>
        <v>PO2211/03590</v>
      </c>
      <c r="G455" s="24" t="s">
        <v>1416</v>
      </c>
      <c r="I455" s="24" t="s">
        <v>2089</v>
      </c>
      <c r="J455" s="60" t="str">
        <f>IF(G455&lt;&gt;"",VLOOKUP(G455,'nhân viên sale'!$A$2:$B$1597,2,0),"")</f>
        <v>HN003</v>
      </c>
      <c r="K455" s="24" t="s">
        <v>55</v>
      </c>
      <c r="L455" s="31" t="str">
        <f t="shared" si="99"/>
        <v>Gà muối 500g</v>
      </c>
      <c r="N455" s="50" t="str">
        <f t="shared" si="102"/>
        <v>K-C6</v>
      </c>
      <c r="Q455" s="32" t="str">
        <f t="shared" si="100"/>
        <v>Túi</v>
      </c>
      <c r="R455" s="36">
        <v>3</v>
      </c>
      <c r="T455" s="34">
        <f t="shared" si="105"/>
        <v>111058</v>
      </c>
      <c r="U455" s="34">
        <f t="shared" si="106"/>
        <v>333174</v>
      </c>
      <c r="X455" s="72">
        <f t="shared" si="103"/>
        <v>8</v>
      </c>
      <c r="Y455" s="35"/>
      <c r="Z455" s="34">
        <f t="shared" si="104"/>
        <v>26654</v>
      </c>
      <c r="AA455" s="80">
        <f t="shared" si="107"/>
        <v>3590</v>
      </c>
    </row>
    <row r="456" spans="1:27" ht="25.5" customHeight="1" x14ac:dyDescent="0.25">
      <c r="A456" s="91">
        <v>44889</v>
      </c>
      <c r="B456" s="78" t="str">
        <f t="shared" si="101"/>
        <v>PO2211/03591</v>
      </c>
      <c r="G456" s="24" t="s">
        <v>447</v>
      </c>
      <c r="I456" s="24" t="s">
        <v>2090</v>
      </c>
      <c r="J456" s="60" t="str">
        <f>IF(G456&lt;&gt;"",VLOOKUP(G456,'nhân viên sale'!$A$2:$B$1597,2,0),"")</f>
        <v>HN004</v>
      </c>
      <c r="K456" s="24" t="s">
        <v>39</v>
      </c>
      <c r="L456" s="31" t="str">
        <f t="shared" si="99"/>
        <v>Chân giò heo muối 300g</v>
      </c>
      <c r="N456" s="50" t="str">
        <f t="shared" si="102"/>
        <v>K-C6</v>
      </c>
      <c r="Q456" s="32" t="str">
        <f t="shared" si="100"/>
        <v>Túi</v>
      </c>
      <c r="R456" s="36">
        <v>5</v>
      </c>
      <c r="T456" s="34">
        <f t="shared" si="105"/>
        <v>73431</v>
      </c>
      <c r="U456" s="34">
        <f t="shared" si="106"/>
        <v>367155</v>
      </c>
      <c r="X456" s="72">
        <f t="shared" si="103"/>
        <v>8</v>
      </c>
      <c r="Y456" s="35"/>
      <c r="Z456" s="34">
        <f t="shared" si="104"/>
        <v>29372</v>
      </c>
      <c r="AA456" s="80">
        <f t="shared" si="107"/>
        <v>3591</v>
      </c>
    </row>
    <row r="457" spans="1:27" ht="25.5" customHeight="1" x14ac:dyDescent="0.25">
      <c r="A457" s="91">
        <v>44889</v>
      </c>
      <c r="B457" s="78" t="str">
        <f t="shared" si="101"/>
        <v>PO2211/03591</v>
      </c>
      <c r="G457" s="24" t="s">
        <v>447</v>
      </c>
      <c r="I457" s="24" t="s">
        <v>2090</v>
      </c>
      <c r="J457" s="60" t="str">
        <f>IF(G457&lt;&gt;"",VLOOKUP(G457,'nhân viên sale'!$A$2:$B$1597,2,0),"")</f>
        <v>HN004</v>
      </c>
      <c r="K457" s="24" t="s">
        <v>55</v>
      </c>
      <c r="L457" s="31" t="str">
        <f t="shared" si="99"/>
        <v>Gà muối 500g</v>
      </c>
      <c r="N457" s="50" t="str">
        <f t="shared" si="102"/>
        <v>K-C6</v>
      </c>
      <c r="Q457" s="32" t="str">
        <f t="shared" si="100"/>
        <v>Túi</v>
      </c>
      <c r="R457" s="36">
        <v>10</v>
      </c>
      <c r="T457" s="34">
        <f t="shared" si="105"/>
        <v>111058</v>
      </c>
      <c r="U457" s="34">
        <f t="shared" si="106"/>
        <v>1110580</v>
      </c>
      <c r="X457" s="72">
        <f t="shared" si="103"/>
        <v>8</v>
      </c>
      <c r="Y457" s="35"/>
      <c r="Z457" s="34">
        <f t="shared" si="104"/>
        <v>88846</v>
      </c>
      <c r="AA457" s="80">
        <f t="shared" si="107"/>
        <v>3591</v>
      </c>
    </row>
    <row r="458" spans="1:27" ht="25.5" customHeight="1" x14ac:dyDescent="0.25">
      <c r="A458" s="91">
        <v>44889</v>
      </c>
      <c r="B458" s="78" t="str">
        <f t="shared" si="101"/>
        <v>PO2211/03591</v>
      </c>
      <c r="G458" s="24" t="s">
        <v>447</v>
      </c>
      <c r="I458" s="24" t="s">
        <v>2090</v>
      </c>
      <c r="J458" s="60" t="str">
        <f>IF(G458&lt;&gt;"",VLOOKUP(G458,'nhân viên sale'!$A$2:$B$1597,2,0),"")</f>
        <v>HN004</v>
      </c>
      <c r="K458" s="24" t="s">
        <v>65</v>
      </c>
      <c r="L458" s="31" t="str">
        <f t="shared" si="99"/>
        <v>Mọc Nấm Hương 250g</v>
      </c>
      <c r="N458" s="50" t="str">
        <f t="shared" si="102"/>
        <v>K-C6</v>
      </c>
      <c r="Q458" s="32" t="str">
        <f t="shared" si="100"/>
        <v>Túi</v>
      </c>
      <c r="R458" s="36">
        <v>5</v>
      </c>
      <c r="T458" s="34">
        <f t="shared" si="105"/>
        <v>46000</v>
      </c>
      <c r="U458" s="34">
        <f t="shared" si="106"/>
        <v>230000</v>
      </c>
      <c r="X458" s="72">
        <f t="shared" si="103"/>
        <v>8</v>
      </c>
      <c r="Y458" s="35"/>
      <c r="Z458" s="34">
        <f t="shared" si="104"/>
        <v>18400</v>
      </c>
      <c r="AA458" s="80">
        <f t="shared" si="107"/>
        <v>3591</v>
      </c>
    </row>
    <row r="459" spans="1:27" ht="25.5" customHeight="1" x14ac:dyDescent="0.25">
      <c r="A459" s="91">
        <v>44889</v>
      </c>
      <c r="B459" s="78" t="str">
        <f t="shared" si="101"/>
        <v>PO2211/03592</v>
      </c>
      <c r="G459" s="24" t="s">
        <v>488</v>
      </c>
      <c r="I459" s="24" t="s">
        <v>2091</v>
      </c>
      <c r="J459" s="60" t="str">
        <f>IF(G459&lt;&gt;"",VLOOKUP(G459,'nhân viên sale'!$A$2:$B$1597,2,0),"")</f>
        <v>HN003</v>
      </c>
      <c r="K459" s="24" t="s">
        <v>30</v>
      </c>
      <c r="L459" s="31" t="str">
        <f t="shared" si="99"/>
        <v>Bắp bò muối 200g</v>
      </c>
      <c r="N459" s="50" t="str">
        <f t="shared" si="102"/>
        <v>K-C6</v>
      </c>
      <c r="Q459" s="32" t="str">
        <f t="shared" si="100"/>
        <v>Túi</v>
      </c>
      <c r="R459" s="36">
        <v>20</v>
      </c>
      <c r="T459" s="34">
        <f t="shared" si="105"/>
        <v>87787</v>
      </c>
      <c r="U459" s="34">
        <f t="shared" si="106"/>
        <v>1755740</v>
      </c>
      <c r="X459" s="72">
        <f t="shared" si="103"/>
        <v>8</v>
      </c>
      <c r="Y459" s="35"/>
      <c r="Z459" s="34">
        <f t="shared" si="104"/>
        <v>140459</v>
      </c>
      <c r="AA459" s="80">
        <f t="shared" si="107"/>
        <v>3592</v>
      </c>
    </row>
    <row r="460" spans="1:27" ht="25.5" customHeight="1" x14ac:dyDescent="0.25">
      <c r="A460" s="91">
        <v>44889</v>
      </c>
      <c r="B460" s="78" t="str">
        <f t="shared" si="101"/>
        <v>PO2211/03592</v>
      </c>
      <c r="G460" s="24" t="s">
        <v>488</v>
      </c>
      <c r="I460" s="24" t="s">
        <v>2091</v>
      </c>
      <c r="J460" s="60" t="str">
        <f>IF(G460&lt;&gt;"",VLOOKUP(G460,'nhân viên sale'!$A$2:$B$1597,2,0),"")</f>
        <v>HN003</v>
      </c>
      <c r="K460" s="24" t="s">
        <v>55</v>
      </c>
      <c r="L460" s="31" t="str">
        <f t="shared" si="99"/>
        <v>Gà muối 500g</v>
      </c>
      <c r="N460" s="50" t="str">
        <f t="shared" si="102"/>
        <v>K-C6</v>
      </c>
      <c r="Q460" s="32" t="str">
        <f t="shared" si="100"/>
        <v>Túi</v>
      </c>
      <c r="R460" s="36">
        <v>10</v>
      </c>
      <c r="T460" s="34">
        <f t="shared" si="105"/>
        <v>111058</v>
      </c>
      <c r="U460" s="34">
        <f t="shared" si="106"/>
        <v>1110580</v>
      </c>
      <c r="X460" s="72">
        <f t="shared" si="103"/>
        <v>8</v>
      </c>
      <c r="Y460" s="35"/>
      <c r="Z460" s="34">
        <f t="shared" si="104"/>
        <v>88846</v>
      </c>
      <c r="AA460" s="80">
        <f t="shared" si="107"/>
        <v>3592</v>
      </c>
    </row>
    <row r="461" spans="1:27" ht="25.5" customHeight="1" x14ac:dyDescent="0.25">
      <c r="A461" s="91">
        <v>44889</v>
      </c>
      <c r="B461" s="78" t="str">
        <f t="shared" si="101"/>
        <v>PO2211/03592</v>
      </c>
      <c r="G461" s="24" t="s">
        <v>488</v>
      </c>
      <c r="I461" s="24" t="s">
        <v>2091</v>
      </c>
      <c r="J461" s="60" t="str">
        <f>IF(G461&lt;&gt;"",VLOOKUP(G461,'nhân viên sale'!$A$2:$B$1597,2,0),"")</f>
        <v>HN003</v>
      </c>
      <c r="K461" s="24" t="s">
        <v>65</v>
      </c>
      <c r="L461" s="31" t="str">
        <f t="shared" si="99"/>
        <v>Mọc Nấm Hương 250g</v>
      </c>
      <c r="N461" s="50" t="str">
        <f t="shared" si="102"/>
        <v>K-C6</v>
      </c>
      <c r="Q461" s="32" t="str">
        <f t="shared" si="100"/>
        <v>Túi</v>
      </c>
      <c r="R461" s="36">
        <v>20</v>
      </c>
      <c r="T461" s="34">
        <f t="shared" si="105"/>
        <v>46000</v>
      </c>
      <c r="U461" s="34">
        <f t="shared" si="106"/>
        <v>920000</v>
      </c>
      <c r="X461" s="72">
        <f t="shared" si="103"/>
        <v>8</v>
      </c>
      <c r="Y461" s="35"/>
      <c r="Z461" s="34">
        <f t="shared" si="104"/>
        <v>73600</v>
      </c>
      <c r="AA461" s="80">
        <f t="shared" si="107"/>
        <v>3592</v>
      </c>
    </row>
    <row r="462" spans="1:27" ht="25.5" customHeight="1" x14ac:dyDescent="0.25">
      <c r="A462" s="91">
        <v>44889</v>
      </c>
      <c r="B462" s="78" t="str">
        <f t="shared" si="101"/>
        <v>PO2211/03593</v>
      </c>
      <c r="G462" s="24" t="s">
        <v>629</v>
      </c>
      <c r="I462" s="24" t="s">
        <v>2092</v>
      </c>
      <c r="J462" s="60" t="str">
        <f>IF(G462&lt;&gt;"",VLOOKUP(G462,'nhân viên sale'!$A$2:$B$1597,2,0),"")</f>
        <v>HN004</v>
      </c>
      <c r="K462" s="24" t="s">
        <v>55</v>
      </c>
      <c r="L462" s="31" t="str">
        <f t="shared" si="99"/>
        <v>Gà muối 500g</v>
      </c>
      <c r="N462" s="50" t="str">
        <f t="shared" si="102"/>
        <v>K-C6</v>
      </c>
      <c r="Q462" s="32" t="str">
        <f t="shared" si="100"/>
        <v>Túi</v>
      </c>
      <c r="R462" s="36">
        <v>5</v>
      </c>
      <c r="T462" s="34">
        <f t="shared" si="105"/>
        <v>111058</v>
      </c>
      <c r="U462" s="34">
        <f t="shared" si="106"/>
        <v>555290</v>
      </c>
      <c r="X462" s="72">
        <f t="shared" si="103"/>
        <v>8</v>
      </c>
      <c r="Y462" s="35"/>
      <c r="Z462" s="34">
        <f t="shared" si="104"/>
        <v>44423</v>
      </c>
      <c r="AA462" s="80">
        <f t="shared" si="107"/>
        <v>3593</v>
      </c>
    </row>
    <row r="463" spans="1:27" ht="25.5" customHeight="1" x14ac:dyDescent="0.25">
      <c r="A463" s="91">
        <v>44889</v>
      </c>
      <c r="B463" s="78" t="str">
        <f t="shared" si="101"/>
        <v>PO2211/03593</v>
      </c>
      <c r="G463" s="24" t="s">
        <v>629</v>
      </c>
      <c r="I463" s="24" t="s">
        <v>2092</v>
      </c>
      <c r="J463" s="60" t="str">
        <f>IF(G463&lt;&gt;"",VLOOKUP(G463,'nhân viên sale'!$A$2:$B$1597,2,0),"")</f>
        <v>HN004</v>
      </c>
      <c r="K463" s="24" t="s">
        <v>59</v>
      </c>
      <c r="L463" s="31" t="str">
        <f t="shared" si="99"/>
        <v>Giò Tai Lưỡi Xào 250g</v>
      </c>
      <c r="N463" s="50" t="str">
        <f t="shared" si="102"/>
        <v>K-C6</v>
      </c>
      <c r="Q463" s="32" t="str">
        <f t="shared" si="100"/>
        <v>Túi</v>
      </c>
      <c r="R463" s="36">
        <v>5</v>
      </c>
      <c r="T463" s="34">
        <f t="shared" si="105"/>
        <v>50182</v>
      </c>
      <c r="U463" s="34">
        <f t="shared" si="106"/>
        <v>250910</v>
      </c>
      <c r="X463" s="72">
        <f t="shared" si="103"/>
        <v>8</v>
      </c>
      <c r="Y463" s="35"/>
      <c r="Z463" s="34">
        <f t="shared" si="104"/>
        <v>20073</v>
      </c>
      <c r="AA463" s="80">
        <f t="shared" si="107"/>
        <v>3593</v>
      </c>
    </row>
    <row r="464" spans="1:27" ht="25.5" customHeight="1" x14ac:dyDescent="0.25">
      <c r="A464" s="91">
        <v>44889</v>
      </c>
      <c r="B464" s="78" t="str">
        <f t="shared" si="101"/>
        <v>PO2211/03594</v>
      </c>
      <c r="G464" s="24" t="s">
        <v>202</v>
      </c>
      <c r="I464" s="24" t="s">
        <v>2093</v>
      </c>
      <c r="J464" s="60" t="str">
        <f>IF(G464&lt;&gt;"",VLOOKUP(G464,'nhân viên sale'!$A$2:$B$1597,2,0),"")</f>
        <v>HN004</v>
      </c>
      <c r="K464" s="24" t="s">
        <v>39</v>
      </c>
      <c r="L464" s="31" t="str">
        <f t="shared" si="99"/>
        <v>Chân giò heo muối 300g</v>
      </c>
      <c r="N464" s="50" t="str">
        <f t="shared" si="102"/>
        <v>K-C6</v>
      </c>
      <c r="Q464" s="32" t="str">
        <f t="shared" si="100"/>
        <v>Túi</v>
      </c>
      <c r="R464" s="36">
        <v>5</v>
      </c>
      <c r="T464" s="34">
        <f t="shared" si="105"/>
        <v>73431</v>
      </c>
      <c r="U464" s="34">
        <f t="shared" si="106"/>
        <v>367155</v>
      </c>
      <c r="X464" s="72">
        <f t="shared" si="103"/>
        <v>8</v>
      </c>
      <c r="Y464" s="35"/>
      <c r="Z464" s="34">
        <f t="shared" si="104"/>
        <v>29372</v>
      </c>
      <c r="AA464" s="80">
        <f t="shared" si="107"/>
        <v>3594</v>
      </c>
    </row>
    <row r="465" spans="1:27" ht="25.5" customHeight="1" x14ac:dyDescent="0.25">
      <c r="A465" s="91">
        <v>44889</v>
      </c>
      <c r="B465" s="78" t="str">
        <f t="shared" si="101"/>
        <v>PO2211/03594</v>
      </c>
      <c r="G465" s="24" t="s">
        <v>202</v>
      </c>
      <c r="I465" s="24" t="s">
        <v>2093</v>
      </c>
      <c r="J465" s="60" t="str">
        <f>IF(G465&lt;&gt;"",VLOOKUP(G465,'nhân viên sale'!$A$2:$B$1597,2,0),"")</f>
        <v>HN004</v>
      </c>
      <c r="K465" s="24" t="s">
        <v>55</v>
      </c>
      <c r="L465" s="31" t="str">
        <f t="shared" si="99"/>
        <v>Gà muối 500g</v>
      </c>
      <c r="N465" s="50" t="str">
        <f t="shared" si="102"/>
        <v>K-C6</v>
      </c>
      <c r="Q465" s="32" t="str">
        <f t="shared" si="100"/>
        <v>Túi</v>
      </c>
      <c r="R465" s="36">
        <v>6</v>
      </c>
      <c r="T465" s="34">
        <f t="shared" si="105"/>
        <v>111058</v>
      </c>
      <c r="U465" s="34">
        <f t="shared" si="106"/>
        <v>666348</v>
      </c>
      <c r="X465" s="72">
        <f t="shared" si="103"/>
        <v>8</v>
      </c>
      <c r="Y465" s="35"/>
      <c r="Z465" s="34">
        <f t="shared" si="104"/>
        <v>53308</v>
      </c>
      <c r="AA465" s="80">
        <f t="shared" si="107"/>
        <v>3594</v>
      </c>
    </row>
    <row r="466" spans="1:27" ht="25.5" customHeight="1" x14ac:dyDescent="0.25">
      <c r="A466" s="91">
        <v>44889</v>
      </c>
      <c r="B466" s="78" t="str">
        <f t="shared" si="101"/>
        <v>PO2211/03595</v>
      </c>
      <c r="G466" s="24" t="s">
        <v>730</v>
      </c>
      <c r="I466" s="24" t="s">
        <v>2094</v>
      </c>
      <c r="J466" s="60" t="str">
        <f>IF(G466&lt;&gt;"",VLOOKUP(G466,'nhân viên sale'!$A$2:$B$1597,2,0),"")</f>
        <v>HN003</v>
      </c>
      <c r="K466" s="24" t="s">
        <v>39</v>
      </c>
      <c r="L466" s="31" t="str">
        <f t="shared" si="99"/>
        <v>Chân giò heo muối 300g</v>
      </c>
      <c r="N466" s="50" t="str">
        <f t="shared" si="102"/>
        <v>K-C6</v>
      </c>
      <c r="Q466" s="32" t="str">
        <f t="shared" si="100"/>
        <v>Túi</v>
      </c>
      <c r="R466" s="36">
        <v>10</v>
      </c>
      <c r="T466" s="34">
        <f t="shared" si="105"/>
        <v>73431</v>
      </c>
      <c r="U466" s="34">
        <f t="shared" si="106"/>
        <v>734310</v>
      </c>
      <c r="X466" s="72">
        <f t="shared" si="103"/>
        <v>8</v>
      </c>
      <c r="Y466" s="35"/>
      <c r="Z466" s="34">
        <f t="shared" si="104"/>
        <v>58745</v>
      </c>
      <c r="AA466" s="80">
        <f t="shared" si="107"/>
        <v>3595</v>
      </c>
    </row>
    <row r="467" spans="1:27" ht="25.5" customHeight="1" x14ac:dyDescent="0.25">
      <c r="A467" s="91">
        <v>44889</v>
      </c>
      <c r="B467" s="78" t="str">
        <f t="shared" si="101"/>
        <v>PO2211/03595</v>
      </c>
      <c r="G467" s="24" t="s">
        <v>730</v>
      </c>
      <c r="I467" s="24" t="s">
        <v>2094</v>
      </c>
      <c r="J467" s="60" t="str">
        <f>IF(G467&lt;&gt;"",VLOOKUP(G467,'nhân viên sale'!$A$2:$B$1597,2,0),"")</f>
        <v>HN003</v>
      </c>
      <c r="K467" s="24" t="s">
        <v>45</v>
      </c>
      <c r="L467" s="31" t="str">
        <f t="shared" si="99"/>
        <v>Chả nướng 300g</v>
      </c>
      <c r="N467" s="50" t="str">
        <f t="shared" si="102"/>
        <v>K-C6</v>
      </c>
      <c r="Q467" s="32" t="str">
        <f t="shared" si="100"/>
        <v>Túi</v>
      </c>
      <c r="R467" s="36">
        <v>3</v>
      </c>
      <c r="T467" s="34">
        <f t="shared" si="105"/>
        <v>70950</v>
      </c>
      <c r="U467" s="34">
        <f t="shared" si="106"/>
        <v>212850</v>
      </c>
      <c r="X467" s="72">
        <f t="shared" si="103"/>
        <v>8</v>
      </c>
      <c r="Y467" s="35"/>
      <c r="Z467" s="34">
        <f t="shared" si="104"/>
        <v>17028</v>
      </c>
      <c r="AA467" s="80">
        <f t="shared" si="107"/>
        <v>3595</v>
      </c>
    </row>
    <row r="468" spans="1:27" ht="25.5" customHeight="1" x14ac:dyDescent="0.25">
      <c r="A468" s="91">
        <v>44889</v>
      </c>
      <c r="B468" s="78" t="str">
        <f t="shared" si="101"/>
        <v>PO2211/03595</v>
      </c>
      <c r="G468" s="24" t="s">
        <v>730</v>
      </c>
      <c r="I468" s="24" t="s">
        <v>2094</v>
      </c>
      <c r="J468" s="60" t="str">
        <f>IF(G468&lt;&gt;"",VLOOKUP(G468,'nhân viên sale'!$A$2:$B$1597,2,0),"")</f>
        <v>HN003</v>
      </c>
      <c r="K468" s="24" t="s">
        <v>37</v>
      </c>
      <c r="L468" s="31" t="str">
        <f t="shared" si="99"/>
        <v>Chả cốm 300g</v>
      </c>
      <c r="N468" s="50" t="str">
        <f t="shared" si="102"/>
        <v>K-C6</v>
      </c>
      <c r="Q468" s="32" t="str">
        <f t="shared" si="100"/>
        <v>Túi</v>
      </c>
      <c r="R468" s="36">
        <v>3</v>
      </c>
      <c r="T468" s="34">
        <f t="shared" si="105"/>
        <v>74250</v>
      </c>
      <c r="U468" s="34">
        <f t="shared" si="106"/>
        <v>222750</v>
      </c>
      <c r="X468" s="72">
        <f t="shared" si="103"/>
        <v>8</v>
      </c>
      <c r="Y468" s="35"/>
      <c r="Z468" s="34">
        <f t="shared" si="104"/>
        <v>17820</v>
      </c>
      <c r="AA468" s="80">
        <f t="shared" si="107"/>
        <v>3595</v>
      </c>
    </row>
    <row r="469" spans="1:27" ht="25.5" customHeight="1" x14ac:dyDescent="0.25">
      <c r="A469" s="91">
        <v>44889</v>
      </c>
      <c r="B469" s="78" t="str">
        <f t="shared" si="101"/>
        <v>PO2211/03595</v>
      </c>
      <c r="G469" s="24" t="s">
        <v>730</v>
      </c>
      <c r="I469" s="24" t="s">
        <v>2094</v>
      </c>
      <c r="J469" s="60" t="str">
        <f>IF(G469&lt;&gt;"",VLOOKUP(G469,'nhân viên sale'!$A$2:$B$1597,2,0),"")</f>
        <v>HN003</v>
      </c>
      <c r="K469" s="24" t="s">
        <v>59</v>
      </c>
      <c r="L469" s="31" t="str">
        <f t="shared" si="99"/>
        <v>Giò Tai Lưỡi Xào 250g</v>
      </c>
      <c r="N469" s="50" t="str">
        <f t="shared" si="102"/>
        <v>K-C6</v>
      </c>
      <c r="Q469" s="32" t="str">
        <f t="shared" si="100"/>
        <v>Túi</v>
      </c>
      <c r="R469" s="36">
        <v>8</v>
      </c>
      <c r="T469" s="34">
        <f t="shared" si="105"/>
        <v>50182</v>
      </c>
      <c r="U469" s="34">
        <f t="shared" si="106"/>
        <v>401456</v>
      </c>
      <c r="X469" s="72">
        <f t="shared" si="103"/>
        <v>8</v>
      </c>
      <c r="Y469" s="35"/>
      <c r="Z469" s="34">
        <f t="shared" si="104"/>
        <v>32116</v>
      </c>
      <c r="AA469" s="80">
        <f t="shared" si="107"/>
        <v>3595</v>
      </c>
    </row>
    <row r="470" spans="1:27" ht="25.5" customHeight="1" x14ac:dyDescent="0.25">
      <c r="A470" s="91">
        <v>44889</v>
      </c>
      <c r="B470" s="78" t="str">
        <f t="shared" si="101"/>
        <v>PO2211/03596</v>
      </c>
      <c r="G470" s="24" t="s">
        <v>1099</v>
      </c>
      <c r="I470" s="24" t="s">
        <v>2095</v>
      </c>
      <c r="J470" s="60" t="str">
        <f>IF(G470&lt;&gt;"",VLOOKUP(G470,'nhân viên sale'!$A$2:$B$1597,2,0),"")</f>
        <v>HN003</v>
      </c>
      <c r="K470" s="24" t="s">
        <v>59</v>
      </c>
      <c r="L470" s="31" t="str">
        <f t="shared" si="99"/>
        <v>Giò Tai Lưỡi Xào 250g</v>
      </c>
      <c r="N470" s="50" t="str">
        <f t="shared" si="102"/>
        <v>K-C6</v>
      </c>
      <c r="Q470" s="32" t="str">
        <f t="shared" si="100"/>
        <v>Túi</v>
      </c>
      <c r="R470" s="36">
        <v>10</v>
      </c>
      <c r="T470" s="34">
        <f t="shared" si="105"/>
        <v>50182</v>
      </c>
      <c r="U470" s="34">
        <f t="shared" si="106"/>
        <v>501820</v>
      </c>
      <c r="X470" s="72">
        <f t="shared" si="103"/>
        <v>8</v>
      </c>
      <c r="Y470" s="35"/>
      <c r="Z470" s="34">
        <f t="shared" si="104"/>
        <v>40146</v>
      </c>
      <c r="AA470" s="80">
        <f t="shared" si="107"/>
        <v>3596</v>
      </c>
    </row>
    <row r="471" spans="1:27" ht="25.5" customHeight="1" x14ac:dyDescent="0.25">
      <c r="A471" s="91">
        <v>44889</v>
      </c>
      <c r="B471" s="78" t="str">
        <f t="shared" si="101"/>
        <v>PO2211/03596</v>
      </c>
      <c r="G471" s="24" t="s">
        <v>1099</v>
      </c>
      <c r="I471" s="24" t="s">
        <v>2095</v>
      </c>
      <c r="J471" s="60" t="str">
        <f>IF(G471&lt;&gt;"",VLOOKUP(G471,'nhân viên sale'!$A$2:$B$1597,2,0),"")</f>
        <v>HN003</v>
      </c>
      <c r="K471" s="24" t="s">
        <v>55</v>
      </c>
      <c r="L471" s="31" t="str">
        <f t="shared" si="99"/>
        <v>Gà muối 500g</v>
      </c>
      <c r="N471" s="50" t="str">
        <f t="shared" si="102"/>
        <v>K-C6</v>
      </c>
      <c r="Q471" s="32" t="str">
        <f t="shared" si="100"/>
        <v>Túi</v>
      </c>
      <c r="R471" s="36">
        <v>10</v>
      </c>
      <c r="T471" s="34">
        <f t="shared" si="105"/>
        <v>111058</v>
      </c>
      <c r="U471" s="34">
        <f t="shared" si="106"/>
        <v>1110580</v>
      </c>
      <c r="X471" s="72">
        <f t="shared" si="103"/>
        <v>8</v>
      </c>
      <c r="Y471" s="35"/>
      <c r="Z471" s="34">
        <f t="shared" si="104"/>
        <v>88846</v>
      </c>
      <c r="AA471" s="80">
        <f t="shared" si="107"/>
        <v>3596</v>
      </c>
    </row>
    <row r="472" spans="1:27" ht="25.5" customHeight="1" x14ac:dyDescent="0.25">
      <c r="A472" s="91">
        <v>44889</v>
      </c>
      <c r="B472" s="78" t="str">
        <f t="shared" si="101"/>
        <v>PO2211/03596</v>
      </c>
      <c r="G472" s="24" t="s">
        <v>1099</v>
      </c>
      <c r="I472" s="24" t="s">
        <v>2095</v>
      </c>
      <c r="J472" s="60" t="str">
        <f>IF(G472&lt;&gt;"",VLOOKUP(G472,'nhân viên sale'!$A$2:$B$1597,2,0),"")</f>
        <v>HN003</v>
      </c>
      <c r="K472" s="24" t="s">
        <v>30</v>
      </c>
      <c r="L472" s="31" t="str">
        <f t="shared" si="99"/>
        <v>Bắp bò muối 200g</v>
      </c>
      <c r="N472" s="50" t="str">
        <f t="shared" si="102"/>
        <v>K-C6</v>
      </c>
      <c r="Q472" s="32" t="str">
        <f t="shared" si="100"/>
        <v>Túi</v>
      </c>
      <c r="R472" s="36">
        <v>10</v>
      </c>
      <c r="T472" s="34">
        <f t="shared" si="105"/>
        <v>87787</v>
      </c>
      <c r="U472" s="34">
        <f t="shared" si="106"/>
        <v>877870</v>
      </c>
      <c r="X472" s="72">
        <f t="shared" si="103"/>
        <v>8</v>
      </c>
      <c r="Y472" s="35"/>
      <c r="Z472" s="34">
        <f t="shared" si="104"/>
        <v>70230</v>
      </c>
      <c r="AA472" s="80">
        <f t="shared" si="107"/>
        <v>3596</v>
      </c>
    </row>
    <row r="473" spans="1:27" ht="25.5" customHeight="1" x14ac:dyDescent="0.25">
      <c r="A473" s="91">
        <v>44889</v>
      </c>
      <c r="B473" s="78" t="str">
        <f t="shared" si="101"/>
        <v>PO2211/03597</v>
      </c>
      <c r="G473" s="24" t="s">
        <v>198</v>
      </c>
      <c r="I473" s="24" t="s">
        <v>2096</v>
      </c>
      <c r="J473" s="60" t="str">
        <f>IF(G473&lt;&gt;"",VLOOKUP(G473,'nhân viên sale'!$A$2:$B$1597,2,0),"")</f>
        <v>HN003</v>
      </c>
      <c r="K473" s="24" t="s">
        <v>39</v>
      </c>
      <c r="L473" s="31" t="str">
        <f t="shared" si="99"/>
        <v>Chân giò heo muối 300g</v>
      </c>
      <c r="N473" s="50" t="str">
        <f t="shared" si="102"/>
        <v>K-C6</v>
      </c>
      <c r="Q473" s="32" t="str">
        <f t="shared" si="100"/>
        <v>Túi</v>
      </c>
      <c r="R473" s="36">
        <v>10</v>
      </c>
      <c r="T473" s="34">
        <f t="shared" si="105"/>
        <v>73431</v>
      </c>
      <c r="U473" s="34">
        <f t="shared" si="106"/>
        <v>734310</v>
      </c>
      <c r="X473" s="72">
        <f t="shared" si="103"/>
        <v>8</v>
      </c>
      <c r="Y473" s="35"/>
      <c r="Z473" s="34">
        <f t="shared" si="104"/>
        <v>58745</v>
      </c>
      <c r="AA473" s="80">
        <f t="shared" si="107"/>
        <v>3597</v>
      </c>
    </row>
    <row r="474" spans="1:27" ht="25.5" customHeight="1" x14ac:dyDescent="0.25">
      <c r="A474" s="91">
        <v>44889</v>
      </c>
      <c r="B474" s="78" t="str">
        <f t="shared" si="101"/>
        <v>PO2211/03597</v>
      </c>
      <c r="G474" s="24" t="s">
        <v>198</v>
      </c>
      <c r="I474" s="24" t="s">
        <v>2096</v>
      </c>
      <c r="J474" s="60" t="str">
        <f>IF(G474&lt;&gt;"",VLOOKUP(G474,'nhân viên sale'!$A$2:$B$1597,2,0),"")</f>
        <v>HN003</v>
      </c>
      <c r="K474" s="24" t="s">
        <v>67</v>
      </c>
      <c r="L474" s="31" t="str">
        <f t="shared" si="99"/>
        <v>Tai heo muối 200g</v>
      </c>
      <c r="N474" s="50" t="str">
        <f t="shared" si="102"/>
        <v>K-C6</v>
      </c>
      <c r="Q474" s="32" t="str">
        <f t="shared" si="100"/>
        <v>Túi</v>
      </c>
      <c r="R474" s="36">
        <v>5</v>
      </c>
      <c r="T474" s="34">
        <f t="shared" si="105"/>
        <v>55595</v>
      </c>
      <c r="U474" s="34">
        <f t="shared" si="106"/>
        <v>277975</v>
      </c>
      <c r="X474" s="72">
        <f t="shared" si="103"/>
        <v>8</v>
      </c>
      <c r="Y474" s="35"/>
      <c r="Z474" s="34">
        <f t="shared" si="104"/>
        <v>22238</v>
      </c>
      <c r="AA474" s="80">
        <f t="shared" si="107"/>
        <v>3597</v>
      </c>
    </row>
    <row r="475" spans="1:27" ht="25.5" customHeight="1" x14ac:dyDescent="0.25">
      <c r="A475" s="91">
        <v>44889</v>
      </c>
      <c r="B475" s="78" t="str">
        <f t="shared" si="101"/>
        <v>PO2211/03597</v>
      </c>
      <c r="G475" s="24" t="s">
        <v>198</v>
      </c>
      <c r="I475" s="24" t="s">
        <v>2096</v>
      </c>
      <c r="J475" s="60" t="str">
        <f>IF(G475&lt;&gt;"",VLOOKUP(G475,'nhân viên sale'!$A$2:$B$1597,2,0),"")</f>
        <v>HN003</v>
      </c>
      <c r="K475" s="24" t="s">
        <v>53</v>
      </c>
      <c r="L475" s="31" t="str">
        <f t="shared" si="99"/>
        <v>Giò lụa 500g</v>
      </c>
      <c r="N475" s="50" t="str">
        <f t="shared" si="102"/>
        <v>K-C6</v>
      </c>
      <c r="Q475" s="32" t="str">
        <f t="shared" si="100"/>
        <v>Túi</v>
      </c>
      <c r="R475" s="36">
        <v>5</v>
      </c>
      <c r="T475" s="34">
        <f t="shared" si="105"/>
        <v>94013</v>
      </c>
      <c r="U475" s="34">
        <f t="shared" si="106"/>
        <v>470065</v>
      </c>
      <c r="X475" s="72">
        <f t="shared" si="103"/>
        <v>8</v>
      </c>
      <c r="Y475" s="35"/>
      <c r="Z475" s="34">
        <f t="shared" si="104"/>
        <v>37605</v>
      </c>
      <c r="AA475" s="80">
        <f t="shared" si="107"/>
        <v>3597</v>
      </c>
    </row>
    <row r="476" spans="1:27" ht="25.5" customHeight="1" x14ac:dyDescent="0.25">
      <c r="A476" s="91">
        <v>44889</v>
      </c>
      <c r="B476" s="78" t="str">
        <f t="shared" si="101"/>
        <v>PO2211/03597</v>
      </c>
      <c r="G476" s="24" t="s">
        <v>198</v>
      </c>
      <c r="I476" s="24" t="s">
        <v>2096</v>
      </c>
      <c r="J476" s="60" t="str">
        <f>IF(G476&lt;&gt;"",VLOOKUP(G476,'nhân viên sale'!$A$2:$B$1597,2,0),"")</f>
        <v>HN003</v>
      </c>
      <c r="K476" s="24" t="s">
        <v>49</v>
      </c>
      <c r="L476" s="31" t="str">
        <f t="shared" si="99"/>
        <v>Giò lụa cây 250g</v>
      </c>
      <c r="N476" s="50" t="str">
        <f t="shared" si="102"/>
        <v>K-C6</v>
      </c>
      <c r="Q476" s="32" t="str">
        <f t="shared" si="100"/>
        <v>Túi</v>
      </c>
      <c r="R476" s="36">
        <v>5</v>
      </c>
      <c r="T476" s="34">
        <f t="shared" si="105"/>
        <v>59400</v>
      </c>
      <c r="U476" s="34">
        <f t="shared" si="106"/>
        <v>297000</v>
      </c>
      <c r="X476" s="72">
        <f t="shared" si="103"/>
        <v>8</v>
      </c>
      <c r="Y476" s="35"/>
      <c r="Z476" s="34">
        <f t="shared" si="104"/>
        <v>23760</v>
      </c>
      <c r="AA476" s="80">
        <f t="shared" si="107"/>
        <v>3597</v>
      </c>
    </row>
    <row r="477" spans="1:27" ht="25.5" customHeight="1" x14ac:dyDescent="0.25">
      <c r="A477" s="91">
        <v>44889</v>
      </c>
      <c r="B477" s="78" t="str">
        <f t="shared" si="101"/>
        <v>PO2211/03597</v>
      </c>
      <c r="G477" s="24" t="s">
        <v>198</v>
      </c>
      <c r="I477" s="24" t="s">
        <v>2096</v>
      </c>
      <c r="J477" s="60" t="str">
        <f>IF(G477&lt;&gt;"",VLOOKUP(G477,'nhân viên sale'!$A$2:$B$1597,2,0),"")</f>
        <v>HN003</v>
      </c>
      <c r="K477" s="24" t="s">
        <v>57</v>
      </c>
      <c r="L477" s="31" t="str">
        <f t="shared" si="99"/>
        <v>Giò sụn gà 250g</v>
      </c>
      <c r="N477" s="50" t="str">
        <f t="shared" si="102"/>
        <v>K-C6</v>
      </c>
      <c r="Q477" s="32" t="str">
        <f t="shared" si="100"/>
        <v>Túi</v>
      </c>
      <c r="R477" s="36">
        <v>5</v>
      </c>
      <c r="T477" s="34">
        <f t="shared" si="105"/>
        <v>61050</v>
      </c>
      <c r="U477" s="34">
        <f t="shared" si="106"/>
        <v>305250</v>
      </c>
      <c r="X477" s="72">
        <f t="shared" si="103"/>
        <v>8</v>
      </c>
      <c r="Y477" s="35"/>
      <c r="Z477" s="34">
        <f t="shared" si="104"/>
        <v>24420</v>
      </c>
      <c r="AA477" s="80">
        <f t="shared" si="107"/>
        <v>3597</v>
      </c>
    </row>
    <row r="478" spans="1:27" ht="25.5" customHeight="1" x14ac:dyDescent="0.25">
      <c r="A478" s="91">
        <v>44889</v>
      </c>
      <c r="B478" s="78" t="str">
        <f t="shared" si="101"/>
        <v>PO2211/03598</v>
      </c>
      <c r="G478" s="24" t="s">
        <v>200</v>
      </c>
      <c r="I478" s="24" t="s">
        <v>2097</v>
      </c>
      <c r="J478" s="60" t="str">
        <f>IF(G478&lt;&gt;"",VLOOKUP(G478,'nhân viên sale'!$A$2:$B$1597,2,0),"")</f>
        <v>HN003</v>
      </c>
      <c r="K478" s="24" t="s">
        <v>39</v>
      </c>
      <c r="L478" s="31" t="str">
        <f t="shared" si="99"/>
        <v>Chân giò heo muối 300g</v>
      </c>
      <c r="N478" s="50" t="str">
        <f t="shared" si="102"/>
        <v>K-C6</v>
      </c>
      <c r="Q478" s="32" t="str">
        <f t="shared" si="100"/>
        <v>Túi</v>
      </c>
      <c r="R478" s="36">
        <v>15</v>
      </c>
      <c r="T478" s="34">
        <f t="shared" si="105"/>
        <v>73431</v>
      </c>
      <c r="U478" s="34">
        <f t="shared" si="106"/>
        <v>1101465</v>
      </c>
      <c r="X478" s="72">
        <f t="shared" si="103"/>
        <v>8</v>
      </c>
      <c r="Y478" s="35"/>
      <c r="Z478" s="34">
        <f t="shared" si="104"/>
        <v>88117</v>
      </c>
      <c r="AA478" s="80">
        <f t="shared" si="107"/>
        <v>3598</v>
      </c>
    </row>
    <row r="479" spans="1:27" ht="25.5" customHeight="1" x14ac:dyDescent="0.25">
      <c r="A479" s="91">
        <v>44889</v>
      </c>
      <c r="B479" s="78" t="str">
        <f t="shared" si="101"/>
        <v>PO2211/03598</v>
      </c>
      <c r="G479" s="24" t="s">
        <v>200</v>
      </c>
      <c r="I479" s="24" t="s">
        <v>2097</v>
      </c>
      <c r="J479" s="60" t="str">
        <f>IF(G479&lt;&gt;"",VLOOKUP(G479,'nhân viên sale'!$A$2:$B$1597,2,0),"")</f>
        <v>HN003</v>
      </c>
      <c r="K479" s="24" t="s">
        <v>55</v>
      </c>
      <c r="L479" s="31" t="str">
        <f t="shared" si="99"/>
        <v>Gà muối 500g</v>
      </c>
      <c r="N479" s="50" t="str">
        <f t="shared" si="102"/>
        <v>K-C6</v>
      </c>
      <c r="Q479" s="32" t="str">
        <f t="shared" si="100"/>
        <v>Túi</v>
      </c>
      <c r="R479" s="36">
        <v>5</v>
      </c>
      <c r="T479" s="34">
        <f t="shared" si="105"/>
        <v>111058</v>
      </c>
      <c r="U479" s="34">
        <f t="shared" si="106"/>
        <v>555290</v>
      </c>
      <c r="X479" s="72">
        <f t="shared" si="103"/>
        <v>8</v>
      </c>
      <c r="Y479" s="35"/>
      <c r="Z479" s="34">
        <f t="shared" si="104"/>
        <v>44423</v>
      </c>
      <c r="AA479" s="80">
        <f t="shared" si="107"/>
        <v>3598</v>
      </c>
    </row>
    <row r="480" spans="1:27" ht="25.5" customHeight="1" x14ac:dyDescent="0.25">
      <c r="A480" s="91">
        <v>44889</v>
      </c>
      <c r="B480" s="78" t="str">
        <f t="shared" si="101"/>
        <v>PO2211/03598</v>
      </c>
      <c r="G480" s="24" t="s">
        <v>200</v>
      </c>
      <c r="I480" s="24" t="s">
        <v>2097</v>
      </c>
      <c r="J480" s="60" t="str">
        <f>IF(G480&lt;&gt;"",VLOOKUP(G480,'nhân viên sale'!$A$2:$B$1597,2,0),"")</f>
        <v>HN003</v>
      </c>
      <c r="K480" s="24" t="s">
        <v>67</v>
      </c>
      <c r="L480" s="31" t="str">
        <f t="shared" si="99"/>
        <v>Tai heo muối 200g</v>
      </c>
      <c r="N480" s="50" t="str">
        <f t="shared" si="102"/>
        <v>K-C6</v>
      </c>
      <c r="Q480" s="32" t="str">
        <f t="shared" si="100"/>
        <v>Túi</v>
      </c>
      <c r="R480" s="36">
        <v>5</v>
      </c>
      <c r="T480" s="34">
        <f t="shared" si="105"/>
        <v>55595</v>
      </c>
      <c r="U480" s="34">
        <f t="shared" si="106"/>
        <v>277975</v>
      </c>
      <c r="X480" s="72">
        <f t="shared" si="103"/>
        <v>8</v>
      </c>
      <c r="Y480" s="35"/>
      <c r="Z480" s="34">
        <f t="shared" si="104"/>
        <v>22238</v>
      </c>
      <c r="AA480" s="80">
        <f t="shared" si="107"/>
        <v>3598</v>
      </c>
    </row>
    <row r="481" spans="1:27" ht="25.5" customHeight="1" x14ac:dyDescent="0.25">
      <c r="A481" s="91">
        <v>44889</v>
      </c>
      <c r="B481" s="78" t="str">
        <f t="shared" si="101"/>
        <v>PO2211/03598</v>
      </c>
      <c r="G481" s="24" t="s">
        <v>200</v>
      </c>
      <c r="I481" s="24" t="s">
        <v>2097</v>
      </c>
      <c r="J481" s="60" t="str">
        <f>IF(G481&lt;&gt;"",VLOOKUP(G481,'nhân viên sale'!$A$2:$B$1597,2,0),"")</f>
        <v>HN003</v>
      </c>
      <c r="K481" s="24" t="s">
        <v>49</v>
      </c>
      <c r="L481" s="31" t="str">
        <f t="shared" si="99"/>
        <v>Giò lụa cây 250g</v>
      </c>
      <c r="N481" s="50" t="str">
        <f t="shared" si="102"/>
        <v>K-C6</v>
      </c>
      <c r="Q481" s="32" t="str">
        <f t="shared" si="100"/>
        <v>Túi</v>
      </c>
      <c r="R481" s="36">
        <v>4</v>
      </c>
      <c r="T481" s="34">
        <f t="shared" si="105"/>
        <v>59400</v>
      </c>
      <c r="U481" s="34">
        <f t="shared" si="106"/>
        <v>237600</v>
      </c>
      <c r="X481" s="72">
        <f t="shared" si="103"/>
        <v>8</v>
      </c>
      <c r="Y481" s="35"/>
      <c r="Z481" s="34">
        <f t="shared" si="104"/>
        <v>19008</v>
      </c>
      <c r="AA481" s="80">
        <f t="shared" si="107"/>
        <v>3598</v>
      </c>
    </row>
    <row r="482" spans="1:27" ht="25.5" customHeight="1" x14ac:dyDescent="0.25">
      <c r="A482" s="91">
        <v>44889</v>
      </c>
      <c r="B482" s="78" t="str">
        <f t="shared" si="101"/>
        <v>PO2211/03598</v>
      </c>
      <c r="G482" s="24" t="s">
        <v>200</v>
      </c>
      <c r="I482" s="24" t="s">
        <v>2097</v>
      </c>
      <c r="J482" s="60" t="str">
        <f>IF(G482&lt;&gt;"",VLOOKUP(G482,'nhân viên sale'!$A$2:$B$1597,2,0),"")</f>
        <v>HN003</v>
      </c>
      <c r="K482" s="24" t="s">
        <v>57</v>
      </c>
      <c r="L482" s="31" t="str">
        <f t="shared" si="99"/>
        <v>Giò sụn gà 250g</v>
      </c>
      <c r="N482" s="50" t="str">
        <f t="shared" si="102"/>
        <v>K-C6</v>
      </c>
      <c r="Q482" s="32" t="str">
        <f t="shared" si="100"/>
        <v>Túi</v>
      </c>
      <c r="R482" s="36">
        <v>6</v>
      </c>
      <c r="T482" s="34">
        <f t="shared" si="105"/>
        <v>61050</v>
      </c>
      <c r="U482" s="34">
        <f t="shared" si="106"/>
        <v>366300</v>
      </c>
      <c r="X482" s="72">
        <f t="shared" si="103"/>
        <v>8</v>
      </c>
      <c r="Y482" s="35"/>
      <c r="Z482" s="34">
        <f t="shared" si="104"/>
        <v>29304</v>
      </c>
      <c r="AA482" s="80">
        <f t="shared" si="107"/>
        <v>3598</v>
      </c>
    </row>
    <row r="483" spans="1:27" ht="25.5" customHeight="1" x14ac:dyDescent="0.25">
      <c r="A483" s="91">
        <v>44889</v>
      </c>
      <c r="B483" s="78" t="str">
        <f t="shared" si="101"/>
        <v>PO2211/03598</v>
      </c>
      <c r="G483" s="24" t="s">
        <v>200</v>
      </c>
      <c r="I483" s="24" t="s">
        <v>2097</v>
      </c>
      <c r="J483" s="60" t="str">
        <f>IF(G483&lt;&gt;"",VLOOKUP(G483,'nhân viên sale'!$A$2:$B$1597,2,0),"")</f>
        <v>HN003</v>
      </c>
      <c r="K483" s="24" t="s">
        <v>45</v>
      </c>
      <c r="L483" s="31" t="str">
        <f t="shared" si="99"/>
        <v>Chả nướng 300g</v>
      </c>
      <c r="N483" s="50" t="str">
        <f t="shared" si="102"/>
        <v>K-C6</v>
      </c>
      <c r="Q483" s="32" t="str">
        <f t="shared" si="100"/>
        <v>Túi</v>
      </c>
      <c r="R483" s="36">
        <v>3</v>
      </c>
      <c r="T483" s="34">
        <f t="shared" si="105"/>
        <v>70950</v>
      </c>
      <c r="U483" s="34">
        <f t="shared" si="106"/>
        <v>212850</v>
      </c>
      <c r="X483" s="72">
        <f t="shared" si="103"/>
        <v>8</v>
      </c>
      <c r="Y483" s="35"/>
      <c r="Z483" s="34">
        <f t="shared" si="104"/>
        <v>17028</v>
      </c>
      <c r="AA483" s="80">
        <f t="shared" si="107"/>
        <v>3598</v>
      </c>
    </row>
    <row r="484" spans="1:27" ht="25.5" customHeight="1" x14ac:dyDescent="0.25">
      <c r="A484" s="91">
        <v>44889</v>
      </c>
      <c r="B484" s="78" t="str">
        <f t="shared" si="101"/>
        <v>PO2211/03598</v>
      </c>
      <c r="G484" s="24" t="s">
        <v>200</v>
      </c>
      <c r="I484" s="24" t="s">
        <v>2097</v>
      </c>
      <c r="J484" s="60" t="str">
        <f>IF(G484&lt;&gt;"",VLOOKUP(G484,'nhân viên sale'!$A$2:$B$1597,2,0),"")</f>
        <v>HN003</v>
      </c>
      <c r="K484" s="24" t="s">
        <v>43</v>
      </c>
      <c r="L484" s="31" t="str">
        <f t="shared" si="99"/>
        <v>Chân gà sốt cay 400g</v>
      </c>
      <c r="N484" s="50" t="str">
        <f t="shared" si="102"/>
        <v>K-C6</v>
      </c>
      <c r="Q484" s="32" t="str">
        <f t="shared" si="100"/>
        <v>Túi</v>
      </c>
      <c r="R484" s="36">
        <v>4</v>
      </c>
      <c r="T484" s="34">
        <f t="shared" si="105"/>
        <v>90750</v>
      </c>
      <c r="U484" s="34">
        <f t="shared" si="106"/>
        <v>363000</v>
      </c>
      <c r="X484" s="72">
        <f t="shared" si="103"/>
        <v>8</v>
      </c>
      <c r="Y484" s="35"/>
      <c r="Z484" s="34">
        <f t="shared" si="104"/>
        <v>29040</v>
      </c>
      <c r="AA484" s="80">
        <f t="shared" si="107"/>
        <v>3598</v>
      </c>
    </row>
    <row r="485" spans="1:27" ht="25.5" customHeight="1" x14ac:dyDescent="0.25">
      <c r="A485" s="91">
        <v>44889</v>
      </c>
      <c r="B485" s="78" t="str">
        <f t="shared" si="101"/>
        <v>PO2211/03598</v>
      </c>
      <c r="G485" s="24" t="s">
        <v>200</v>
      </c>
      <c r="I485" s="24" t="s">
        <v>2097</v>
      </c>
      <c r="J485" s="60" t="str">
        <f>IF(G485&lt;&gt;"",VLOOKUP(G485,'nhân viên sale'!$A$2:$B$1597,2,0),"")</f>
        <v>HN003</v>
      </c>
      <c r="K485" s="24" t="s">
        <v>63</v>
      </c>
      <c r="L485" s="31" t="str">
        <f t="shared" si="99"/>
        <v>Giò tai nấm hương 500g</v>
      </c>
      <c r="N485" s="50" t="str">
        <f t="shared" si="102"/>
        <v>K-C6</v>
      </c>
      <c r="Q485" s="32" t="str">
        <f t="shared" si="100"/>
        <v>Túi</v>
      </c>
      <c r="R485" s="36">
        <v>4</v>
      </c>
      <c r="T485" s="34">
        <f t="shared" si="105"/>
        <v>101989</v>
      </c>
      <c r="U485" s="34">
        <f t="shared" si="106"/>
        <v>407956</v>
      </c>
      <c r="X485" s="72">
        <f t="shared" si="103"/>
        <v>8</v>
      </c>
      <c r="Y485" s="35"/>
      <c r="Z485" s="34">
        <f t="shared" si="104"/>
        <v>32636</v>
      </c>
      <c r="AA485" s="80">
        <f t="shared" si="107"/>
        <v>3598</v>
      </c>
    </row>
    <row r="486" spans="1:27" ht="25.5" customHeight="1" x14ac:dyDescent="0.25">
      <c r="A486" s="91">
        <v>44889</v>
      </c>
      <c r="B486" s="78" t="str">
        <f t="shared" si="101"/>
        <v>PO2211/03598</v>
      </c>
      <c r="G486" s="24" t="s">
        <v>200</v>
      </c>
      <c r="I486" s="24" t="s">
        <v>2097</v>
      </c>
      <c r="J486" s="60" t="str">
        <f>IF(G486&lt;&gt;"",VLOOKUP(G486,'nhân viên sale'!$A$2:$B$1597,2,0),"")</f>
        <v>HN003</v>
      </c>
      <c r="K486" s="24" t="s">
        <v>65</v>
      </c>
      <c r="L486" s="31" t="str">
        <f t="shared" si="99"/>
        <v>Mọc Nấm Hương 250g</v>
      </c>
      <c r="N486" s="50" t="str">
        <f t="shared" si="102"/>
        <v>K-C6</v>
      </c>
      <c r="Q486" s="32" t="str">
        <f t="shared" si="100"/>
        <v>Túi</v>
      </c>
      <c r="R486" s="36">
        <v>6</v>
      </c>
      <c r="T486" s="34">
        <f t="shared" si="105"/>
        <v>46000</v>
      </c>
      <c r="U486" s="34">
        <f t="shared" si="106"/>
        <v>276000</v>
      </c>
      <c r="X486" s="72">
        <f t="shared" si="103"/>
        <v>8</v>
      </c>
      <c r="Y486" s="35"/>
      <c r="Z486" s="34">
        <f t="shared" si="104"/>
        <v>22080</v>
      </c>
      <c r="AA486" s="80">
        <f t="shared" si="107"/>
        <v>3598</v>
      </c>
    </row>
    <row r="487" spans="1:27" ht="25.5" customHeight="1" x14ac:dyDescent="0.25">
      <c r="A487" s="91">
        <v>44889</v>
      </c>
      <c r="B487" s="78" t="str">
        <f t="shared" si="101"/>
        <v>PO2211/03599</v>
      </c>
      <c r="G487" s="24" t="s">
        <v>171</v>
      </c>
      <c r="I487" s="24" t="s">
        <v>2098</v>
      </c>
      <c r="J487" s="60" t="str">
        <f>IF(G487&lt;&gt;"",VLOOKUP(G487,'nhân viên sale'!$A$2:$B$1597,2,0),"")</f>
        <v>HN003</v>
      </c>
      <c r="K487" s="24" t="s">
        <v>39</v>
      </c>
      <c r="L487" s="31" t="str">
        <f t="shared" si="99"/>
        <v>Chân giò heo muối 300g</v>
      </c>
      <c r="N487" s="50" t="str">
        <f t="shared" si="102"/>
        <v>K-C6</v>
      </c>
      <c r="Q487" s="32" t="str">
        <f t="shared" si="100"/>
        <v>Túi</v>
      </c>
      <c r="R487" s="36">
        <v>5</v>
      </c>
      <c r="T487" s="34">
        <f t="shared" si="105"/>
        <v>73431</v>
      </c>
      <c r="U487" s="34">
        <f t="shared" si="106"/>
        <v>367155</v>
      </c>
      <c r="X487" s="72">
        <f t="shared" si="103"/>
        <v>8</v>
      </c>
      <c r="Y487" s="35"/>
      <c r="Z487" s="34">
        <f t="shared" si="104"/>
        <v>29372</v>
      </c>
      <c r="AA487" s="80">
        <f t="shared" si="107"/>
        <v>3599</v>
      </c>
    </row>
    <row r="488" spans="1:27" ht="25.5" customHeight="1" x14ac:dyDescent="0.25">
      <c r="A488" s="91">
        <v>44889</v>
      </c>
      <c r="B488" s="78" t="str">
        <f t="shared" si="101"/>
        <v>PO2211/03599</v>
      </c>
      <c r="G488" s="24" t="s">
        <v>171</v>
      </c>
      <c r="I488" s="24" t="s">
        <v>2098</v>
      </c>
      <c r="J488" s="60" t="str">
        <f>IF(G488&lt;&gt;"",VLOOKUP(G488,'nhân viên sale'!$A$2:$B$1597,2,0),"")</f>
        <v>HN003</v>
      </c>
      <c r="K488" s="24" t="s">
        <v>55</v>
      </c>
      <c r="L488" s="31" t="str">
        <f t="shared" si="99"/>
        <v>Gà muối 500g</v>
      </c>
      <c r="N488" s="50" t="str">
        <f t="shared" si="102"/>
        <v>K-C6</v>
      </c>
      <c r="Q488" s="32" t="str">
        <f t="shared" si="100"/>
        <v>Túi</v>
      </c>
      <c r="R488" s="36">
        <v>5</v>
      </c>
      <c r="T488" s="34">
        <f t="shared" si="105"/>
        <v>111058</v>
      </c>
      <c r="U488" s="34">
        <f t="shared" si="106"/>
        <v>555290</v>
      </c>
      <c r="X488" s="72">
        <f t="shared" si="103"/>
        <v>8</v>
      </c>
      <c r="Y488" s="35"/>
      <c r="Z488" s="34">
        <f t="shared" si="104"/>
        <v>44423</v>
      </c>
      <c r="AA488" s="80">
        <f t="shared" si="107"/>
        <v>3599</v>
      </c>
    </row>
    <row r="489" spans="1:27" ht="25.5" customHeight="1" x14ac:dyDescent="0.25">
      <c r="A489" s="91">
        <v>44889</v>
      </c>
      <c r="B489" s="78" t="str">
        <f t="shared" si="101"/>
        <v>PO2211/03599</v>
      </c>
      <c r="G489" s="24" t="s">
        <v>171</v>
      </c>
      <c r="I489" s="24" t="s">
        <v>2098</v>
      </c>
      <c r="J489" s="60" t="str">
        <f>IF(G489&lt;&gt;"",VLOOKUP(G489,'nhân viên sale'!$A$2:$B$1597,2,0),"")</f>
        <v>HN003</v>
      </c>
      <c r="K489" s="24" t="s">
        <v>67</v>
      </c>
      <c r="L489" s="31" t="str">
        <f t="shared" si="99"/>
        <v>Tai heo muối 200g</v>
      </c>
      <c r="N489" s="50" t="str">
        <f t="shared" si="102"/>
        <v>K-C6</v>
      </c>
      <c r="Q489" s="32" t="str">
        <f t="shared" si="100"/>
        <v>Túi</v>
      </c>
      <c r="R489" s="36">
        <v>3</v>
      </c>
      <c r="T489" s="34">
        <f t="shared" si="105"/>
        <v>55595</v>
      </c>
      <c r="U489" s="34">
        <f t="shared" si="106"/>
        <v>166785</v>
      </c>
      <c r="X489" s="72">
        <f t="shared" si="103"/>
        <v>8</v>
      </c>
      <c r="Y489" s="35"/>
      <c r="Z489" s="34">
        <f t="shared" si="104"/>
        <v>13343</v>
      </c>
      <c r="AA489" s="80">
        <f t="shared" si="107"/>
        <v>3599</v>
      </c>
    </row>
    <row r="490" spans="1:27" ht="25.5" customHeight="1" x14ac:dyDescent="0.25">
      <c r="A490" s="91">
        <v>44889</v>
      </c>
      <c r="B490" s="78" t="str">
        <f t="shared" si="101"/>
        <v>PO2211/03599</v>
      </c>
      <c r="G490" s="24" t="s">
        <v>171</v>
      </c>
      <c r="I490" s="24" t="s">
        <v>2098</v>
      </c>
      <c r="J490" s="60" t="str">
        <f>IF(G490&lt;&gt;"",VLOOKUP(G490,'nhân viên sale'!$A$2:$B$1597,2,0),"")</f>
        <v>HN003</v>
      </c>
      <c r="K490" s="24" t="s">
        <v>49</v>
      </c>
      <c r="L490" s="31" t="str">
        <f t="shared" si="99"/>
        <v>Giò lụa cây 250g</v>
      </c>
      <c r="N490" s="50" t="str">
        <f t="shared" si="102"/>
        <v>K-C6</v>
      </c>
      <c r="Q490" s="32" t="str">
        <f t="shared" si="100"/>
        <v>Túi</v>
      </c>
      <c r="R490" s="36">
        <v>5</v>
      </c>
      <c r="T490" s="34">
        <f t="shared" si="105"/>
        <v>59400</v>
      </c>
      <c r="U490" s="34">
        <f t="shared" si="106"/>
        <v>297000</v>
      </c>
      <c r="X490" s="72">
        <f t="shared" si="103"/>
        <v>8</v>
      </c>
      <c r="Y490" s="35"/>
      <c r="Z490" s="34">
        <f t="shared" si="104"/>
        <v>23760</v>
      </c>
      <c r="AA490" s="80">
        <f t="shared" si="107"/>
        <v>3599</v>
      </c>
    </row>
    <row r="491" spans="1:27" ht="25.5" customHeight="1" x14ac:dyDescent="0.25">
      <c r="A491" s="91">
        <v>44889</v>
      </c>
      <c r="B491" s="78" t="str">
        <f t="shared" si="101"/>
        <v>PO2211/03599</v>
      </c>
      <c r="G491" s="24" t="s">
        <v>171</v>
      </c>
      <c r="I491" s="24" t="s">
        <v>2098</v>
      </c>
      <c r="J491" s="60" t="str">
        <f>IF(G491&lt;&gt;"",VLOOKUP(G491,'nhân viên sale'!$A$2:$B$1597,2,0),"")</f>
        <v>HN003</v>
      </c>
      <c r="K491" s="24" t="s">
        <v>57</v>
      </c>
      <c r="L491" s="31" t="str">
        <f t="shared" si="99"/>
        <v>Giò sụn gà 250g</v>
      </c>
      <c r="N491" s="50" t="str">
        <f t="shared" si="102"/>
        <v>K-C6</v>
      </c>
      <c r="Q491" s="32" t="str">
        <f t="shared" si="100"/>
        <v>Túi</v>
      </c>
      <c r="R491" s="36">
        <v>5</v>
      </c>
      <c r="T491" s="34">
        <f t="shared" si="105"/>
        <v>61050</v>
      </c>
      <c r="U491" s="34">
        <f t="shared" si="106"/>
        <v>305250</v>
      </c>
      <c r="X491" s="72">
        <f t="shared" si="103"/>
        <v>8</v>
      </c>
      <c r="Y491" s="35"/>
      <c r="Z491" s="34">
        <f t="shared" si="104"/>
        <v>24420</v>
      </c>
      <c r="AA491" s="80">
        <f t="shared" si="107"/>
        <v>3599</v>
      </c>
    </row>
    <row r="492" spans="1:27" ht="25.5" customHeight="1" x14ac:dyDescent="0.25">
      <c r="A492" s="91">
        <v>44889</v>
      </c>
      <c r="B492" s="78" t="str">
        <f t="shared" si="101"/>
        <v>PO2211/03599</v>
      </c>
      <c r="G492" s="24" t="s">
        <v>171</v>
      </c>
      <c r="I492" s="24" t="s">
        <v>2098</v>
      </c>
      <c r="J492" s="60" t="str">
        <f>IF(G492&lt;&gt;"",VLOOKUP(G492,'nhân viên sale'!$A$2:$B$1597,2,0),"")</f>
        <v>HN003</v>
      </c>
      <c r="K492" s="24" t="s">
        <v>43</v>
      </c>
      <c r="L492" s="31" t="str">
        <f t="shared" si="99"/>
        <v>Chân gà sốt cay 400g</v>
      </c>
      <c r="N492" s="50" t="str">
        <f t="shared" si="102"/>
        <v>K-C6</v>
      </c>
      <c r="Q492" s="32" t="str">
        <f t="shared" si="100"/>
        <v>Túi</v>
      </c>
      <c r="R492" s="36">
        <v>5</v>
      </c>
      <c r="T492" s="34">
        <f t="shared" si="105"/>
        <v>90750</v>
      </c>
      <c r="U492" s="34">
        <f t="shared" si="106"/>
        <v>453750</v>
      </c>
      <c r="X492" s="72">
        <f t="shared" si="103"/>
        <v>8</v>
      </c>
      <c r="Y492" s="35"/>
      <c r="Z492" s="34">
        <f t="shared" si="104"/>
        <v>36300</v>
      </c>
      <c r="AA492" s="80">
        <f t="shared" si="107"/>
        <v>3599</v>
      </c>
    </row>
    <row r="493" spans="1:27" ht="25.5" customHeight="1" x14ac:dyDescent="0.25">
      <c r="A493" s="91">
        <v>44889</v>
      </c>
      <c r="B493" s="78" t="str">
        <f t="shared" si="101"/>
        <v>PO2211/03599</v>
      </c>
      <c r="G493" s="24" t="s">
        <v>171</v>
      </c>
      <c r="I493" s="24" t="s">
        <v>2098</v>
      </c>
      <c r="J493" s="60" t="str">
        <f>IF(G493&lt;&gt;"",VLOOKUP(G493,'nhân viên sale'!$A$2:$B$1597,2,0),"")</f>
        <v>HN003</v>
      </c>
      <c r="K493" s="24" t="s">
        <v>63</v>
      </c>
      <c r="L493" s="31" t="str">
        <f t="shared" si="99"/>
        <v>Giò tai nấm hương 500g</v>
      </c>
      <c r="N493" s="50" t="str">
        <f t="shared" si="102"/>
        <v>K-C6</v>
      </c>
      <c r="Q493" s="32" t="str">
        <f t="shared" si="100"/>
        <v>Túi</v>
      </c>
      <c r="R493" s="36">
        <v>5</v>
      </c>
      <c r="T493" s="34">
        <f t="shared" si="105"/>
        <v>101989</v>
      </c>
      <c r="U493" s="34">
        <f t="shared" si="106"/>
        <v>509945</v>
      </c>
      <c r="X493" s="72">
        <f t="shared" si="103"/>
        <v>8</v>
      </c>
      <c r="Y493" s="35"/>
      <c r="Z493" s="34">
        <f t="shared" si="104"/>
        <v>40796</v>
      </c>
      <c r="AA493" s="80">
        <f t="shared" si="107"/>
        <v>3599</v>
      </c>
    </row>
    <row r="494" spans="1:27" ht="25.5" customHeight="1" x14ac:dyDescent="0.25">
      <c r="A494" s="91">
        <v>44889</v>
      </c>
      <c r="B494" s="78" t="str">
        <f t="shared" si="101"/>
        <v>PO2211/03600</v>
      </c>
      <c r="G494" s="24" t="s">
        <v>1099</v>
      </c>
      <c r="I494" s="24" t="s">
        <v>2099</v>
      </c>
      <c r="J494" s="60" t="str">
        <f>IF(G494&lt;&gt;"",VLOOKUP(G494,'nhân viên sale'!$A$2:$B$1597,2,0),"")</f>
        <v>HN003</v>
      </c>
      <c r="K494" s="24" t="s">
        <v>55</v>
      </c>
      <c r="L494" s="31" t="str">
        <f t="shared" si="99"/>
        <v>Gà muối 500g</v>
      </c>
      <c r="N494" s="50" t="str">
        <f t="shared" si="102"/>
        <v>K-C6</v>
      </c>
      <c r="Q494" s="32" t="str">
        <f t="shared" si="100"/>
        <v>Túi</v>
      </c>
      <c r="R494" s="36">
        <v>20</v>
      </c>
      <c r="T494" s="34">
        <f t="shared" si="105"/>
        <v>111058</v>
      </c>
      <c r="U494" s="34">
        <f t="shared" si="106"/>
        <v>2221160</v>
      </c>
      <c r="X494" s="72">
        <f t="shared" si="103"/>
        <v>8</v>
      </c>
      <c r="Y494" s="35"/>
      <c r="Z494" s="34">
        <f t="shared" si="104"/>
        <v>177693</v>
      </c>
      <c r="AA494" s="80">
        <f t="shared" si="107"/>
        <v>3600</v>
      </c>
    </row>
    <row r="495" spans="1:27" ht="25.5" customHeight="1" x14ac:dyDescent="0.25">
      <c r="A495" s="91">
        <v>44889</v>
      </c>
      <c r="B495" s="78" t="str">
        <f t="shared" si="101"/>
        <v>PO2211/03601</v>
      </c>
      <c r="G495" s="24" t="s">
        <v>1090</v>
      </c>
      <c r="I495" s="24" t="s">
        <v>2100</v>
      </c>
      <c r="J495" s="60" t="str">
        <f>IF(G495&lt;&gt;"",VLOOKUP(G495,'nhân viên sale'!$A$2:$B$1597,2,0),"")</f>
        <v>HN003</v>
      </c>
      <c r="K495" s="24" t="s">
        <v>39</v>
      </c>
      <c r="L495" s="31" t="str">
        <f t="shared" si="99"/>
        <v>Chân giò heo muối 300g</v>
      </c>
      <c r="N495" s="50" t="str">
        <f t="shared" si="102"/>
        <v>K-C6</v>
      </c>
      <c r="Q495" s="32" t="str">
        <f t="shared" si="100"/>
        <v>Túi</v>
      </c>
      <c r="R495" s="36">
        <v>5</v>
      </c>
      <c r="T495" s="34">
        <f t="shared" si="105"/>
        <v>73431</v>
      </c>
      <c r="U495" s="34">
        <f t="shared" si="106"/>
        <v>367155</v>
      </c>
      <c r="X495" s="72">
        <f t="shared" si="103"/>
        <v>8</v>
      </c>
      <c r="Y495" s="35"/>
      <c r="Z495" s="34">
        <f t="shared" si="104"/>
        <v>29372</v>
      </c>
      <c r="AA495" s="80">
        <f t="shared" si="107"/>
        <v>3601</v>
      </c>
    </row>
    <row r="496" spans="1:27" ht="25.5" customHeight="1" x14ac:dyDescent="0.25">
      <c r="A496" s="91">
        <v>44889</v>
      </c>
      <c r="B496" s="78" t="str">
        <f t="shared" si="101"/>
        <v>PO2211/03601</v>
      </c>
      <c r="G496" s="24" t="s">
        <v>1090</v>
      </c>
      <c r="I496" s="24" t="s">
        <v>2100</v>
      </c>
      <c r="J496" s="60" t="str">
        <f>IF(G496&lt;&gt;"",VLOOKUP(G496,'nhân viên sale'!$A$2:$B$1597,2,0),"")</f>
        <v>HN003</v>
      </c>
      <c r="K496" s="24" t="s">
        <v>55</v>
      </c>
      <c r="L496" s="31" t="str">
        <f t="shared" si="99"/>
        <v>Gà muối 500g</v>
      </c>
      <c r="N496" s="50" t="str">
        <f t="shared" si="102"/>
        <v>K-C6</v>
      </c>
      <c r="Q496" s="32" t="str">
        <f t="shared" si="100"/>
        <v>Túi</v>
      </c>
      <c r="R496" s="36">
        <v>10</v>
      </c>
      <c r="T496" s="34">
        <f t="shared" si="105"/>
        <v>111058</v>
      </c>
      <c r="U496" s="34">
        <f t="shared" si="106"/>
        <v>1110580</v>
      </c>
      <c r="X496" s="72">
        <f t="shared" si="103"/>
        <v>8</v>
      </c>
      <c r="Y496" s="35"/>
      <c r="Z496" s="34">
        <f t="shared" si="104"/>
        <v>88846</v>
      </c>
      <c r="AA496" s="80">
        <f t="shared" si="107"/>
        <v>3601</v>
      </c>
    </row>
    <row r="497" spans="1:27" ht="25.5" customHeight="1" x14ac:dyDescent="0.25">
      <c r="A497" s="91">
        <v>44889</v>
      </c>
      <c r="B497" s="78" t="str">
        <f t="shared" si="101"/>
        <v>PO2211/03601</v>
      </c>
      <c r="G497" s="24" t="s">
        <v>1090</v>
      </c>
      <c r="I497" s="24" t="s">
        <v>2100</v>
      </c>
      <c r="J497" s="60" t="str">
        <f>IF(G497&lt;&gt;"",VLOOKUP(G497,'nhân viên sale'!$A$2:$B$1597,2,0),"")</f>
        <v>HN003</v>
      </c>
      <c r="K497" s="24" t="s">
        <v>59</v>
      </c>
      <c r="L497" s="31" t="str">
        <f t="shared" si="99"/>
        <v>Giò Tai Lưỡi Xào 250g</v>
      </c>
      <c r="N497" s="50" t="str">
        <f t="shared" si="102"/>
        <v>K-C6</v>
      </c>
      <c r="Q497" s="32" t="str">
        <f t="shared" si="100"/>
        <v>Túi</v>
      </c>
      <c r="R497" s="36">
        <v>2</v>
      </c>
      <c r="T497" s="34">
        <f t="shared" si="105"/>
        <v>50182</v>
      </c>
      <c r="U497" s="34">
        <f t="shared" si="106"/>
        <v>100364</v>
      </c>
      <c r="X497" s="72">
        <f t="shared" si="103"/>
        <v>8</v>
      </c>
      <c r="Y497" s="35"/>
      <c r="Z497" s="34">
        <f t="shared" si="104"/>
        <v>8029</v>
      </c>
      <c r="AA497" s="80">
        <f t="shared" si="107"/>
        <v>3601</v>
      </c>
    </row>
    <row r="498" spans="1:27" ht="25.5" customHeight="1" x14ac:dyDescent="0.25">
      <c r="A498" s="91">
        <v>44889</v>
      </c>
      <c r="B498" s="78" t="str">
        <f t="shared" si="101"/>
        <v>PO2211/03602</v>
      </c>
      <c r="G498" s="24" t="s">
        <v>338</v>
      </c>
      <c r="I498" s="24" t="s">
        <v>2101</v>
      </c>
      <c r="J498" s="60" t="str">
        <f>IF(G498&lt;&gt;"",VLOOKUP(G498,'nhân viên sale'!$A$2:$B$1597,2,0),"")</f>
        <v>HN003</v>
      </c>
      <c r="K498" s="24" t="s">
        <v>55</v>
      </c>
      <c r="L498" s="31" t="str">
        <f t="shared" si="99"/>
        <v>Gà muối 500g</v>
      </c>
      <c r="N498" s="50" t="str">
        <f t="shared" si="102"/>
        <v>K-C6</v>
      </c>
      <c r="Q498" s="32" t="str">
        <f t="shared" si="100"/>
        <v>Túi</v>
      </c>
      <c r="R498" s="36">
        <v>15</v>
      </c>
      <c r="T498" s="34">
        <f t="shared" si="105"/>
        <v>111058</v>
      </c>
      <c r="U498" s="34">
        <f t="shared" si="106"/>
        <v>1665870</v>
      </c>
      <c r="X498" s="72">
        <f t="shared" si="103"/>
        <v>8</v>
      </c>
      <c r="Y498" s="35"/>
      <c r="Z498" s="34">
        <f t="shared" si="104"/>
        <v>133270</v>
      </c>
      <c r="AA498" s="80">
        <f t="shared" si="107"/>
        <v>3602</v>
      </c>
    </row>
    <row r="499" spans="1:27" ht="25.5" customHeight="1" x14ac:dyDescent="0.25">
      <c r="A499" s="91">
        <v>44889</v>
      </c>
      <c r="B499" s="78" t="str">
        <f t="shared" si="101"/>
        <v>PO2211/03603</v>
      </c>
      <c r="G499" s="24" t="s">
        <v>418</v>
      </c>
      <c r="I499" s="24" t="s">
        <v>2102</v>
      </c>
      <c r="J499" s="60" t="str">
        <f>IF(G499&lt;&gt;"",VLOOKUP(G499,'nhân viên sale'!$A$2:$B$1597,2,0),"")</f>
        <v>HN003</v>
      </c>
      <c r="K499" s="24" t="s">
        <v>30</v>
      </c>
      <c r="L499" s="31" t="str">
        <f t="shared" si="99"/>
        <v>Bắp bò muối 200g</v>
      </c>
      <c r="N499" s="50" t="str">
        <f t="shared" si="102"/>
        <v>K-C6</v>
      </c>
      <c r="Q499" s="32" t="str">
        <f t="shared" si="100"/>
        <v>Túi</v>
      </c>
      <c r="R499" s="36">
        <v>15</v>
      </c>
      <c r="T499" s="34">
        <f t="shared" si="105"/>
        <v>87787</v>
      </c>
      <c r="U499" s="34">
        <f t="shared" si="106"/>
        <v>1316805</v>
      </c>
      <c r="X499" s="72">
        <f t="shared" si="103"/>
        <v>8</v>
      </c>
      <c r="Y499" s="35"/>
      <c r="Z499" s="34">
        <f t="shared" si="104"/>
        <v>105344</v>
      </c>
      <c r="AA499" s="80">
        <f t="shared" si="107"/>
        <v>3603</v>
      </c>
    </row>
    <row r="500" spans="1:27" ht="25.5" customHeight="1" x14ac:dyDescent="0.25">
      <c r="A500" s="91">
        <v>44889</v>
      </c>
      <c r="B500" s="78" t="str">
        <f t="shared" si="101"/>
        <v>PO2211/03603</v>
      </c>
      <c r="G500" s="24" t="s">
        <v>418</v>
      </c>
      <c r="I500" s="24" t="s">
        <v>2102</v>
      </c>
      <c r="J500" s="60" t="str">
        <f>IF(G500&lt;&gt;"",VLOOKUP(G500,'nhân viên sale'!$A$2:$B$1597,2,0),"")</f>
        <v>HN003</v>
      </c>
      <c r="K500" s="24" t="s">
        <v>55</v>
      </c>
      <c r="L500" s="31" t="str">
        <f t="shared" si="99"/>
        <v>Gà muối 500g</v>
      </c>
      <c r="N500" s="50" t="str">
        <f t="shared" si="102"/>
        <v>K-C6</v>
      </c>
      <c r="Q500" s="32" t="str">
        <f t="shared" si="100"/>
        <v>Túi</v>
      </c>
      <c r="R500" s="36">
        <v>10</v>
      </c>
      <c r="T500" s="34">
        <f t="shared" si="105"/>
        <v>111058</v>
      </c>
      <c r="U500" s="34">
        <f t="shared" si="106"/>
        <v>1110580</v>
      </c>
      <c r="X500" s="72">
        <f t="shared" si="103"/>
        <v>8</v>
      </c>
      <c r="Y500" s="35"/>
      <c r="Z500" s="34">
        <f t="shared" si="104"/>
        <v>88846</v>
      </c>
      <c r="AA500" s="80">
        <f t="shared" si="107"/>
        <v>3603</v>
      </c>
    </row>
    <row r="501" spans="1:27" ht="25.5" customHeight="1" x14ac:dyDescent="0.25">
      <c r="A501" s="91">
        <v>44889</v>
      </c>
      <c r="B501" s="78" t="str">
        <f t="shared" si="101"/>
        <v>PO2211/03603</v>
      </c>
      <c r="G501" s="24" t="s">
        <v>418</v>
      </c>
      <c r="I501" s="24" t="s">
        <v>2102</v>
      </c>
      <c r="J501" s="60" t="str">
        <f>IF(G501&lt;&gt;"",VLOOKUP(G501,'nhân viên sale'!$A$2:$B$1597,2,0),"")</f>
        <v>HN003</v>
      </c>
      <c r="K501" s="24" t="s">
        <v>59</v>
      </c>
      <c r="L501" s="31" t="str">
        <f t="shared" si="99"/>
        <v>Giò Tai Lưỡi Xào 250g</v>
      </c>
      <c r="N501" s="50" t="str">
        <f t="shared" si="102"/>
        <v>K-C6</v>
      </c>
      <c r="Q501" s="32" t="str">
        <f t="shared" si="100"/>
        <v>Túi</v>
      </c>
      <c r="R501" s="36">
        <v>5</v>
      </c>
      <c r="T501" s="34">
        <f t="shared" si="105"/>
        <v>50182</v>
      </c>
      <c r="U501" s="34">
        <f t="shared" si="106"/>
        <v>250910</v>
      </c>
      <c r="X501" s="72">
        <f t="shared" si="103"/>
        <v>8</v>
      </c>
      <c r="Y501" s="35"/>
      <c r="Z501" s="34">
        <f t="shared" si="104"/>
        <v>20073</v>
      </c>
      <c r="AA501" s="80">
        <f t="shared" si="107"/>
        <v>3603</v>
      </c>
    </row>
    <row r="502" spans="1:27" ht="25.5" customHeight="1" x14ac:dyDescent="0.25">
      <c r="A502" s="91">
        <v>44889</v>
      </c>
      <c r="B502" s="78" t="str">
        <f t="shared" si="101"/>
        <v>PO2211/03604</v>
      </c>
      <c r="G502" s="24" t="s">
        <v>370</v>
      </c>
      <c r="I502" s="24" t="s">
        <v>2103</v>
      </c>
      <c r="J502" s="60" t="str">
        <f>IF(G502&lt;&gt;"",VLOOKUP(G502,'nhân viên sale'!$A$2:$B$1597,2,0),"")</f>
        <v>HN003</v>
      </c>
      <c r="K502" s="24" t="s">
        <v>39</v>
      </c>
      <c r="L502" s="31" t="str">
        <f t="shared" si="99"/>
        <v>Chân giò heo muối 300g</v>
      </c>
      <c r="N502" s="50" t="str">
        <f t="shared" si="102"/>
        <v>K-C6</v>
      </c>
      <c r="Q502" s="32" t="str">
        <f t="shared" si="100"/>
        <v>Túi</v>
      </c>
      <c r="R502" s="36">
        <v>10</v>
      </c>
      <c r="T502" s="34">
        <f t="shared" si="105"/>
        <v>73431</v>
      </c>
      <c r="U502" s="34">
        <f t="shared" si="106"/>
        <v>734310</v>
      </c>
      <c r="X502" s="72">
        <f t="shared" si="103"/>
        <v>8</v>
      </c>
      <c r="Y502" s="35"/>
      <c r="Z502" s="34">
        <f t="shared" si="104"/>
        <v>58745</v>
      </c>
      <c r="AA502" s="80">
        <f t="shared" si="107"/>
        <v>3604</v>
      </c>
    </row>
    <row r="503" spans="1:27" ht="25.5" customHeight="1" x14ac:dyDescent="0.25">
      <c r="A503" s="91">
        <v>44889</v>
      </c>
      <c r="B503" s="78" t="str">
        <f t="shared" si="101"/>
        <v>PO2211/03604</v>
      </c>
      <c r="G503" s="24" t="s">
        <v>370</v>
      </c>
      <c r="I503" s="24" t="s">
        <v>2103</v>
      </c>
      <c r="J503" s="60" t="str">
        <f>IF(G503&lt;&gt;"",VLOOKUP(G503,'nhân viên sale'!$A$2:$B$1597,2,0),"")</f>
        <v>HN003</v>
      </c>
      <c r="K503" s="24" t="s">
        <v>55</v>
      </c>
      <c r="L503" s="31" t="str">
        <f t="shared" si="99"/>
        <v>Gà muối 500g</v>
      </c>
      <c r="N503" s="50" t="str">
        <f t="shared" si="102"/>
        <v>K-C6</v>
      </c>
      <c r="Q503" s="32" t="str">
        <f t="shared" si="100"/>
        <v>Túi</v>
      </c>
      <c r="R503" s="36">
        <v>10</v>
      </c>
      <c r="T503" s="34">
        <f t="shared" si="105"/>
        <v>111058</v>
      </c>
      <c r="U503" s="34">
        <f t="shared" si="106"/>
        <v>1110580</v>
      </c>
      <c r="X503" s="72">
        <f t="shared" si="103"/>
        <v>8</v>
      </c>
      <c r="Y503" s="35"/>
      <c r="Z503" s="34">
        <f t="shared" si="104"/>
        <v>88846</v>
      </c>
      <c r="AA503" s="80">
        <f t="shared" si="107"/>
        <v>3604</v>
      </c>
    </row>
    <row r="504" spans="1:27" ht="25.5" customHeight="1" x14ac:dyDescent="0.25">
      <c r="A504" s="91">
        <v>44889</v>
      </c>
      <c r="B504" s="78" t="str">
        <f t="shared" si="101"/>
        <v>PO2211/03605</v>
      </c>
      <c r="G504" s="24" t="s">
        <v>304</v>
      </c>
      <c r="I504" s="24" t="s">
        <v>2104</v>
      </c>
      <c r="J504" s="60" t="str">
        <f>IF(G504&lt;&gt;"",VLOOKUP(G504,'nhân viên sale'!$A$2:$B$1597,2,0),"")</f>
        <v>HN003</v>
      </c>
      <c r="K504" s="24" t="s">
        <v>55</v>
      </c>
      <c r="L504" s="31" t="str">
        <f t="shared" si="99"/>
        <v>Gà muối 500g</v>
      </c>
      <c r="N504" s="50" t="str">
        <f t="shared" si="102"/>
        <v>K-C6</v>
      </c>
      <c r="Q504" s="32" t="str">
        <f t="shared" si="100"/>
        <v>Túi</v>
      </c>
      <c r="R504" s="36">
        <v>10</v>
      </c>
      <c r="T504" s="34">
        <f t="shared" si="105"/>
        <v>111058</v>
      </c>
      <c r="U504" s="34">
        <f t="shared" si="106"/>
        <v>1110580</v>
      </c>
      <c r="X504" s="72">
        <f t="shared" si="103"/>
        <v>8</v>
      </c>
      <c r="Y504" s="35"/>
      <c r="Z504" s="34">
        <f t="shared" si="104"/>
        <v>88846</v>
      </c>
      <c r="AA504" s="80">
        <f t="shared" si="107"/>
        <v>3605</v>
      </c>
    </row>
    <row r="505" spans="1:27" ht="25.5" customHeight="1" x14ac:dyDescent="0.25">
      <c r="A505" s="91">
        <v>44889</v>
      </c>
      <c r="B505" s="78" t="str">
        <f t="shared" si="101"/>
        <v>PO2211/03605</v>
      </c>
      <c r="G505" s="24" t="s">
        <v>304</v>
      </c>
      <c r="I505" s="24" t="s">
        <v>2104</v>
      </c>
      <c r="J505" s="60" t="str">
        <f>IF(G505&lt;&gt;"",VLOOKUP(G505,'nhân viên sale'!$A$2:$B$1597,2,0),"")</f>
        <v>HN003</v>
      </c>
      <c r="K505" s="24" t="s">
        <v>59</v>
      </c>
      <c r="L505" s="31" t="str">
        <f t="shared" si="99"/>
        <v>Giò Tai Lưỡi Xào 250g</v>
      </c>
      <c r="N505" s="50" t="str">
        <f t="shared" si="102"/>
        <v>K-C6</v>
      </c>
      <c r="Q505" s="32" t="str">
        <f t="shared" si="100"/>
        <v>Túi</v>
      </c>
      <c r="R505" s="36">
        <v>10</v>
      </c>
      <c r="T505" s="34">
        <f t="shared" si="105"/>
        <v>50182</v>
      </c>
      <c r="U505" s="34">
        <f t="shared" si="106"/>
        <v>501820</v>
      </c>
      <c r="X505" s="72">
        <f t="shared" si="103"/>
        <v>8</v>
      </c>
      <c r="Y505" s="35"/>
      <c r="Z505" s="34">
        <f t="shared" si="104"/>
        <v>40146</v>
      </c>
      <c r="AA505" s="80">
        <f t="shared" si="107"/>
        <v>3605</v>
      </c>
    </row>
    <row r="506" spans="1:27" ht="25.5" customHeight="1" x14ac:dyDescent="0.25">
      <c r="A506" s="91">
        <v>44889</v>
      </c>
      <c r="B506" s="78" t="str">
        <f t="shared" si="101"/>
        <v>PO2211/03606</v>
      </c>
      <c r="G506" s="24" t="s">
        <v>214</v>
      </c>
      <c r="I506" s="24" t="s">
        <v>2105</v>
      </c>
      <c r="J506" s="60" t="str">
        <f>IF(G506&lt;&gt;"",VLOOKUP(G506,'nhân viên sale'!$A$2:$B$1597,2,0),"")</f>
        <v>HN003</v>
      </c>
      <c r="K506" s="24" t="s">
        <v>55</v>
      </c>
      <c r="L506" s="31" t="str">
        <f t="shared" si="99"/>
        <v>Gà muối 500g</v>
      </c>
      <c r="N506" s="50" t="str">
        <f t="shared" si="102"/>
        <v>K-C6</v>
      </c>
      <c r="Q506" s="32" t="str">
        <f t="shared" si="100"/>
        <v>Túi</v>
      </c>
      <c r="R506" s="36">
        <v>6</v>
      </c>
      <c r="T506" s="34">
        <f t="shared" si="105"/>
        <v>111058</v>
      </c>
      <c r="U506" s="34">
        <f t="shared" si="106"/>
        <v>666348</v>
      </c>
      <c r="X506" s="72">
        <f t="shared" si="103"/>
        <v>8</v>
      </c>
      <c r="Y506" s="35"/>
      <c r="Z506" s="34">
        <f t="shared" si="104"/>
        <v>53308</v>
      </c>
      <c r="AA506" s="80">
        <f t="shared" si="107"/>
        <v>3606</v>
      </c>
    </row>
    <row r="507" spans="1:27" ht="25.5" customHeight="1" x14ac:dyDescent="0.25">
      <c r="A507" s="91">
        <v>44889</v>
      </c>
      <c r="B507" s="78" t="str">
        <f t="shared" si="101"/>
        <v>PO2211/03606</v>
      </c>
      <c r="G507" s="24" t="s">
        <v>214</v>
      </c>
      <c r="I507" s="24" t="s">
        <v>2105</v>
      </c>
      <c r="J507" s="60" t="str">
        <f>IF(G507&lt;&gt;"",VLOOKUP(G507,'nhân viên sale'!$A$2:$B$1597,2,0),"")</f>
        <v>HN003</v>
      </c>
      <c r="K507" s="24" t="s">
        <v>49</v>
      </c>
      <c r="L507" s="31" t="str">
        <f t="shared" si="99"/>
        <v>Giò lụa cây 250g</v>
      </c>
      <c r="N507" s="50" t="str">
        <f t="shared" si="102"/>
        <v>K-C6</v>
      </c>
      <c r="Q507" s="32" t="str">
        <f t="shared" si="100"/>
        <v>Túi</v>
      </c>
      <c r="R507" s="36">
        <v>3</v>
      </c>
      <c r="T507" s="34">
        <f t="shared" si="105"/>
        <v>59400</v>
      </c>
      <c r="U507" s="34">
        <f t="shared" si="106"/>
        <v>178200</v>
      </c>
      <c r="X507" s="72">
        <f t="shared" si="103"/>
        <v>8</v>
      </c>
      <c r="Y507" s="35"/>
      <c r="Z507" s="34">
        <f t="shared" si="104"/>
        <v>14256</v>
      </c>
      <c r="AA507" s="80">
        <f t="shared" si="107"/>
        <v>3606</v>
      </c>
    </row>
    <row r="508" spans="1:27" ht="25.5" customHeight="1" x14ac:dyDescent="0.25">
      <c r="A508" s="91">
        <v>44889</v>
      </c>
      <c r="B508" s="78" t="str">
        <f t="shared" si="101"/>
        <v>PO2211/03606</v>
      </c>
      <c r="G508" s="24" t="s">
        <v>214</v>
      </c>
      <c r="I508" s="24" t="s">
        <v>2105</v>
      </c>
      <c r="J508" s="60" t="str">
        <f>IF(G508&lt;&gt;"",VLOOKUP(G508,'nhân viên sale'!$A$2:$B$1597,2,0),"")</f>
        <v>HN003</v>
      </c>
      <c r="K508" s="24" t="s">
        <v>43</v>
      </c>
      <c r="L508" s="31" t="str">
        <f t="shared" si="99"/>
        <v>Chân gà sốt cay 400g</v>
      </c>
      <c r="N508" s="50" t="str">
        <f t="shared" si="102"/>
        <v>K-C6</v>
      </c>
      <c r="Q508" s="32" t="str">
        <f t="shared" si="100"/>
        <v>Túi</v>
      </c>
      <c r="R508" s="36">
        <v>3</v>
      </c>
      <c r="T508" s="34">
        <f t="shared" si="105"/>
        <v>90750</v>
      </c>
      <c r="U508" s="34">
        <f t="shared" si="106"/>
        <v>272250</v>
      </c>
      <c r="X508" s="72">
        <f t="shared" si="103"/>
        <v>8</v>
      </c>
      <c r="Y508" s="35"/>
      <c r="Z508" s="34">
        <f t="shared" si="104"/>
        <v>21780</v>
      </c>
      <c r="AA508" s="80">
        <f t="shared" si="107"/>
        <v>3606</v>
      </c>
    </row>
    <row r="509" spans="1:27" ht="25.5" customHeight="1" x14ac:dyDescent="0.25">
      <c r="A509" s="91">
        <v>44889</v>
      </c>
      <c r="B509" s="78" t="str">
        <f t="shared" si="101"/>
        <v>PO2211/03607</v>
      </c>
      <c r="G509" s="24" t="s">
        <v>740</v>
      </c>
      <c r="I509" s="24" t="s">
        <v>2106</v>
      </c>
      <c r="J509" s="60" t="str">
        <f>IF(G509&lt;&gt;"",VLOOKUP(G509,'nhân viên sale'!$A$2:$B$1597,2,0),"")</f>
        <v>HN003</v>
      </c>
      <c r="K509" s="24" t="s">
        <v>55</v>
      </c>
      <c r="L509" s="31" t="str">
        <f t="shared" si="99"/>
        <v>Gà muối 500g</v>
      </c>
      <c r="N509" s="50" t="str">
        <f t="shared" si="102"/>
        <v>K-C6</v>
      </c>
      <c r="Q509" s="32" t="str">
        <f t="shared" si="100"/>
        <v>Túi</v>
      </c>
      <c r="R509" s="36">
        <v>10</v>
      </c>
      <c r="T509" s="34">
        <f t="shared" si="105"/>
        <v>111058</v>
      </c>
      <c r="U509" s="34">
        <f t="shared" si="106"/>
        <v>1110580</v>
      </c>
      <c r="X509" s="72">
        <f t="shared" si="103"/>
        <v>8</v>
      </c>
      <c r="Y509" s="35"/>
      <c r="Z509" s="34">
        <f t="shared" si="104"/>
        <v>88846</v>
      </c>
      <c r="AA509" s="80">
        <f t="shared" si="107"/>
        <v>3607</v>
      </c>
    </row>
    <row r="510" spans="1:27" ht="25.5" customHeight="1" x14ac:dyDescent="0.25">
      <c r="A510" s="91">
        <v>44889</v>
      </c>
      <c r="B510" s="78" t="str">
        <f t="shared" si="101"/>
        <v>PO2211/03608</v>
      </c>
      <c r="G510" s="24" t="s">
        <v>702</v>
      </c>
      <c r="I510" s="24" t="s">
        <v>2107</v>
      </c>
      <c r="J510" s="60" t="str">
        <f>IF(G510&lt;&gt;"",VLOOKUP(G510,'nhân viên sale'!$A$2:$B$1597,2,0),"")</f>
        <v>HN003</v>
      </c>
      <c r="K510" s="24" t="s">
        <v>55</v>
      </c>
      <c r="L510" s="31" t="str">
        <f t="shared" si="99"/>
        <v>Gà muối 500g</v>
      </c>
      <c r="N510" s="50" t="str">
        <f t="shared" si="102"/>
        <v>K-C6</v>
      </c>
      <c r="Q510" s="32" t="str">
        <f t="shared" si="100"/>
        <v>Túi</v>
      </c>
      <c r="R510" s="36">
        <v>5</v>
      </c>
      <c r="T510" s="34">
        <f t="shared" si="105"/>
        <v>111058</v>
      </c>
      <c r="U510" s="34">
        <f t="shared" si="106"/>
        <v>555290</v>
      </c>
      <c r="X510" s="72">
        <f t="shared" si="103"/>
        <v>8</v>
      </c>
      <c r="Y510" s="35"/>
      <c r="Z510" s="34">
        <f t="shared" si="104"/>
        <v>44423</v>
      </c>
      <c r="AA510" s="80">
        <f t="shared" si="107"/>
        <v>3608</v>
      </c>
    </row>
    <row r="511" spans="1:27" ht="25.5" customHeight="1" x14ac:dyDescent="0.25">
      <c r="A511" s="91">
        <v>44889</v>
      </c>
      <c r="B511" s="78" t="str">
        <f t="shared" si="101"/>
        <v>PO2211/03608</v>
      </c>
      <c r="G511" s="24" t="s">
        <v>702</v>
      </c>
      <c r="I511" s="24" t="s">
        <v>2107</v>
      </c>
      <c r="J511" s="60" t="str">
        <f>IF(G511&lt;&gt;"",VLOOKUP(G511,'nhân viên sale'!$A$2:$B$1597,2,0),"")</f>
        <v>HN003</v>
      </c>
      <c r="K511" s="24" t="s">
        <v>65</v>
      </c>
      <c r="L511" s="31" t="str">
        <f t="shared" si="99"/>
        <v>Mọc Nấm Hương 250g</v>
      </c>
      <c r="N511" s="50" t="str">
        <f t="shared" si="102"/>
        <v>K-C6</v>
      </c>
      <c r="Q511" s="32" t="str">
        <f t="shared" si="100"/>
        <v>Túi</v>
      </c>
      <c r="R511" s="36">
        <v>5</v>
      </c>
      <c r="T511" s="34">
        <f t="shared" si="105"/>
        <v>46000</v>
      </c>
      <c r="U511" s="34">
        <f t="shared" si="106"/>
        <v>230000</v>
      </c>
      <c r="X511" s="72">
        <f t="shared" si="103"/>
        <v>8</v>
      </c>
      <c r="Y511" s="35"/>
      <c r="Z511" s="34">
        <f t="shared" si="104"/>
        <v>18400</v>
      </c>
      <c r="AA511" s="80">
        <f t="shared" si="107"/>
        <v>3608</v>
      </c>
    </row>
    <row r="512" spans="1:27" ht="25.5" customHeight="1" x14ac:dyDescent="0.25">
      <c r="A512" s="91">
        <v>44889</v>
      </c>
      <c r="B512" s="78" t="str">
        <f t="shared" si="101"/>
        <v>PO2211/03609</v>
      </c>
      <c r="G512" s="24" t="s">
        <v>1044</v>
      </c>
      <c r="I512" s="24" t="s">
        <v>2108</v>
      </c>
      <c r="J512" s="60" t="str">
        <f>IF(G512&lt;&gt;"",VLOOKUP(G512,'nhân viên sale'!$A$2:$B$1597,2,0),"")</f>
        <v>HN004</v>
      </c>
      <c r="K512" s="24" t="s">
        <v>39</v>
      </c>
      <c r="L512" s="31" t="str">
        <f t="shared" si="99"/>
        <v>Chân giò heo muối 300g</v>
      </c>
      <c r="N512" s="50" t="str">
        <f t="shared" si="102"/>
        <v>K-C6</v>
      </c>
      <c r="Q512" s="32" t="str">
        <f t="shared" si="100"/>
        <v>Túi</v>
      </c>
      <c r="R512" s="36">
        <v>14</v>
      </c>
      <c r="T512" s="34">
        <f t="shared" si="105"/>
        <v>73431</v>
      </c>
      <c r="U512" s="34">
        <f t="shared" si="106"/>
        <v>1028034</v>
      </c>
      <c r="X512" s="72">
        <f t="shared" si="103"/>
        <v>8</v>
      </c>
      <c r="Y512" s="35"/>
      <c r="Z512" s="34">
        <f t="shared" si="104"/>
        <v>82243</v>
      </c>
      <c r="AA512" s="80">
        <f t="shared" si="107"/>
        <v>3609</v>
      </c>
    </row>
    <row r="513" spans="1:27" ht="25.5" customHeight="1" x14ac:dyDescent="0.25">
      <c r="A513" s="91">
        <v>44889</v>
      </c>
      <c r="B513" s="78" t="str">
        <f t="shared" si="101"/>
        <v>PO2211/03609</v>
      </c>
      <c r="G513" s="24" t="s">
        <v>1044</v>
      </c>
      <c r="I513" s="24" t="s">
        <v>2108</v>
      </c>
      <c r="J513" s="60" t="str">
        <f>IF(G513&lt;&gt;"",VLOOKUP(G513,'nhân viên sale'!$A$2:$B$1597,2,0),"")</f>
        <v>HN004</v>
      </c>
      <c r="K513" s="24" t="s">
        <v>55</v>
      </c>
      <c r="L513" s="31" t="str">
        <f t="shared" si="99"/>
        <v>Gà muối 500g</v>
      </c>
      <c r="N513" s="50" t="str">
        <f t="shared" si="102"/>
        <v>K-C6</v>
      </c>
      <c r="Q513" s="32" t="str">
        <f t="shared" si="100"/>
        <v>Túi</v>
      </c>
      <c r="R513" s="36">
        <v>13</v>
      </c>
      <c r="T513" s="34">
        <f t="shared" si="105"/>
        <v>111058</v>
      </c>
      <c r="U513" s="34">
        <f t="shared" si="106"/>
        <v>1443754</v>
      </c>
      <c r="X513" s="72">
        <f t="shared" si="103"/>
        <v>8</v>
      </c>
      <c r="Y513" s="35"/>
      <c r="Z513" s="34">
        <f t="shared" si="104"/>
        <v>115500</v>
      </c>
      <c r="AA513" s="80">
        <f t="shared" si="107"/>
        <v>3609</v>
      </c>
    </row>
    <row r="514" spans="1:27" ht="25.5" customHeight="1" x14ac:dyDescent="0.25">
      <c r="A514" s="91">
        <v>44889</v>
      </c>
      <c r="B514" s="78" t="str">
        <f t="shared" si="101"/>
        <v>PO2211/03609</v>
      </c>
      <c r="G514" s="24" t="s">
        <v>1044</v>
      </c>
      <c r="I514" s="24" t="s">
        <v>2108</v>
      </c>
      <c r="J514" s="60" t="str">
        <f>IF(G514&lt;&gt;"",VLOOKUP(G514,'nhân viên sale'!$A$2:$B$1597,2,0),"")</f>
        <v>HN004</v>
      </c>
      <c r="K514" s="24" t="s">
        <v>59</v>
      </c>
      <c r="L514" s="31" t="str">
        <f t="shared" ref="L514:L577" si="108">IF(K514&lt;&gt;"",VLOOKUP(K514,tenhang,2,0),"")</f>
        <v>Giò Tai Lưỡi Xào 250g</v>
      </c>
      <c r="N514" s="50" t="str">
        <f t="shared" si="102"/>
        <v>K-C6</v>
      </c>
      <c r="Q514" s="32" t="str">
        <f t="shared" ref="Q514:Q577" si="109">IF(K514&lt;&gt;"",VLOOKUP(K514,tenhang,3,0),"")</f>
        <v>Túi</v>
      </c>
      <c r="R514" s="36">
        <v>3</v>
      </c>
      <c r="T514" s="34">
        <f t="shared" si="105"/>
        <v>50182</v>
      </c>
      <c r="U514" s="34">
        <f t="shared" si="106"/>
        <v>150546</v>
      </c>
      <c r="X514" s="72">
        <f t="shared" si="103"/>
        <v>8</v>
      </c>
      <c r="Y514" s="35"/>
      <c r="Z514" s="34">
        <f t="shared" si="104"/>
        <v>12044</v>
      </c>
      <c r="AA514" s="80">
        <f t="shared" si="107"/>
        <v>3609</v>
      </c>
    </row>
    <row r="515" spans="1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sale'!$A$2:$B$1597,2,0),"")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1:27" ht="25.5" customHeight="1" x14ac:dyDescent="0.25">
      <c r="B516" s="78" t="str">
        <f t="shared" si="110"/>
        <v/>
      </c>
      <c r="J516" s="60" t="str">
        <f>IF(G516&lt;&gt;"",VLOOKUP(G516,'nhân viên sale'!$A$2:$B$1597,2,0),"")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1:27" ht="25.5" customHeight="1" x14ac:dyDescent="0.25">
      <c r="B517" s="78" t="str">
        <f t="shared" si="110"/>
        <v/>
      </c>
      <c r="J517" s="60" t="str">
        <f>IF(G517&lt;&gt;"",VLOOKUP(G517,'nhân viên sale'!$A$2:$B$1597,2,0),"")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1:27" ht="25.5" customHeight="1" x14ac:dyDescent="0.25">
      <c r="B518" s="78" t="str">
        <f t="shared" si="110"/>
        <v/>
      </c>
      <c r="J518" s="60" t="str">
        <f>IF(G518&lt;&gt;"",VLOOKUP(G518,'nhân viên sale'!$A$2:$B$1597,2,0),"")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1:27" ht="25.5" customHeight="1" x14ac:dyDescent="0.25">
      <c r="B519" s="78" t="str">
        <f t="shared" si="110"/>
        <v/>
      </c>
      <c r="J519" s="60" t="str">
        <f>IF(G519&lt;&gt;"",VLOOKUP(G519,'nhân viên sale'!$A$2:$B$1597,2,0),"")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1:27" ht="25.5" customHeight="1" x14ac:dyDescent="0.25">
      <c r="B520" s="78" t="str">
        <f t="shared" si="110"/>
        <v/>
      </c>
      <c r="J520" s="60" t="str">
        <f>IF(G520&lt;&gt;"",VLOOKUP(G520,'nhân viên sale'!$A$2:$B$1597,2,0),"")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1:27" ht="25.5" customHeight="1" x14ac:dyDescent="0.25">
      <c r="B521" s="78" t="str">
        <f t="shared" si="110"/>
        <v/>
      </c>
      <c r="J521" s="60" t="str">
        <f>IF(G521&lt;&gt;"",VLOOKUP(G521,'nhân viên sale'!$A$2:$B$1597,2,0),"")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1:27" ht="25.5" customHeight="1" x14ac:dyDescent="0.25">
      <c r="B522" s="78" t="str">
        <f t="shared" si="110"/>
        <v/>
      </c>
      <c r="J522" s="60" t="str">
        <f>IF(G522&lt;&gt;"",VLOOKUP(G522,'nhân viên sale'!$A$2:$B$1597,2,0),"")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1:27" ht="25.5" customHeight="1" x14ac:dyDescent="0.25">
      <c r="B523" s="78" t="str">
        <f t="shared" si="110"/>
        <v/>
      </c>
      <c r="J523" s="60" t="str">
        <f>IF(G523&lt;&gt;"",VLOOKUP(G523,'nhân viên sale'!$A$2:$B$1597,2,0),"")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1:27" ht="25.5" customHeight="1" x14ac:dyDescent="0.25">
      <c r="B524" s="78" t="str">
        <f t="shared" si="110"/>
        <v/>
      </c>
      <c r="J524" s="60" t="str">
        <f>IF(G524&lt;&gt;"",VLOOKUP(G524,'nhân viên sale'!$A$2:$B$1597,2,0),"")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1:27" ht="25.5" customHeight="1" x14ac:dyDescent="0.25">
      <c r="B525" s="78" t="str">
        <f t="shared" si="110"/>
        <v/>
      </c>
      <c r="J525" s="60" t="str">
        <f>IF(G525&lt;&gt;"",VLOOKUP(G525,'nhân viên sale'!$A$2:$B$1597,2,0),"")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1:27" ht="25.5" customHeight="1" x14ac:dyDescent="0.25">
      <c r="B526" s="78" t="str">
        <f t="shared" si="110"/>
        <v/>
      </c>
      <c r="J526" s="60" t="str">
        <f>IF(G526&lt;&gt;"",VLOOKUP(G526,'nhân viên sale'!$A$2:$B$1597,2,0),"")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1:27" ht="25.5" customHeight="1" x14ac:dyDescent="0.25">
      <c r="B527" s="78" t="str">
        <f t="shared" si="110"/>
        <v/>
      </c>
      <c r="J527" s="60" t="str">
        <f>IF(G527&lt;&gt;"",VLOOKUP(G527,'nhân viên sale'!$A$2:$B$1597,2,0),"")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1:27" ht="25.5" customHeight="1" x14ac:dyDescent="0.25">
      <c r="B528" s="78" t="str">
        <f t="shared" si="110"/>
        <v/>
      </c>
      <c r="J528" s="60" t="str">
        <f>IF(G528&lt;&gt;"",VLOOKUP(G528,'nhân viên sale'!$A$2:$B$1597,2,0),"")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sale'!$A$2:$B$1597,2,0),"")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sale'!$A$2:$B$1597,2,0),"")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sale'!$A$2:$B$1597,2,0),"")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sale'!$A$2:$B$1597,2,0),"")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sale'!$A$2:$B$1597,2,0),"")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sale'!$A$2:$B$1597,2,0),"")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sale'!$A$2:$B$1597,2,0),"")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sale'!$A$2:$B$1597,2,0),"")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sale'!$A$2:$B$1597,2,0),"")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sale'!$A$2:$B$1597,2,0),"")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sale'!$A$2:$B$1597,2,0),"")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sale'!$A$2:$B$1597,2,0),"")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sale'!$A$2:$B$1597,2,0),"")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sale'!$A$2:$B$1597,2,0),"")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sale'!$A$2:$B$1597,2,0),"")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sale'!$A$2:$B$1597,2,0),"")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sale'!$A$2:$B$1597,2,0),"")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sale'!$A$2:$B$1597,2,0),"")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sale'!$A$2:$B$1597,2,0),"")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sale'!$A$2:$B$1597,2,0),"")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sale'!$A$2:$B$1597,2,0),"")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sale'!$A$2:$B$1597,2,0),"")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sale'!$A$2:$B$1597,2,0),"")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sale'!$A$2:$B$1597,2,0),"")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sale'!$A$2:$B$1597,2,0),"")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sale'!$A$2:$B$1597,2,0),"")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sale'!$A$2:$B$1597,2,0),"")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sale'!$A$2:$B$1597,2,0),"")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sale'!$A$2:$B$1597,2,0),"")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sale'!$A$2:$B$1597,2,0),"")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sale'!$A$2:$B$1597,2,0),"")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sale'!$A$2:$B$1597,2,0),"")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sale'!$A$2:$B$1597,2,0),"")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sale'!$A$2:$B$1597,2,0),"")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sale'!$A$2:$B$1597,2,0),"")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sale'!$A$2:$B$1597,2,0),"")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sale'!$A$2:$B$1597,2,0),"")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sale'!$A$2:$B$1597,2,0),"")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sale'!$A$2:$B$1597,2,0),"")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sale'!$A$2:$B$1597,2,0),"")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sale'!$A$2:$B$1597,2,0),"")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sale'!$A$2:$B$1597,2,0),"")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sale'!$A$2:$B$1597,2,0),"")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sale'!$A$2:$B$1597,2,0),"")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sale'!$A$2:$B$1597,2,0),"")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sale'!$A$2:$B$1597,2,0),"")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sale'!$A$2:$B$1597,2,0),"")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sale'!$A$2:$B$1597,2,0),"")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sale'!$A$2:$B$1597,2,0),"")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sale'!$A$2:$B$1597,2,0),"")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sale'!$A$2:$B$1597,2,0),"")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sale'!$A$2:$B$1597,2,0),"")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sale'!$A$2:$B$1597,2,0),"")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sale'!$A$2:$B$1597,2,0),"")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sale'!$A$2:$B$1597,2,0),"")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sale'!$A$2:$B$1597,2,0),"")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sale'!$A$2:$B$1597,2,0),"")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sale'!$A$2:$B$1597,2,0),"")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sale'!$A$2:$B$1597,2,0),"")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sale'!$A$2:$B$1597,2,0),"")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sale'!$A$2:$B$1597,2,0),"")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sale'!$A$2:$B$1597,2,0),"")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sale'!$A$2:$B$1597,2,0),"")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sale'!$A$2:$B$1597,2,0),"")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sale'!$A$2:$B$1597,2,0),"")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sale'!$A$2:$B$1597,2,0),"")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sale'!$A$2:$B$1597,2,0),"")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sale'!$A$2:$B$1597,2,0),"")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sale'!$A$2:$B$1597,2,0),"")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sale'!$A$2:$B$1597,2,0),"")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sale'!$A$2:$B$1597,2,0),"")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sale'!$A$2:$B$1597,2,0),"")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sale'!$A$2:$B$1597,2,0),"")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sale'!$A$2:$B$1597,2,0),"")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sale'!$A$2:$B$1597,2,0),"")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sale'!$A$2:$B$1597,2,0),"")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sale'!$A$2:$B$1597,2,0),"")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sale'!$A$2:$B$1597,2,0),"")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sale'!$A$2:$B$1597,2,0),"")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sale'!$A$2:$B$1597,2,0),"")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sale'!$A$2:$B$1597,2,0),"")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sale'!$A$2:$B$1597,2,0),"")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sale'!$A$2:$B$1597,2,0),"")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sale'!$A$2:$B$1597,2,0),"")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sale'!$A$2:$B$1597,2,0),"")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sale'!$A$2:$B$1597,2,0),"")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sale'!$A$2:$B$1597,2,0),"")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sale'!$A$2:$B$1597,2,0),"")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sale'!$A$2:$B$1597,2,0),"")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sale'!$A$2:$B$1597,2,0),"")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sale'!$A$2:$B$1597,2,0),"")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sale'!$A$2:$B$1597,2,0),"")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sale'!$A$2:$B$1597,2,0),"")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sale'!$A$2:$B$1597,2,0),"")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sale'!$A$2:$B$1597,2,0),"")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sale'!$A$2:$B$1597,2,0),"")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sale'!$A$2:$B$1597,2,0),"")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sale'!$A$2:$B$1597,2,0),"")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sale'!$A$2:$B$1597,2,0),"")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sale'!$A$2:$B$1597,2,0),"")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sale'!$A$2:$B$1597,2,0),"")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sale'!$A$2:$B$1597,2,0),"")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sale'!$A$2:$B$1597,2,0),"")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sale'!$A$2:$B$1597,2,0),"")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sale'!$A$2:$B$1597,2,0),"")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sale'!$A$2:$B$1597,2,0),"")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sale'!$A$2:$B$1597,2,0),"")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sale'!$A$2:$B$1597,2,0),"")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sale'!$A$2:$B$1597,2,0),"")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sale'!$A$2:$B$1597,2,0),"")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sale'!$A$2:$B$1597,2,0),"")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sale'!$A$2:$B$1597,2,0),"")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sale'!$A$2:$B$1597,2,0),"")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sale'!$A$2:$B$1597,2,0),"")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sale'!$A$2:$B$1597,2,0),"")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sale'!$A$2:$B$1597,2,0),"")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sale'!$A$2:$B$1597,2,0),"")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sale'!$A$2:$B$1597,2,0),"")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sale'!$A$2:$B$1597,2,0),"")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sale'!$A$2:$B$1597,2,0),"")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sale'!$A$2:$B$1597,2,0),"")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sale'!$A$2:$B$1597,2,0),"")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sale'!$A$2:$B$1597,2,0),"")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sale'!$A$2:$B$1597,2,0),"")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sale'!$A$2:$B$1597,2,0),"")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sale'!$A$2:$B$1597,2,0),"")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sale'!$A$2:$B$1597,2,0),"")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sale'!$A$2:$B$1597,2,0),"")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sale'!$A$2:$B$1597,2,0),"")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sale'!$A$2:$B$1597,2,0),"")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sale'!$A$2:$B$1597,2,0),"")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sale'!$A$2:$B$1597,2,0),"")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sale'!$A$2:$B$1597,2,0),"")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sale'!$A$2:$B$1597,2,0),"")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sale'!$A$2:$B$1597,2,0),"")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sale'!$A$2:$B$1597,2,0),"")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sale'!$A$2:$B$1597,2,0),"")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sale'!$A$2:$B$1597,2,0),"")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sale'!$A$2:$B$1597,2,0),"")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sale'!$A$2:$B$1597,2,0),"")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sale'!$A$2:$B$1597,2,0),"")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sale'!$A$2:$B$1597,2,0),"")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sale'!$A$2:$B$1597,2,0),"")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sale'!$A$2:$B$1597,2,0),"")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sale'!$A$2:$B$1597,2,0),"")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sale'!$A$2:$B$1597,2,0),"")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sale'!$A$2:$B$1597,2,0),"")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sale'!$A$2:$B$1597,2,0),"")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sale'!$A$2:$B$1597,2,0),"")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sale'!$A$2:$B$1597,2,0),"")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sale'!$A$2:$B$1597,2,0),"")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sale'!$A$2:$B$1597,2,0),"")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sale'!$A$2:$B$1597,2,0),"")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sale'!$A$2:$B$1597,2,0),"")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sale'!$A$2:$B$1597,2,0),"")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sale'!$A$2:$B$1597,2,0),"")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sale'!$A$2:$B$1597,2,0),"")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sale'!$A$2:$B$1597,2,0),"")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sale'!$A$2:$B$1597,2,0),"")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sale'!$A$2:$B$1597,2,0),"")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sale'!$A$2:$B$1597,2,0),"")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sale'!$A$2:$B$1597,2,0),"")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sale'!$A$2:$B$1597,2,0),"")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sale'!$A$2:$B$1597,2,0),"")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sale'!$A$2:$B$1597,2,0),"")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sale'!$A$2:$B$1597,2,0),"")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sale'!$A$2:$B$1597,2,0),"")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sale'!$A$2:$B$1597,2,0),"")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sale'!$A$2:$B$1597,2,0),"")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sale'!$A$2:$B$1597,2,0),"")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sale'!$A$2:$B$1597,2,0),"")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sale'!$A$2:$B$1597,2,0),"")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sale'!$A$2:$B$1597,2,0),"")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sale'!$A$2:$B$1597,2,0),"")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sale'!$A$2:$B$1597,2,0),"")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sale'!$A$2:$B$1597,2,0),"")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sale'!$A$2:$B$1597,2,0),"")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sale'!$A$2:$B$1597,2,0),"")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sale'!$A$2:$B$1597,2,0),"")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sale'!$A$2:$B$1597,2,0),"")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sale'!$A$2:$B$1597,2,0),"")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sale'!$A$2:$B$1597,2,0),"")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sale'!$A$2:$B$1597,2,0),"")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sale'!$A$2:$B$1597,2,0),"")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sale'!$A$2:$B$1597,2,0),"")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sale'!$A$2:$B$1597,2,0),"")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sale'!$A$2:$B$1597,2,0),"")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sale'!$A$2:$B$1597,2,0),"")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sale'!$A$2:$B$1597,2,0),"")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sale'!$A$2:$B$1597,2,0),"")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sale'!$A$2:$B$1597,2,0),"")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sale'!$A$2:$B$1597,2,0),"")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sale'!$A$2:$B$1597,2,0),"")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sale'!$A$2:$B$1597,2,0),"")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sale'!$A$2:$B$1597,2,0),"")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sale'!$A$2:$B$1597,2,0),"")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sale'!$A$2:$B$1597,2,0),"")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sale'!$A$2:$B$1597,2,0),"")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sale'!$A$2:$B$1597,2,0),"")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sale'!$A$2:$B$1597,2,0),"")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sale'!$A$2:$B$1597,2,0),"")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sale'!$A$2:$B$1597,2,0),"")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sale'!$A$2:$B$1597,2,0),"")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sale'!$A$2:$B$1597,2,0),"")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sale'!$A$2:$B$1597,2,0),"")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sale'!$A$2:$B$1597,2,0),"")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sale'!$A$2:$B$1597,2,0),"")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sale'!$A$2:$B$1597,2,0),"")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sale'!$A$2:$B$1597,2,0),"")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sale'!$A$2:$B$1597,2,0),"")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sale'!$A$2:$B$1597,2,0),"")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sale'!$A$2:$B$1597,2,0),"")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sale'!$A$2:$B$1597,2,0),"")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sale'!$A$2:$B$1597,2,0),"")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sale'!$A$2:$B$1597,2,0),"")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sale'!$A$2:$B$1597,2,0),"")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sale'!$A$2:$B$1597,2,0),"")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sale'!$A$2:$B$1597,2,0),"")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sale'!$A$2:$B$1597,2,0),"")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sale'!$A$2:$B$1597,2,0),"")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sale'!$A$2:$B$1597,2,0),"")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sale'!$A$2:$B$1597,2,0),"")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sale'!$A$2:$B$1597,2,0),"")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sale'!$A$2:$B$1597,2,0),"")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sale'!$A$2:$B$1597,2,0),"")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sale'!$A$2:$B$1597,2,0),"")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sale'!$A$2:$B$1597,2,0),"")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sale'!$A$2:$B$1597,2,0),"")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sale'!$A$2:$B$1597,2,0),"")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sale'!$A$2:$B$1597,2,0),"")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sale'!$A$2:$B$1597,2,0),"")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sale'!$A$2:$B$1597,2,0),"")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sale'!$A$2:$B$1597,2,0),"")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sale'!$A$2:$B$1597,2,0),"")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sale'!$A$2:$B$1597,2,0),"")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sale'!$A$2:$B$1597,2,0),"")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sale'!$A$2:$B$1597,2,0),"")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sale'!$A$2:$B$1597,2,0),"")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sale'!$A$2:$B$1597,2,0),"")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sale'!$A$2:$B$1597,2,0),"")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sale'!$A$2:$B$1597,2,0),"")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sale'!$A$2:$B$1597,2,0),"")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sale'!$A$2:$B$1597,2,0),"")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sale'!$A$2:$B$1597,2,0),"")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sale'!$A$2:$B$1597,2,0),"")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sale'!$A$2:$B$1597,2,0),"")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sale'!$A$2:$B$1597,2,0),"")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sale'!$A$2:$B$1597,2,0),"")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sale'!$A$2:$B$1597,2,0),"")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sale'!$A$2:$B$1597,2,0),"")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sale'!$A$2:$B$1597,2,0),"")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sale'!$A$2:$B$1597,2,0),"")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sale'!$A$2:$B$1597,2,0),"")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sale'!$A$2:$B$1597,2,0),"")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sale'!$A$2:$B$1597,2,0),"")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sale'!$A$2:$B$1597,2,0),"")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sale'!$A$2:$B$1597,2,0),"")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sale'!$A$2:$B$1597,2,0),"")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sale'!$A$2:$B$1597,2,0),"")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sale'!$A$2:$B$1597,2,0),"")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sale'!$A$2:$B$1597,2,0),"")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sale'!$A$2:$B$1597,2,0),"")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sale'!$A$2:$B$1597,2,0),"")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sale'!$A$2:$B$1597,2,0),"")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sale'!$A$2:$B$1597,2,0),"")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sale'!$A$2:$B$1597,2,0),"")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sale'!$A$2:$B$1597,2,0),"")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sale'!$A$2:$B$1597,2,0),"")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sale'!$A$2:$B$1597,2,0),"")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sale'!$A$2:$B$1597,2,0),"")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sale'!$A$2:$B$1597,2,0),"")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sale'!$A$2:$B$1597,2,0),"")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sale'!$A$2:$B$1597,2,0),"")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sale'!$A$2:$B$1597,2,0),"")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sale'!$A$2:$B$1597,2,0),"")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sale'!$A$2:$B$1597,2,0),"")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sale'!$A$2:$B$1597,2,0),"")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sale'!$A$2:$B$1597,2,0),"")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sale'!$A$2:$B$1597,2,0),"")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sale'!$A$2:$B$1597,2,0),"")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sale'!$A$2:$B$1597,2,0),"")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sale'!$A$2:$B$1597,2,0),"")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sale'!$A$2:$B$1597,2,0),"")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sale'!$A$2:$B$1597,2,0),"")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sale'!$A$2:$B$1597,2,0),"")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sale'!$A$2:$B$1597,2,0),"")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sale'!$A$2:$B$1597,2,0),"")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sale'!$A$2:$B$1597,2,0),"")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sale'!$A$2:$B$1597,2,0),"")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sale'!$A$2:$B$1597,2,0),"")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sale'!$A$2:$B$1597,2,0),"")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sale'!$A$2:$B$1597,2,0),"")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sale'!$A$2:$B$1597,2,0),"")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sale'!$A$2:$B$1597,2,0),"")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sale'!$A$2:$B$1597,2,0),"")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sale'!$A$2:$B$1597,2,0),"")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sale'!$A$2:$B$1597,2,0),"")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sale'!$A$2:$B$1597,2,0),"")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sale'!$A$2:$B$1597,2,0),"")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sale'!$A$2:$B$1597,2,0),"")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sale'!$A$2:$B$1597,2,0),"")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sale'!$A$2:$B$1597,2,0),"")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sale'!$A$2:$B$1597,2,0),"")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sale'!$A$2:$B$1597,2,0),"")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sale'!$A$2:$B$1597,2,0),"")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sale'!$A$2:$B$1597,2,0),"")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sale'!$A$2:$B$1597,2,0),"")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sale'!$A$2:$B$1597,2,0),"")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sale'!$A$2:$B$1597,2,0),"")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sale'!$A$2:$B$1597,2,0),"")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sale'!$A$2:$B$1597,2,0),"")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sale'!$A$2:$B$1597,2,0),"")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sale'!$A$2:$B$1597,2,0),"")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sale'!$A$2:$B$1597,2,0),"")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sale'!$A$2:$B$1597,2,0),"")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sale'!$A$2:$B$1597,2,0),"")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sale'!$A$2:$B$1597,2,0),"")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sale'!$A$2:$B$1597,2,0),"")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sale'!$A$2:$B$1597,2,0),"")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sale'!$A$2:$B$1597,2,0),"")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sale'!$A$2:$B$1597,2,0),"")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sale'!$A$2:$B$1597,2,0),"")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sale'!$A$2:$B$1597,2,0),"")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sale'!$A$2:$B$1597,2,0),"")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sale'!$A$2:$B$1597,2,0),"")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sale'!$A$2:$B$1597,2,0),"")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sale'!$A$2:$B$1597,2,0),"")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sale'!$A$2:$B$1597,2,0),"")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sale'!$A$2:$B$1597,2,0),"")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sale'!$A$2:$B$1597,2,0),"")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sale'!$A$2:$B$1597,2,0),"")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sale'!$A$2:$B$1597,2,0),"")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sale'!$A$2:$B$1597,2,0),"")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sale'!$A$2:$B$1597,2,0),"")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sale'!$A$2:$B$1597,2,0),"")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sale'!$A$2:$B$1597,2,0),"")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sale'!$A$2:$B$1597,2,0),"")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sale'!$A$2:$B$1597,2,0),"")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sale'!$A$2:$B$1597,2,0),"")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sale'!$A$2:$B$1597,2,0),"")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sale'!$A$2:$B$1597,2,0),"")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sale'!$A$2:$B$1597,2,0),"")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sale'!$A$2:$B$1597,2,0),"")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sale'!$A$2:$B$1597,2,0),"")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sale'!$A$2:$B$1597,2,0),"")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sale'!$A$2:$B$1597,2,0),"")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sale'!$A$2:$B$1597,2,0),"")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sale'!$A$2:$B$1597,2,0),"")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sale'!$A$2:$B$1597,2,0),"")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sale'!$A$2:$B$1597,2,0),"")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sale'!$A$2:$B$1597,2,0),"")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sale'!$A$2:$B$1597,2,0),"")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sale'!$A$2:$B$1597,2,0),"")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sale'!$A$2:$B$1597,2,0),"")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sale'!$A$2:$B$1597,2,0),"")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sale'!$A$2:$B$1597,2,0),"")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sale'!$A$2:$B$1597,2,0),"")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sale'!$A$2:$B$1597,2,0),"")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sale'!$A$2:$B$1597,2,0),"")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sale'!$A$2:$B$1597,2,0),"")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sale'!$A$2:$B$1597,2,0),"")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sale'!$A$2:$B$1597,2,0),"")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sale'!$A$2:$B$1597,2,0),"")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sale'!$A$2:$B$1597,2,0),"")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sale'!$A$2:$B$1597,2,0),"")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sale'!$A$2:$B$1597,2,0),"")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sale'!$A$2:$B$1597,2,0),"")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sale'!$A$2:$B$1597,2,0),"")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sale'!$A$2:$B$1597,2,0),"")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sale'!$A$2:$B$1597,2,0),"")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sale'!$A$2:$B$1597,2,0),"")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sale'!$A$2:$B$1597,2,0),"")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sale'!$A$2:$B$1597,2,0),"")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sale'!$A$2:$B$1597,2,0),"")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sale'!$A$2:$B$1597,2,0),"")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sale'!$A$2:$B$1597,2,0),"")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sale'!$A$2:$B$1597,2,0),"")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sale'!$A$2:$B$1597,2,0),"")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sale'!$A$2:$B$1597,2,0),"")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sale'!$A$2:$B$1597,2,0),"")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sale'!$A$2:$B$1597,2,0),"")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sale'!$A$2:$B$1597,2,0),"")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sale'!$A$2:$B$1597,2,0),"")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sale'!$A$2:$B$1597,2,0),"")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sale'!$A$2:$B$1597,2,0),"")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sale'!$A$2:$B$1597,2,0),"")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sale'!$A$2:$B$1597,2,0),"")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sale'!$A$2:$B$1597,2,0),"")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sale'!$A$2:$B$1597,2,0),"")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sale'!$A$2:$B$1597,2,0),"")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sale'!$A$2:$B$1597,2,0),"")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sale'!$A$2:$B$1597,2,0),"")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sale'!$A$2:$B$1597,2,0),"")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sale'!$A$2:$B$1597,2,0),"")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sale'!$A$2:$B$1597,2,0),"")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sale'!$A$2:$B$1597,2,0),"")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sale'!$A$2:$B$1597,2,0),"")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sale'!$A$2:$B$1597,2,0),"")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sale'!$A$2:$B$1597,2,0),"")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sale'!$A$2:$B$1597,2,0),"")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sale'!$A$2:$B$1597,2,0),"")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sale'!$A$2:$B$1597,2,0),"")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sale'!$A$2:$B$1597,2,0),"")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sale'!$A$2:$B$1597,2,0),"")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sale'!$A$2:$B$1597,2,0),"")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sale'!$A$2:$B$1597,2,0),"")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sale'!$A$2:$B$1597,2,0),"")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sale'!$A$2:$B$1597,2,0),"")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sale'!$A$2:$B$1597,2,0),"")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sale'!$A$2:$B$1597,2,0),"")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sale'!$A$2:$B$1597,2,0),"")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sale'!$A$2:$B$1597,2,0),"")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sale'!$A$2:$B$1597,2,0),"")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sale'!$A$2:$B$1597,2,0),"")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sale'!$A$2:$B$1597,2,0),"")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sale'!$A$2:$B$1597,2,0),"")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sale'!$A$2:$B$1597,2,0),"")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sale'!$A$2:$B$1597,2,0),"")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sale'!$A$2:$B$1597,2,0),"")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sale'!$A$2:$B$1597,2,0),"")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sale'!$A$2:$B$1597,2,0),"")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sale'!$A$2:$B$1597,2,0),"")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sale'!$A$2:$B$1597,2,0),"")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sale'!$A$2:$B$1597,2,0),"")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sale'!$A$2:$B$1597,2,0),"")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sale'!$A$2:$B$1597,2,0),"")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sale'!$A$2:$B$1597,2,0),"")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sale'!$A$2:$B$1597,2,0),"")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sale'!$A$2:$B$1597,2,0),"")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sale'!$A$2:$B$1597,2,0),"")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sale'!$A$2:$B$1597,2,0),"")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sale'!$A$2:$B$1597,2,0),"")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sale'!$A$2:$B$1597,2,0),"")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sale'!$A$2:$B$1597,2,0),"")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sale'!$A$2:$B$1597,2,0),"")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sale'!$A$2:$B$1597,2,0),"")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sale'!$A$2:$B$1597,2,0),"")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sale'!$A$2:$B$1597,2,0),"")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sale'!$A$2:$B$1597,2,0),"")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sale'!$A$2:$B$1597,2,0),"")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sale'!$A$2:$B$1597,2,0),"")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sale'!$A$2:$B$1597,2,0),"")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sale'!$A$2:$B$1597,2,0),"")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sale'!$A$2:$B$1597,2,0),"")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sale'!$A$2:$B$1597,2,0),"")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sale'!$A$2:$B$1597,2,0),"")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sale'!$A$2:$B$1597,2,0),"")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sale'!$A$2:$B$1597,2,0),"")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sale'!$A$2:$B$1597,2,0),"")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sale'!$A$2:$B$1597,2,0),"")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sale'!$A$2:$B$1597,2,0),"")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sale'!$A$2:$B$1597,2,0),"")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sale'!$A$2:$B$1597,2,0),"")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sale'!$A$2:$B$1597,2,0),"")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sale'!$A$2:$B$1597,2,0),"")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sale'!$A$2:$B$1597,2,0),"")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sale'!$A$2:$B$1597,2,0),"")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sale'!$A$2:$B$1597,2,0),"")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sale'!$A$2:$B$1597,2,0),"")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sale'!$A$2:$B$1597,2,0),"")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sale'!$A$2:$B$1597,2,0),"")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sale'!$A$2:$B$1597,2,0),"")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sale'!$A$2:$B$1597,2,0),"")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sale'!$A$2:$B$1597,2,0),"")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sale'!$A$2:$B$1597,2,0),"")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sale'!$A$2:$B$1597,2,0),"")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sale'!$A$2:$B$1597,2,0),"")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sale'!$A$2:$B$1597,2,0),"")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sale'!$A$2:$B$1597,2,0),"")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sale'!$A$2:$B$1597,2,0),"")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sale'!$A$2:$B$1597,2,0),"")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sale'!$A$2:$B$1597,2,0),"")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sale'!$A$2:$B$1597,2,0),"")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sale'!$A$2:$B$1597,2,0),"")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sale'!$A$2:$B$1597,2,0),"")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sale'!$A$2:$B$1597,2,0),"")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sale'!$A$2:$B$1597,2,0),"")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sale'!$A$2:$B$1597,2,0),"")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sale'!$A$2:$B$1597,2,0),"")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sale'!$A$2:$B$1597,2,0),"")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sale'!$A$2:$B$1597,2,0),"")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sale'!$A$2:$B$1597,2,0),"")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sale'!$A$2:$B$1597,2,0),"")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sale'!$A$2:$B$1597,2,0),"")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sale'!$A$2:$B$1597,2,0),"")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sale'!$A$2:$B$1597,2,0),"")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sale'!$A$2:$B$1597,2,0),"")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sale'!$A$2:$B$1597,2,0),"")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sale'!$A$2:$B$1597,2,0),"")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sale'!$A$2:$B$1597,2,0),"")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sale'!$A$2:$B$1597,2,0),"")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sale'!$A$2:$B$1597,2,0),"")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sale'!$A$2:$B$1597,2,0),"")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sale'!$A$2:$B$1597,2,0),"")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sale'!$A$2:$B$1597,2,0),"")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sale'!$A$2:$B$1597,2,0),"")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sale'!$A$2:$B$1597,2,0),"")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sale'!$A$2:$B$1597,2,0),"")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sale'!$A$2:$B$1597,2,0),"")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sale'!$A$2:$B$1597,2,0),"")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sale'!$A$2:$B$1597,2,0),"")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sale'!$A$2:$B$1597,2,0),"")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sale'!$A$2:$B$1597,2,0),"")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sale'!$A$2:$B$1597,2,0),"")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sale'!$A$2:$B$1597,2,0),"")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sale'!$A$2:$B$1597,2,0),"")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sale'!$A$2:$B$1597,2,0),"")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sale'!$A$2:$B$1597,2,0),"")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sale'!$A$2:$B$1597,2,0),"")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sale'!$A$2:$B$1597,2,0),"")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sale'!$A$2:$B$1597,2,0),"")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sale'!$A$2:$B$1597,2,0),"")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sale'!$A$2:$B$1597,2,0),"")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sale'!$A$2:$B$1597,2,0),"")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sale'!$A$2:$B$1597,2,0),"")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sale'!$A$2:$B$1597,2,0),"")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sale'!$A$2:$B$1597,2,0),"")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sale'!$A$2:$B$1597,2,0),"")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sale'!$A$2:$B$1597,2,0),"")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sale'!$A$2:$B$1597,2,0),"")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sale'!$A$2:$B$1597,2,0),"")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sale'!$A$2:$B$1597,2,0),"")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sale'!$A$2:$B$1597,2,0),"")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sale'!$A$2:$B$1597,2,0),"")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sale'!$A$2:$B$1597,2,0),"")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sale'!$A$2:$B$1597,2,0),"")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sale'!$A$2:$B$1597,2,0),"")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sale'!$A$2:$B$1597,2,0),"")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sale'!$A$2:$B$1597,2,0),"")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sale'!$A$2:$B$1597,2,0),"")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sale'!$A$2:$B$1597,2,0),"")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sale'!$A$2:$B$1597,2,0),"")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sale'!$A$2:$B$1597,2,0),"")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sale'!$A$2:$B$1597,2,0),"")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sale'!$A$2:$B$1597,2,0),"")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sale'!$A$2:$B$1597,2,0),"")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sale'!$A$2:$B$1597,2,0),"")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sale'!$A$2:$B$1597,2,0),"")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sale'!$A$2:$B$1597,2,0),"")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sale'!$A$2:$B$1597,2,0),"")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sale'!$A$2:$B$1597,2,0),"")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sale'!$A$2:$B$1597,2,0),"")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sale'!$A$2:$B$1597,2,0),"")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sale'!$A$2:$B$1597,2,0),"")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sale'!$A$2:$B$1597,2,0),"")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sale'!$A$2:$B$1597,2,0),"")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sale'!$A$2:$B$1597,2,0),"")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sale'!$A$2:$B$1597,2,0),"")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sale'!$A$2:$B$1597,2,0),"")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sale'!$A$2:$B$1597,2,0),"")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sale'!$A$2:$B$1597,2,0),"")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sale'!$A$2:$B$1597,2,0),"")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sale'!$A$2:$B$1597,2,0),"")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sale'!$A$2:$B$1597,2,0),"")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sale'!$A$2:$B$1597,2,0),"")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sale'!$A$2:$B$1597,2,0),"")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sale'!$A$2:$B$1597,2,0),"")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sale'!$A$2:$B$1597,2,0),"")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sale'!$A$2:$B$1597,2,0),"")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sale'!$A$2:$B$1597,2,0),"")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sale'!$A$2:$B$1597,2,0),"")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sale'!$A$2:$B$1597,2,0),"")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sale'!$A$2:$B$1597,2,0),"")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sale'!$A$2:$B$1597,2,0),"")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sale'!$A$2:$B$1597,2,0),"")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sale'!$A$2:$B$1597,2,0),"")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sale'!$A$2:$B$1597,2,0),"")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sale'!$A$2:$B$1597,2,0),"")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sale'!$A$2:$B$1597,2,0),"")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sale'!$A$2:$B$1597,2,0),"")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sale'!$A$2:$B$1597,2,0),"")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sale'!$A$2:$B$1597,2,0),"")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sale'!$A$2:$B$1597,2,0),"")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sale'!$A$2:$B$1597,2,0),"")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sale'!$A$2:$B$1597,2,0),"")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sale'!$A$2:$B$1597,2,0),"")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sale'!$A$2:$B$1597,2,0),"")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sale'!$A$2:$B$1597,2,0),"")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sale'!$A$2:$B$1597,2,0),"")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sale'!$A$2:$B$1597,2,0),"")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sale'!$A$2:$B$1597,2,0),"")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sale'!$A$2:$B$1597,2,0),"")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sale'!$A$2:$B$1597,2,0),"")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sale'!$A$2:$B$1597,2,0),"")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sale'!$A$2:$B$1597,2,0),"")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sale'!$A$2:$B$1597,2,0),"")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sale'!$A$2:$B$1597,2,0),"")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sale'!$A$2:$B$1597,2,0),"")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sale'!$A$2:$B$1597,2,0),"")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sale'!$A$2:$B$1597,2,0),"")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sale'!$A$2:$B$1597,2,0),"")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sale'!$A$2:$B$1597,2,0),"")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sale'!$A$2:$B$1597,2,0),"")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sale'!$A$2:$B$1597,2,0),"")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sale'!$A$2:$B$1597,2,0),"")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sale'!$A$2:$B$1597,2,0),"")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sale'!$A$2:$B$1597,2,0),"")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sale'!$A$2:$B$1597,2,0),"")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sale'!$A$2:$B$1597,2,0),"")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sale'!$A$2:$B$1597,2,0),"")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sale'!$A$2:$B$1597,2,0),"")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sale'!$A$2:$B$1597,2,0),"")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sale'!$A$2:$B$1597,2,0),"")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sale'!$A$2:$B$1597,2,0),"")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sale'!$A$2:$B$1597,2,0),"")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sale'!$A$2:$B$1597,2,0),"")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sale'!$A$2:$B$1597,2,0),"")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sale'!$A$2:$B$1597,2,0),"")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sale'!$A$2:$B$1597,2,0),"")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sale'!$A$2:$B$1597,2,0),"")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sale'!$A$2:$B$1597,2,0),"")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sale'!$A$2:$B$1597,2,0),"")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sale'!$A$2:$B$1597,2,0),"")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sale'!$A$2:$B$1597,2,0),"")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sale'!$A$2:$B$1597,2,0),"")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sale'!$A$2:$B$1597,2,0),"")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sale'!$A$2:$B$1597,2,0),"")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sale'!$A$2:$B$1597,2,0),"")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sale'!$A$2:$B$1597,2,0),"")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sale'!$A$2:$B$1597,2,0),"")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sale'!$A$2:$B$1597,2,0),"")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sale'!$A$2:$B$1597,2,0),"")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sale'!$A$2:$B$1597,2,0),"")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sale'!$A$2:$B$1597,2,0),"")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sale'!$A$2:$B$1597,2,0),"")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sale'!$A$2:$B$1597,2,0),"")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sale'!$A$2:$B$1597,2,0),"")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sale'!$A$2:$B$1597,2,0),"")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sale'!$A$2:$B$1597,2,0),"")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sale'!$A$2:$B$1597,2,0),"")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sale'!$A$2:$B$1597,2,0),"")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sale'!$A$2:$B$1597,2,0),"")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sale'!$A$2:$B$1597,2,0),"")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sale'!$A$2:$B$1597,2,0),"")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sale'!$A$2:$B$1597,2,0),"")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sale'!$A$2:$B$1597,2,0),"")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sale'!$A$2:$B$1597,2,0),"")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sale'!$A$2:$B$1597,2,0),"")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sale'!$A$2:$B$1597,2,0),"")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sale'!$A$2:$B$1597,2,0),"")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sale'!$A$2:$B$1597,2,0),"")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sale'!$A$2:$B$1597,2,0),"")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sale'!$A$2:$B$1597,2,0),"")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sale'!$A$2:$B$1597,2,0),"")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sale'!$A$2:$B$1597,2,0),"")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sale'!$A$2:$B$1597,2,0),"")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sale'!$A$2:$B$1597,2,0),"")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sale'!$A$2:$B$1597,2,0),"")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sale'!$A$2:$B$1597,2,0),"")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sale'!$A$2:$B$1597,2,0),"")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sale'!$A$2:$B$1597,2,0),"")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sale'!$A$2:$B$1597,2,0),"")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sale'!$A$2:$B$1597,2,0),"")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sale'!$A$2:$B$1597,2,0),"")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sale'!$A$2:$B$1597,2,0),"")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sale'!$A$2:$B$1597,2,0),"")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sale'!$A$2:$B$1597,2,0),"")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sale'!$A$2:$B$1597,2,0),"")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sale'!$A$2:$B$1597,2,0),"")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sale'!$A$2:$B$1597,2,0),"")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sale'!$A$2:$B$1597,2,0),"")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sale'!$A$2:$B$1597,2,0),"")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sale'!$A$2:$B$1597,2,0),"")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sale'!$A$2:$B$1597,2,0),"")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sale'!$A$2:$B$1597,2,0),"")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sale'!$A$2:$B$1597,2,0),"")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sale'!$A$2:$B$1597,2,0),"")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sale'!$A$2:$B$1597,2,0),"")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sale'!$A$2:$B$1597,2,0),"")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sale'!$A$2:$B$1597,2,0),"")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sale'!$A$2:$B$1597,2,0),"")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sale'!$A$2:$B$1597,2,0),"")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zoomScaleNormal="100" workbookViewId="0">
      <pane xSplit="6" ySplit="1" topLeftCell="G167" activePane="bottomRight" state="frozen"/>
      <selection pane="topRight" activeCell="G1" sqref="G1"/>
      <selection pane="bottomLeft" activeCell="A2" sqref="A2"/>
      <selection pane="bottomRight" activeCell="L175" sqref="L175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3610</v>
      </c>
      <c r="AB1" s="47"/>
    </row>
    <row r="2" spans="1:28" ht="25.5" customHeight="1" x14ac:dyDescent="0.25">
      <c r="A2" s="17">
        <v>44889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PO2211/03610</v>
      </c>
      <c r="C2" s="18"/>
      <c r="D2" s="18"/>
      <c r="E2" s="19"/>
      <c r="F2" s="18"/>
      <c r="G2" s="19" t="s">
        <v>126</v>
      </c>
      <c r="H2" s="19"/>
      <c r="I2" s="19" t="s">
        <v>2109</v>
      </c>
      <c r="J2" s="19"/>
      <c r="K2" s="19" t="s">
        <v>65</v>
      </c>
      <c r="L2" s="31" t="str">
        <f t="shared" ref="L2:L65" si="1">IF(K2&lt;&gt;"",VLOOKUP(K2,tenhang,2,0),"")</f>
        <v>Mọc Nấm Hương 250g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10</v>
      </c>
      <c r="S2" s="33"/>
      <c r="T2" s="34">
        <f t="shared" ref="T2:T65" si="4">IF(K2&lt;&gt;"",VLOOKUP(K2,tenhang,4,0),0)</f>
        <v>46000</v>
      </c>
      <c r="U2" s="34">
        <f t="shared" ref="U2:U65" si="5">R2*T2</f>
        <v>460000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36800</v>
      </c>
      <c r="AA2" s="80">
        <f>IF(I2&lt;&gt;"",AA1,"")</f>
        <v>3610</v>
      </c>
      <c r="AB2" s="88"/>
    </row>
    <row r="3" spans="1:28" ht="25.5" customHeight="1" x14ac:dyDescent="0.25">
      <c r="A3" s="17">
        <v>44889</v>
      </c>
      <c r="B3" s="78" t="str">
        <f t="shared" si="0"/>
        <v>PO2211/03610</v>
      </c>
      <c r="C3" s="84"/>
      <c r="D3" s="84"/>
      <c r="E3" s="85"/>
      <c r="F3" s="84"/>
      <c r="G3" s="85" t="s">
        <v>126</v>
      </c>
      <c r="H3" s="85"/>
      <c r="I3" s="85" t="s">
        <v>2109</v>
      </c>
      <c r="J3" s="85"/>
      <c r="K3" s="85" t="s">
        <v>59</v>
      </c>
      <c r="L3" s="31" t="str">
        <f t="shared" si="1"/>
        <v>Giò Tai Lưỡi Xào 250g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50182</v>
      </c>
      <c r="U3" s="34">
        <f t="shared" si="5"/>
        <v>250910</v>
      </c>
      <c r="V3" s="87"/>
      <c r="W3" s="87"/>
      <c r="X3" s="72">
        <f t="shared" si="6"/>
        <v>8</v>
      </c>
      <c r="Y3" s="35"/>
      <c r="Z3" s="34">
        <f t="shared" si="7"/>
        <v>20073</v>
      </c>
      <c r="AA3" s="80">
        <f t="shared" ref="AA3:AA34" si="8">IF(I3&lt;&gt;"",IF(I3=I2,AA2,AA2+1),"")</f>
        <v>3610</v>
      </c>
      <c r="AB3" s="88"/>
    </row>
    <row r="4" spans="1:28" ht="25.5" customHeight="1" x14ac:dyDescent="0.25">
      <c r="A4" s="17">
        <v>44889</v>
      </c>
      <c r="B4" s="78" t="str">
        <f t="shared" si="0"/>
        <v>PO2211/03610</v>
      </c>
      <c r="C4" s="84"/>
      <c r="D4" s="84"/>
      <c r="E4" s="85"/>
      <c r="F4" s="84"/>
      <c r="G4" s="85" t="s">
        <v>126</v>
      </c>
      <c r="H4" s="85"/>
      <c r="I4" s="85" t="s">
        <v>2109</v>
      </c>
      <c r="J4" s="85"/>
      <c r="K4" s="85" t="s">
        <v>43</v>
      </c>
      <c r="L4" s="31" t="str">
        <f t="shared" si="1"/>
        <v>Chân gà sốt cay 400g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2</v>
      </c>
      <c r="S4" s="87"/>
      <c r="T4" s="34">
        <f t="shared" si="4"/>
        <v>90750</v>
      </c>
      <c r="U4" s="34">
        <f t="shared" si="5"/>
        <v>181500</v>
      </c>
      <c r="V4" s="87"/>
      <c r="W4" s="87"/>
      <c r="X4" s="72">
        <f t="shared" si="6"/>
        <v>8</v>
      </c>
      <c r="Y4" s="35"/>
      <c r="Z4" s="34">
        <f t="shared" si="7"/>
        <v>14520</v>
      </c>
      <c r="AA4" s="80">
        <f t="shared" si="8"/>
        <v>3610</v>
      </c>
      <c r="AB4" s="88"/>
    </row>
    <row r="5" spans="1:28" ht="25.5" customHeight="1" x14ac:dyDescent="0.25">
      <c r="A5" s="17">
        <v>44889</v>
      </c>
      <c r="B5" s="78" t="str">
        <f t="shared" si="0"/>
        <v>PO2211/03610</v>
      </c>
      <c r="C5" s="84"/>
      <c r="D5" s="84"/>
      <c r="E5" s="85"/>
      <c r="F5" s="84"/>
      <c r="G5" s="85" t="s">
        <v>126</v>
      </c>
      <c r="H5" s="85"/>
      <c r="I5" s="85" t="s">
        <v>2109</v>
      </c>
      <c r="J5" s="85"/>
      <c r="K5" s="85" t="s">
        <v>47</v>
      </c>
      <c r="L5" s="31" t="str">
        <f t="shared" si="1"/>
        <v>Đùi gà sốt cay 500g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2</v>
      </c>
      <c r="S5" s="87"/>
      <c r="T5" s="34">
        <f t="shared" si="4"/>
        <v>105400</v>
      </c>
      <c r="U5" s="34">
        <f t="shared" si="5"/>
        <v>210800</v>
      </c>
      <c r="V5" s="87"/>
      <c r="W5" s="87"/>
      <c r="X5" s="72">
        <f t="shared" si="6"/>
        <v>8</v>
      </c>
      <c r="Y5" s="35"/>
      <c r="Z5" s="34">
        <f t="shared" si="7"/>
        <v>16864</v>
      </c>
      <c r="AA5" s="80">
        <f t="shared" si="8"/>
        <v>3610</v>
      </c>
      <c r="AB5" s="88"/>
    </row>
    <row r="6" spans="1:28" ht="25.5" customHeight="1" x14ac:dyDescent="0.25">
      <c r="A6" s="17">
        <v>44889</v>
      </c>
      <c r="B6" s="78" t="str">
        <f t="shared" si="0"/>
        <v>PO2211/03610</v>
      </c>
      <c r="C6" s="84"/>
      <c r="D6" s="84"/>
      <c r="E6" s="85"/>
      <c r="F6" s="84"/>
      <c r="G6" s="85" t="s">
        <v>126</v>
      </c>
      <c r="H6" s="85"/>
      <c r="I6" s="85" t="s">
        <v>2109</v>
      </c>
      <c r="J6" s="85"/>
      <c r="K6" s="85" t="s">
        <v>37</v>
      </c>
      <c r="L6" s="31" t="str">
        <f t="shared" si="1"/>
        <v>Chả cốm 300g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5</v>
      </c>
      <c r="S6" s="87"/>
      <c r="T6" s="34">
        <f t="shared" si="4"/>
        <v>74250</v>
      </c>
      <c r="U6" s="34">
        <f t="shared" si="5"/>
        <v>371250</v>
      </c>
      <c r="V6" s="87"/>
      <c r="W6" s="87"/>
      <c r="X6" s="72">
        <f t="shared" si="6"/>
        <v>8</v>
      </c>
      <c r="Y6" s="35"/>
      <c r="Z6" s="34">
        <f t="shared" si="7"/>
        <v>29700</v>
      </c>
      <c r="AA6" s="80">
        <f t="shared" si="8"/>
        <v>3610</v>
      </c>
    </row>
    <row r="7" spans="1:28" ht="25.5" customHeight="1" x14ac:dyDescent="0.25">
      <c r="A7" s="17">
        <v>44889</v>
      </c>
      <c r="B7" s="78" t="str">
        <f t="shared" si="0"/>
        <v>PO2211/03610</v>
      </c>
      <c r="C7" s="18"/>
      <c r="D7" s="18"/>
      <c r="E7" s="19"/>
      <c r="F7" s="18"/>
      <c r="G7" s="19" t="s">
        <v>126</v>
      </c>
      <c r="H7" s="19"/>
      <c r="I7" s="19" t="s">
        <v>2109</v>
      </c>
      <c r="J7" s="19"/>
      <c r="K7" s="19" t="s">
        <v>55</v>
      </c>
      <c r="L7" s="31" t="str">
        <f t="shared" si="1"/>
        <v>Gà muối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30</v>
      </c>
      <c r="S7" s="33"/>
      <c r="T7" s="34">
        <f t="shared" si="4"/>
        <v>111058</v>
      </c>
      <c r="U7" s="34">
        <f t="shared" si="5"/>
        <v>3331740</v>
      </c>
      <c r="V7" s="33"/>
      <c r="W7" s="33"/>
      <c r="X7" s="72">
        <f t="shared" si="6"/>
        <v>8</v>
      </c>
      <c r="Y7" s="35"/>
      <c r="Z7" s="34">
        <f t="shared" si="7"/>
        <v>266539</v>
      </c>
      <c r="AA7" s="80">
        <f t="shared" si="8"/>
        <v>3610</v>
      </c>
    </row>
    <row r="8" spans="1:28" ht="25.5" customHeight="1" x14ac:dyDescent="0.25">
      <c r="A8" s="17">
        <v>44889</v>
      </c>
      <c r="B8" s="78" t="str">
        <f t="shared" si="0"/>
        <v>PO2211/03611</v>
      </c>
      <c r="C8" s="18"/>
      <c r="D8" s="18"/>
      <c r="E8" s="19"/>
      <c r="F8" s="18"/>
      <c r="G8" s="19" t="s">
        <v>99</v>
      </c>
      <c r="H8" s="19"/>
      <c r="I8" s="19" t="s">
        <v>2110</v>
      </c>
      <c r="J8" s="19"/>
      <c r="K8" s="19" t="s">
        <v>39</v>
      </c>
      <c r="L8" s="31" t="str">
        <f t="shared" si="1"/>
        <v>Chân giò heo muối 300g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5</v>
      </c>
      <c r="S8" s="33"/>
      <c r="T8" s="34">
        <f t="shared" si="4"/>
        <v>73431</v>
      </c>
      <c r="U8" s="34">
        <f t="shared" si="5"/>
        <v>367155</v>
      </c>
      <c r="V8" s="33"/>
      <c r="W8" s="33"/>
      <c r="X8" s="72">
        <f t="shared" si="6"/>
        <v>8</v>
      </c>
      <c r="Y8" s="35"/>
      <c r="Z8" s="34">
        <f t="shared" si="7"/>
        <v>29372</v>
      </c>
      <c r="AA8" s="80">
        <f t="shared" si="8"/>
        <v>3611</v>
      </c>
    </row>
    <row r="9" spans="1:28" ht="25.5" customHeight="1" x14ac:dyDescent="0.25">
      <c r="A9" s="17">
        <v>44889</v>
      </c>
      <c r="B9" s="78" t="str">
        <f t="shared" si="0"/>
        <v>PO2211/03611</v>
      </c>
      <c r="C9" s="18"/>
      <c r="D9" s="18"/>
      <c r="E9" s="19"/>
      <c r="F9" s="18"/>
      <c r="G9" s="19" t="s">
        <v>99</v>
      </c>
      <c r="H9" s="19"/>
      <c r="I9" s="19" t="s">
        <v>2110</v>
      </c>
      <c r="J9" s="19"/>
      <c r="K9" s="19" t="s">
        <v>55</v>
      </c>
      <c r="L9" s="31" t="str">
        <f t="shared" si="1"/>
        <v>Gà muối 500g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14</v>
      </c>
      <c r="S9" s="33"/>
      <c r="T9" s="34">
        <f t="shared" si="4"/>
        <v>111058</v>
      </c>
      <c r="U9" s="34">
        <f t="shared" si="5"/>
        <v>1554812</v>
      </c>
      <c r="V9" s="33"/>
      <c r="W9" s="33"/>
      <c r="X9" s="72">
        <f t="shared" si="6"/>
        <v>8</v>
      </c>
      <c r="Y9" s="35"/>
      <c r="Z9" s="34">
        <f t="shared" si="7"/>
        <v>124385</v>
      </c>
      <c r="AA9" s="80">
        <f t="shared" si="8"/>
        <v>3611</v>
      </c>
    </row>
    <row r="10" spans="1:28" ht="25.5" customHeight="1" x14ac:dyDescent="0.25">
      <c r="A10" s="17">
        <v>44889</v>
      </c>
      <c r="B10" s="78" t="str">
        <f t="shared" si="0"/>
        <v>PO2211/03611</v>
      </c>
      <c r="C10" s="84"/>
      <c r="D10" s="84"/>
      <c r="E10" s="85"/>
      <c r="F10" s="84"/>
      <c r="G10" s="85" t="s">
        <v>99</v>
      </c>
      <c r="H10" s="85"/>
      <c r="I10" s="85" t="s">
        <v>2110</v>
      </c>
      <c r="J10" s="85"/>
      <c r="K10" s="85" t="s">
        <v>37</v>
      </c>
      <c r="L10" s="31" t="str">
        <f t="shared" si="1"/>
        <v>Chả cốm 300g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5</v>
      </c>
      <c r="S10" s="87"/>
      <c r="T10" s="34">
        <f t="shared" si="4"/>
        <v>74250</v>
      </c>
      <c r="U10" s="34">
        <f t="shared" si="5"/>
        <v>371250</v>
      </c>
      <c r="V10" s="87"/>
      <c r="W10" s="87"/>
      <c r="X10" s="72">
        <f t="shared" si="6"/>
        <v>8</v>
      </c>
      <c r="Y10" s="35"/>
      <c r="Z10" s="34">
        <f t="shared" si="7"/>
        <v>29700</v>
      </c>
      <c r="AA10" s="80">
        <f t="shared" si="8"/>
        <v>3611</v>
      </c>
    </row>
    <row r="11" spans="1:28" ht="25.5" customHeight="1" x14ac:dyDescent="0.25">
      <c r="A11" s="17">
        <v>44889</v>
      </c>
      <c r="B11" s="78" t="str">
        <f t="shared" si="0"/>
        <v>PO2211/03612</v>
      </c>
      <c r="C11" s="84"/>
      <c r="D11" s="84"/>
      <c r="E11" s="85"/>
      <c r="F11" s="84"/>
      <c r="G11" s="85" t="s">
        <v>109</v>
      </c>
      <c r="H11" s="85"/>
      <c r="I11" s="85" t="s">
        <v>2111</v>
      </c>
      <c r="J11" s="85"/>
      <c r="K11" s="85" t="s">
        <v>65</v>
      </c>
      <c r="L11" s="31" t="str">
        <f t="shared" si="1"/>
        <v>Mọc Nấm Hương 250g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6</v>
      </c>
      <c r="S11" s="87"/>
      <c r="T11" s="34">
        <f t="shared" si="4"/>
        <v>46000</v>
      </c>
      <c r="U11" s="34">
        <f t="shared" si="5"/>
        <v>276000</v>
      </c>
      <c r="V11" s="87"/>
      <c r="W11" s="87"/>
      <c r="X11" s="72">
        <f t="shared" si="6"/>
        <v>8</v>
      </c>
      <c r="Y11" s="35"/>
      <c r="Z11" s="34">
        <f t="shared" si="7"/>
        <v>22080</v>
      </c>
      <c r="AA11" s="80">
        <f t="shared" si="8"/>
        <v>3612</v>
      </c>
    </row>
    <row r="12" spans="1:28" ht="25.5" customHeight="1" x14ac:dyDescent="0.25">
      <c r="A12" s="17">
        <v>44889</v>
      </c>
      <c r="B12" s="78" t="str">
        <f t="shared" si="0"/>
        <v>PO2211/03613</v>
      </c>
      <c r="C12" s="18"/>
      <c r="D12" s="18"/>
      <c r="E12" s="19"/>
      <c r="F12" s="18"/>
      <c r="G12" s="19" t="s">
        <v>109</v>
      </c>
      <c r="H12" s="19"/>
      <c r="I12" s="19" t="s">
        <v>2112</v>
      </c>
      <c r="J12" s="19"/>
      <c r="K12" s="19" t="s">
        <v>65</v>
      </c>
      <c r="L12" s="31" t="str">
        <f t="shared" si="1"/>
        <v>Mọc Nấm Hương 250g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1</v>
      </c>
      <c r="S12" s="33"/>
      <c r="T12" s="34">
        <f t="shared" si="4"/>
        <v>46000</v>
      </c>
      <c r="U12" s="34">
        <f t="shared" si="5"/>
        <v>46000</v>
      </c>
      <c r="V12" s="33"/>
      <c r="W12" s="33"/>
      <c r="X12" s="72">
        <f t="shared" si="6"/>
        <v>8</v>
      </c>
      <c r="Y12" s="35"/>
      <c r="Z12" s="34">
        <f t="shared" si="7"/>
        <v>3680</v>
      </c>
      <c r="AA12" s="80">
        <f t="shared" si="8"/>
        <v>3613</v>
      </c>
    </row>
    <row r="13" spans="1:28" ht="25.5" customHeight="1" x14ac:dyDescent="0.25">
      <c r="A13" s="17">
        <v>44889</v>
      </c>
      <c r="B13" s="78" t="str">
        <f t="shared" si="0"/>
        <v>PO2211/03614</v>
      </c>
      <c r="C13" s="18"/>
      <c r="D13" s="18"/>
      <c r="E13" s="19"/>
      <c r="F13" s="18"/>
      <c r="G13" s="19" t="s">
        <v>109</v>
      </c>
      <c r="H13" s="19"/>
      <c r="I13" s="19" t="s">
        <v>2113</v>
      </c>
      <c r="J13" s="19"/>
      <c r="K13" s="19" t="s">
        <v>65</v>
      </c>
      <c r="L13" s="31" t="str">
        <f t="shared" si="1"/>
        <v>Mọc Nấm Hương 250g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10</v>
      </c>
      <c r="S13" s="33"/>
      <c r="T13" s="34">
        <f t="shared" si="4"/>
        <v>46000</v>
      </c>
      <c r="U13" s="34">
        <f t="shared" si="5"/>
        <v>460000</v>
      </c>
      <c r="V13" s="33"/>
      <c r="W13" s="33"/>
      <c r="X13" s="72">
        <f t="shared" si="6"/>
        <v>8</v>
      </c>
      <c r="Y13" s="35"/>
      <c r="Z13" s="34">
        <f t="shared" si="7"/>
        <v>36800</v>
      </c>
      <c r="AA13" s="80">
        <f t="shared" si="8"/>
        <v>3614</v>
      </c>
    </row>
    <row r="14" spans="1:28" ht="25.5" customHeight="1" x14ac:dyDescent="0.25">
      <c r="A14" s="17">
        <v>44889</v>
      </c>
      <c r="B14" s="78" t="str">
        <f t="shared" si="0"/>
        <v>PO2211/03614</v>
      </c>
      <c r="C14" s="18"/>
      <c r="D14" s="18"/>
      <c r="E14" s="19"/>
      <c r="F14" s="18"/>
      <c r="G14" s="19" t="s">
        <v>109</v>
      </c>
      <c r="H14" s="19"/>
      <c r="I14" s="19" t="s">
        <v>2113</v>
      </c>
      <c r="J14" s="19"/>
      <c r="K14" s="19" t="s">
        <v>59</v>
      </c>
      <c r="L14" s="31" t="str">
        <f t="shared" si="1"/>
        <v>Giò Tai Lưỡi Xào 250g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5</v>
      </c>
      <c r="S14" s="33"/>
      <c r="T14" s="34">
        <f t="shared" si="4"/>
        <v>50182</v>
      </c>
      <c r="U14" s="34">
        <f t="shared" si="5"/>
        <v>250910</v>
      </c>
      <c r="V14" s="33"/>
      <c r="W14" s="33"/>
      <c r="X14" s="72">
        <f t="shared" si="6"/>
        <v>8</v>
      </c>
      <c r="Y14" s="35"/>
      <c r="Z14" s="34">
        <f t="shared" si="7"/>
        <v>20073</v>
      </c>
      <c r="AA14" s="80">
        <f t="shared" si="8"/>
        <v>3614</v>
      </c>
    </row>
    <row r="15" spans="1:28" ht="25.5" customHeight="1" x14ac:dyDescent="0.25">
      <c r="A15" s="17">
        <v>44889</v>
      </c>
      <c r="B15" s="78" t="str">
        <f t="shared" si="0"/>
        <v>PO2211/03614</v>
      </c>
      <c r="C15" s="84"/>
      <c r="D15" s="84"/>
      <c r="E15" s="85"/>
      <c r="F15" s="84"/>
      <c r="G15" s="85" t="s">
        <v>109</v>
      </c>
      <c r="H15" s="85"/>
      <c r="I15" s="85" t="s">
        <v>2113</v>
      </c>
      <c r="J15" s="85"/>
      <c r="K15" s="85" t="s">
        <v>55</v>
      </c>
      <c r="L15" s="31" t="str">
        <f t="shared" si="1"/>
        <v>Gà muối 500g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111058</v>
      </c>
      <c r="U15" s="34">
        <f t="shared" si="5"/>
        <v>1110580</v>
      </c>
      <c r="V15" s="87"/>
      <c r="W15" s="87"/>
      <c r="X15" s="72">
        <f t="shared" si="6"/>
        <v>8</v>
      </c>
      <c r="Y15" s="35"/>
      <c r="Z15" s="34">
        <f t="shared" si="7"/>
        <v>88846</v>
      </c>
      <c r="AA15" s="80">
        <f t="shared" si="8"/>
        <v>3614</v>
      </c>
    </row>
    <row r="16" spans="1:28" ht="25.5" customHeight="1" x14ac:dyDescent="0.25">
      <c r="A16" s="17">
        <v>44889</v>
      </c>
      <c r="B16" s="78" t="str">
        <f t="shared" si="0"/>
        <v>PO2211/03614</v>
      </c>
      <c r="C16" s="18"/>
      <c r="D16" s="18"/>
      <c r="E16" s="19"/>
      <c r="F16" s="18"/>
      <c r="G16" s="19" t="s">
        <v>109</v>
      </c>
      <c r="H16" s="19"/>
      <c r="I16" s="19" t="s">
        <v>2113</v>
      </c>
      <c r="J16" s="19"/>
      <c r="K16" s="19" t="s">
        <v>39</v>
      </c>
      <c r="L16" s="31" t="str">
        <f t="shared" si="1"/>
        <v>Chân giò heo muối 300g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5</v>
      </c>
      <c r="S16" s="33"/>
      <c r="T16" s="34">
        <f t="shared" si="4"/>
        <v>73431</v>
      </c>
      <c r="U16" s="34">
        <f t="shared" si="5"/>
        <v>367155</v>
      </c>
      <c r="V16" s="33"/>
      <c r="W16" s="33"/>
      <c r="X16" s="72">
        <f t="shared" si="6"/>
        <v>8</v>
      </c>
      <c r="Y16" s="35"/>
      <c r="Z16" s="34">
        <f t="shared" si="7"/>
        <v>29372</v>
      </c>
      <c r="AA16" s="80">
        <f t="shared" si="8"/>
        <v>3614</v>
      </c>
    </row>
    <row r="17" spans="1:27" ht="25.5" customHeight="1" x14ac:dyDescent="0.25">
      <c r="A17" s="17">
        <v>44889</v>
      </c>
      <c r="B17" s="78" t="str">
        <f t="shared" si="0"/>
        <v>PO2211/03614</v>
      </c>
      <c r="C17" s="18"/>
      <c r="D17" s="18"/>
      <c r="E17" s="19"/>
      <c r="F17" s="18"/>
      <c r="G17" s="19" t="s">
        <v>109</v>
      </c>
      <c r="H17" s="19"/>
      <c r="I17" s="19" t="s">
        <v>2113</v>
      </c>
      <c r="J17" s="19"/>
      <c r="K17" s="19" t="s">
        <v>30</v>
      </c>
      <c r="L17" s="31" t="str">
        <f t="shared" si="1"/>
        <v>Bắp bò muối 200g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6</v>
      </c>
      <c r="S17" s="33"/>
      <c r="T17" s="34">
        <f t="shared" si="4"/>
        <v>87787</v>
      </c>
      <c r="U17" s="34">
        <f t="shared" si="5"/>
        <v>526722</v>
      </c>
      <c r="V17" s="33"/>
      <c r="W17" s="33"/>
      <c r="X17" s="72">
        <f t="shared" si="6"/>
        <v>8</v>
      </c>
      <c r="Y17" s="35"/>
      <c r="Z17" s="34">
        <f t="shared" si="7"/>
        <v>42138</v>
      </c>
      <c r="AA17" s="80">
        <f t="shared" si="8"/>
        <v>3614</v>
      </c>
    </row>
    <row r="18" spans="1:27" ht="25.5" customHeight="1" x14ac:dyDescent="0.25">
      <c r="A18" s="17">
        <v>44889</v>
      </c>
      <c r="B18" s="78" t="str">
        <f t="shared" si="0"/>
        <v>PO2211/03615</v>
      </c>
      <c r="C18" s="84"/>
      <c r="D18" s="84"/>
      <c r="E18" s="85"/>
      <c r="F18" s="84"/>
      <c r="G18" s="85" t="s">
        <v>109</v>
      </c>
      <c r="H18" s="85"/>
      <c r="I18" s="85" t="s">
        <v>2114</v>
      </c>
      <c r="J18" s="85"/>
      <c r="K18" s="85" t="s">
        <v>30</v>
      </c>
      <c r="L18" s="31" t="str">
        <f t="shared" si="1"/>
        <v>Bắp bò muối 200g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6</v>
      </c>
      <c r="S18" s="87"/>
      <c r="T18" s="34">
        <f t="shared" si="4"/>
        <v>87787</v>
      </c>
      <c r="U18" s="34">
        <f t="shared" si="5"/>
        <v>526722</v>
      </c>
      <c r="V18" s="87"/>
      <c r="W18" s="87"/>
      <c r="X18" s="72">
        <f t="shared" si="6"/>
        <v>8</v>
      </c>
      <c r="Y18" s="35"/>
      <c r="Z18" s="34">
        <f t="shared" si="7"/>
        <v>42138</v>
      </c>
      <c r="AA18" s="80">
        <f t="shared" si="8"/>
        <v>3615</v>
      </c>
    </row>
    <row r="19" spans="1:27" ht="25.5" customHeight="1" x14ac:dyDescent="0.25">
      <c r="A19" s="17">
        <v>44889</v>
      </c>
      <c r="B19" s="78" t="str">
        <f t="shared" si="0"/>
        <v>PO2211/03615</v>
      </c>
      <c r="C19" s="84"/>
      <c r="D19" s="84"/>
      <c r="E19" s="85"/>
      <c r="F19" s="84"/>
      <c r="G19" s="85" t="s">
        <v>109</v>
      </c>
      <c r="H19" s="85"/>
      <c r="I19" s="85" t="s">
        <v>2114</v>
      </c>
      <c r="J19" s="85"/>
      <c r="K19" s="85" t="s">
        <v>39</v>
      </c>
      <c r="L19" s="31" t="str">
        <f t="shared" si="1"/>
        <v>Chân giò heo muối 300g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6</v>
      </c>
      <c r="S19" s="87"/>
      <c r="T19" s="34">
        <f t="shared" si="4"/>
        <v>73431</v>
      </c>
      <c r="U19" s="34">
        <f t="shared" si="5"/>
        <v>440586</v>
      </c>
      <c r="V19" s="87"/>
      <c r="W19" s="87"/>
      <c r="X19" s="72">
        <f t="shared" si="6"/>
        <v>8</v>
      </c>
      <c r="Y19" s="35"/>
      <c r="Z19" s="34">
        <f t="shared" si="7"/>
        <v>35247</v>
      </c>
      <c r="AA19" s="80">
        <f t="shared" si="8"/>
        <v>3615</v>
      </c>
    </row>
    <row r="20" spans="1:27" ht="25.5" customHeight="1" x14ac:dyDescent="0.25">
      <c r="A20" s="17">
        <v>44889</v>
      </c>
      <c r="B20" s="78" t="str">
        <f t="shared" si="0"/>
        <v>PO2211/03615</v>
      </c>
      <c r="C20" s="84"/>
      <c r="D20" s="84"/>
      <c r="E20" s="85"/>
      <c r="F20" s="84"/>
      <c r="G20" s="85" t="s">
        <v>109</v>
      </c>
      <c r="H20" s="85"/>
      <c r="I20" s="85" t="s">
        <v>2114</v>
      </c>
      <c r="J20" s="85"/>
      <c r="K20" s="85" t="s">
        <v>55</v>
      </c>
      <c r="L20" s="31" t="str">
        <f t="shared" si="1"/>
        <v>Gà muối 500g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15</v>
      </c>
      <c r="S20" s="87"/>
      <c r="T20" s="34">
        <f t="shared" si="4"/>
        <v>111058</v>
      </c>
      <c r="U20" s="34">
        <f t="shared" si="5"/>
        <v>1665870</v>
      </c>
      <c r="V20" s="87"/>
      <c r="W20" s="87"/>
      <c r="X20" s="72">
        <f t="shared" si="6"/>
        <v>8</v>
      </c>
      <c r="Y20" s="35"/>
      <c r="Z20" s="34">
        <f t="shared" si="7"/>
        <v>133270</v>
      </c>
      <c r="AA20" s="80">
        <f t="shared" si="8"/>
        <v>3615</v>
      </c>
    </row>
    <row r="21" spans="1:27" ht="25.5" customHeight="1" x14ac:dyDescent="0.25">
      <c r="A21" s="17">
        <v>44889</v>
      </c>
      <c r="B21" s="78" t="str">
        <f t="shared" si="0"/>
        <v>PO2211/03615</v>
      </c>
      <c r="C21" s="84"/>
      <c r="D21" s="84"/>
      <c r="E21" s="85"/>
      <c r="F21" s="84"/>
      <c r="G21" s="85" t="s">
        <v>109</v>
      </c>
      <c r="H21" s="85"/>
      <c r="I21" s="85" t="s">
        <v>2114</v>
      </c>
      <c r="J21" s="85"/>
      <c r="K21" s="85" t="s">
        <v>59</v>
      </c>
      <c r="L21" s="31" t="str">
        <f t="shared" si="1"/>
        <v>Giò Tai Lưỡi Xào 250g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10</v>
      </c>
      <c r="S21" s="87"/>
      <c r="T21" s="34">
        <f t="shared" si="4"/>
        <v>50182</v>
      </c>
      <c r="U21" s="34">
        <f t="shared" si="5"/>
        <v>501820</v>
      </c>
      <c r="V21" s="87"/>
      <c r="W21" s="87"/>
      <c r="X21" s="72">
        <f t="shared" si="6"/>
        <v>8</v>
      </c>
      <c r="Y21" s="35"/>
      <c r="Z21" s="34">
        <f t="shared" si="7"/>
        <v>40146</v>
      </c>
      <c r="AA21" s="80">
        <f t="shared" si="8"/>
        <v>3615</v>
      </c>
    </row>
    <row r="22" spans="1:27" ht="25.5" customHeight="1" x14ac:dyDescent="0.25">
      <c r="A22" s="17">
        <v>44889</v>
      </c>
      <c r="B22" s="78" t="str">
        <f t="shared" si="0"/>
        <v>PO2211/03615</v>
      </c>
      <c r="C22" s="84"/>
      <c r="D22" s="84"/>
      <c r="E22" s="85"/>
      <c r="F22" s="84"/>
      <c r="G22" s="85" t="s">
        <v>109</v>
      </c>
      <c r="H22" s="85"/>
      <c r="I22" s="85" t="s">
        <v>2114</v>
      </c>
      <c r="J22" s="85"/>
      <c r="K22" s="85" t="s">
        <v>65</v>
      </c>
      <c r="L22" s="31" t="str">
        <f t="shared" si="1"/>
        <v>Mọc Nấm Hương 250g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10</v>
      </c>
      <c r="S22" s="87"/>
      <c r="T22" s="34">
        <f t="shared" si="4"/>
        <v>46000</v>
      </c>
      <c r="U22" s="34">
        <f t="shared" si="5"/>
        <v>460000</v>
      </c>
      <c r="V22" s="87"/>
      <c r="W22" s="87"/>
      <c r="X22" s="72">
        <f t="shared" si="6"/>
        <v>8</v>
      </c>
      <c r="Y22" s="35"/>
      <c r="Z22" s="34">
        <f t="shared" si="7"/>
        <v>36800</v>
      </c>
      <c r="AA22" s="80">
        <f t="shared" si="8"/>
        <v>3615</v>
      </c>
    </row>
    <row r="23" spans="1:27" ht="25.5" customHeight="1" x14ac:dyDescent="0.25">
      <c r="A23" s="17">
        <v>44889</v>
      </c>
      <c r="B23" s="78" t="str">
        <f t="shared" si="0"/>
        <v>PO2211/03616</v>
      </c>
      <c r="C23" s="84"/>
      <c r="D23" s="84"/>
      <c r="E23" s="85"/>
      <c r="F23" s="84"/>
      <c r="G23" s="85" t="s">
        <v>115</v>
      </c>
      <c r="H23" s="85"/>
      <c r="I23" s="85" t="s">
        <v>2115</v>
      </c>
      <c r="J23" s="85"/>
      <c r="K23" s="85" t="s">
        <v>39</v>
      </c>
      <c r="L23" s="31" t="str">
        <f t="shared" si="1"/>
        <v>Chân giò heo muối 300g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12</v>
      </c>
      <c r="S23" s="87"/>
      <c r="T23" s="34">
        <f t="shared" si="4"/>
        <v>73431</v>
      </c>
      <c r="U23" s="34">
        <f t="shared" si="5"/>
        <v>881172</v>
      </c>
      <c r="V23" s="87"/>
      <c r="W23" s="87"/>
      <c r="X23" s="72">
        <f t="shared" si="6"/>
        <v>8</v>
      </c>
      <c r="Y23" s="35"/>
      <c r="Z23" s="34">
        <f t="shared" si="7"/>
        <v>70494</v>
      </c>
      <c r="AA23" s="80">
        <f t="shared" si="8"/>
        <v>3616</v>
      </c>
    </row>
    <row r="24" spans="1:27" ht="25.5" customHeight="1" x14ac:dyDescent="0.25">
      <c r="A24" s="17">
        <v>44889</v>
      </c>
      <c r="B24" s="78" t="str">
        <f t="shared" si="0"/>
        <v>PO2211/03616</v>
      </c>
      <c r="C24" s="18"/>
      <c r="D24" s="18"/>
      <c r="E24" s="19"/>
      <c r="F24" s="18"/>
      <c r="G24" s="19" t="s">
        <v>115</v>
      </c>
      <c r="H24" s="19"/>
      <c r="I24" s="19" t="s">
        <v>2115</v>
      </c>
      <c r="J24" s="19"/>
      <c r="K24" s="19" t="s">
        <v>47</v>
      </c>
      <c r="L24" s="31" t="str">
        <f t="shared" si="1"/>
        <v>Đùi gà sốt cay 500g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3</v>
      </c>
      <c r="S24" s="33"/>
      <c r="T24" s="34">
        <f t="shared" si="4"/>
        <v>105400</v>
      </c>
      <c r="U24" s="34">
        <f t="shared" si="5"/>
        <v>316200</v>
      </c>
      <c r="V24" s="33"/>
      <c r="W24" s="33"/>
      <c r="X24" s="72">
        <f t="shared" si="6"/>
        <v>8</v>
      </c>
      <c r="Y24" s="35"/>
      <c r="Z24" s="34">
        <f t="shared" si="7"/>
        <v>25296</v>
      </c>
      <c r="AA24" s="80">
        <f t="shared" si="8"/>
        <v>3616</v>
      </c>
    </row>
    <row r="25" spans="1:27" ht="25.5" customHeight="1" x14ac:dyDescent="0.25">
      <c r="A25" s="17">
        <v>44889</v>
      </c>
      <c r="B25" s="78" t="str">
        <f t="shared" si="0"/>
        <v>PO2211/03616</v>
      </c>
      <c r="C25" s="18"/>
      <c r="D25" s="18"/>
      <c r="E25" s="19"/>
      <c r="F25" s="18"/>
      <c r="G25" s="19" t="s">
        <v>115</v>
      </c>
      <c r="H25" s="19"/>
      <c r="I25" s="19" t="s">
        <v>2115</v>
      </c>
      <c r="J25" s="19"/>
      <c r="K25" s="19" t="s">
        <v>43</v>
      </c>
      <c r="L25" s="31" t="str">
        <f t="shared" si="1"/>
        <v>Chân gà sốt cay 400g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3</v>
      </c>
      <c r="S25" s="33"/>
      <c r="T25" s="34">
        <f t="shared" si="4"/>
        <v>90750</v>
      </c>
      <c r="U25" s="34">
        <f t="shared" si="5"/>
        <v>272250</v>
      </c>
      <c r="V25" s="33"/>
      <c r="W25" s="33"/>
      <c r="X25" s="72">
        <f t="shared" si="6"/>
        <v>8</v>
      </c>
      <c r="Y25" s="35"/>
      <c r="Z25" s="34">
        <f t="shared" si="7"/>
        <v>21780</v>
      </c>
      <c r="AA25" s="80">
        <f t="shared" si="8"/>
        <v>3616</v>
      </c>
    </row>
    <row r="26" spans="1:27" ht="25.5" customHeight="1" x14ac:dyDescent="0.25">
      <c r="A26" s="17">
        <v>44889</v>
      </c>
      <c r="B26" s="78" t="str">
        <f t="shared" si="0"/>
        <v>PO2211/03616</v>
      </c>
      <c r="C26" s="84"/>
      <c r="D26" s="84"/>
      <c r="E26" s="85"/>
      <c r="F26" s="84"/>
      <c r="G26" s="85" t="s">
        <v>115</v>
      </c>
      <c r="H26" s="85"/>
      <c r="I26" s="85" t="s">
        <v>2115</v>
      </c>
      <c r="J26" s="85"/>
      <c r="K26" s="85" t="s">
        <v>59</v>
      </c>
      <c r="L26" s="31" t="str">
        <f t="shared" si="1"/>
        <v>Giò Tai Lưỡi Xào 250g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10</v>
      </c>
      <c r="S26" s="87"/>
      <c r="T26" s="34">
        <f t="shared" si="4"/>
        <v>50182</v>
      </c>
      <c r="U26" s="34">
        <f t="shared" si="5"/>
        <v>501820</v>
      </c>
      <c r="V26" s="87"/>
      <c r="W26" s="87"/>
      <c r="X26" s="72">
        <f t="shared" si="6"/>
        <v>8</v>
      </c>
      <c r="Y26" s="35"/>
      <c r="Z26" s="34">
        <f t="shared" si="7"/>
        <v>40146</v>
      </c>
      <c r="AA26" s="80">
        <f t="shared" si="8"/>
        <v>3616</v>
      </c>
    </row>
    <row r="27" spans="1:27" ht="25.5" customHeight="1" x14ac:dyDescent="0.25">
      <c r="A27" s="17">
        <v>44889</v>
      </c>
      <c r="B27" s="78" t="str">
        <f t="shared" si="0"/>
        <v>PO2211/03616</v>
      </c>
      <c r="C27" s="18"/>
      <c r="D27" s="18"/>
      <c r="E27" s="19"/>
      <c r="F27" s="18"/>
      <c r="G27" s="19" t="s">
        <v>115</v>
      </c>
      <c r="H27" s="19"/>
      <c r="I27" s="19" t="s">
        <v>2115</v>
      </c>
      <c r="J27" s="19"/>
      <c r="K27" s="19" t="s">
        <v>65</v>
      </c>
      <c r="L27" s="31" t="str">
        <f t="shared" si="1"/>
        <v>Mọc Nấm Hương 250g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20</v>
      </c>
      <c r="S27" s="33"/>
      <c r="T27" s="34">
        <f t="shared" si="4"/>
        <v>46000</v>
      </c>
      <c r="U27" s="34">
        <f t="shared" si="5"/>
        <v>920000</v>
      </c>
      <c r="V27" s="33"/>
      <c r="W27" s="33"/>
      <c r="X27" s="72">
        <f t="shared" si="6"/>
        <v>8</v>
      </c>
      <c r="Y27" s="35"/>
      <c r="Z27" s="34">
        <f t="shared" si="7"/>
        <v>73600</v>
      </c>
      <c r="AA27" s="80">
        <f t="shared" si="8"/>
        <v>3616</v>
      </c>
    </row>
    <row r="28" spans="1:27" ht="25.5" customHeight="1" x14ac:dyDescent="0.25">
      <c r="A28" s="17">
        <v>44889</v>
      </c>
      <c r="B28" s="78" t="str">
        <f t="shared" si="0"/>
        <v>PO2211/03617</v>
      </c>
      <c r="C28" s="84"/>
      <c r="D28" s="84"/>
      <c r="E28" s="85"/>
      <c r="F28" s="84"/>
      <c r="G28" s="85" t="s">
        <v>113</v>
      </c>
      <c r="H28" s="85"/>
      <c r="I28" s="85" t="s">
        <v>2116</v>
      </c>
      <c r="J28" s="85"/>
      <c r="K28" s="85" t="s">
        <v>45</v>
      </c>
      <c r="L28" s="31" t="str">
        <f t="shared" si="1"/>
        <v>Chả nướng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70950</v>
      </c>
      <c r="U28" s="34">
        <f t="shared" si="5"/>
        <v>354750</v>
      </c>
      <c r="V28" s="87"/>
      <c r="W28" s="87"/>
      <c r="X28" s="72">
        <f t="shared" si="6"/>
        <v>8</v>
      </c>
      <c r="Y28" s="35"/>
      <c r="Z28" s="34">
        <f t="shared" si="7"/>
        <v>28380</v>
      </c>
      <c r="AA28" s="80">
        <f t="shared" si="8"/>
        <v>3617</v>
      </c>
    </row>
    <row r="29" spans="1:27" ht="25.5" customHeight="1" x14ac:dyDescent="0.25">
      <c r="A29" s="17">
        <v>44889</v>
      </c>
      <c r="B29" s="78" t="str">
        <f t="shared" si="0"/>
        <v>PO2211/03617</v>
      </c>
      <c r="C29" s="84"/>
      <c r="D29" s="84"/>
      <c r="E29" s="85"/>
      <c r="F29" s="84"/>
      <c r="G29" s="85" t="s">
        <v>113</v>
      </c>
      <c r="H29" s="85"/>
      <c r="I29" s="85" t="s">
        <v>2116</v>
      </c>
      <c r="J29" s="85"/>
      <c r="K29" s="85" t="s">
        <v>37</v>
      </c>
      <c r="L29" s="31" t="str">
        <f t="shared" si="1"/>
        <v>Chả cốm 300g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5</v>
      </c>
      <c r="S29" s="87"/>
      <c r="T29" s="34">
        <f t="shared" si="4"/>
        <v>74250</v>
      </c>
      <c r="U29" s="34">
        <f t="shared" si="5"/>
        <v>371250</v>
      </c>
      <c r="V29" s="87"/>
      <c r="W29" s="87"/>
      <c r="X29" s="72">
        <f t="shared" si="6"/>
        <v>8</v>
      </c>
      <c r="Y29" s="35"/>
      <c r="Z29" s="34">
        <f t="shared" si="7"/>
        <v>29700</v>
      </c>
      <c r="AA29" s="80">
        <f t="shared" si="8"/>
        <v>3617</v>
      </c>
    </row>
    <row r="30" spans="1:27" ht="25.5" customHeight="1" x14ac:dyDescent="0.25">
      <c r="A30" s="17">
        <v>44889</v>
      </c>
      <c r="B30" s="78" t="str">
        <f t="shared" si="0"/>
        <v>PO2211/03617</v>
      </c>
      <c r="C30" s="84"/>
      <c r="D30" s="84"/>
      <c r="E30" s="85"/>
      <c r="F30" s="84"/>
      <c r="G30" s="85" t="s">
        <v>113</v>
      </c>
      <c r="H30" s="85"/>
      <c r="I30" s="85" t="s">
        <v>2116</v>
      </c>
      <c r="J30" s="85"/>
      <c r="K30" s="85" t="s">
        <v>47</v>
      </c>
      <c r="L30" s="31" t="str">
        <f t="shared" si="1"/>
        <v>Đùi gà sốt cay 500g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105400</v>
      </c>
      <c r="U30" s="34">
        <f t="shared" si="5"/>
        <v>527000</v>
      </c>
      <c r="V30" s="87"/>
      <c r="W30" s="87"/>
      <c r="X30" s="72">
        <f t="shared" si="6"/>
        <v>8</v>
      </c>
      <c r="Y30" s="35"/>
      <c r="Z30" s="34">
        <f t="shared" si="7"/>
        <v>42160</v>
      </c>
      <c r="AA30" s="80">
        <f t="shared" si="8"/>
        <v>3617</v>
      </c>
    </row>
    <row r="31" spans="1:27" ht="25.5" customHeight="1" x14ac:dyDescent="0.25">
      <c r="A31" s="17">
        <v>44889</v>
      </c>
      <c r="B31" s="78" t="str">
        <f t="shared" si="0"/>
        <v>PO2211/03617</v>
      </c>
      <c r="C31" s="84"/>
      <c r="D31" s="84"/>
      <c r="E31" s="85"/>
      <c r="F31" s="84"/>
      <c r="G31" s="85" t="s">
        <v>113</v>
      </c>
      <c r="H31" s="85"/>
      <c r="I31" s="85" t="s">
        <v>2116</v>
      </c>
      <c r="J31" s="85"/>
      <c r="K31" s="85" t="s">
        <v>43</v>
      </c>
      <c r="L31" s="31" t="str">
        <f t="shared" si="1"/>
        <v>Chân gà sốt cay 400g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5</v>
      </c>
      <c r="S31" s="87"/>
      <c r="T31" s="34">
        <f t="shared" si="4"/>
        <v>90750</v>
      </c>
      <c r="U31" s="34">
        <f t="shared" si="5"/>
        <v>453750</v>
      </c>
      <c r="V31" s="87"/>
      <c r="W31" s="87"/>
      <c r="X31" s="72">
        <f t="shared" si="6"/>
        <v>8</v>
      </c>
      <c r="Y31" s="35"/>
      <c r="Z31" s="34">
        <f t="shared" si="7"/>
        <v>36300</v>
      </c>
      <c r="AA31" s="80">
        <f t="shared" si="8"/>
        <v>3617</v>
      </c>
    </row>
    <row r="32" spans="1:27" ht="25.5" customHeight="1" x14ac:dyDescent="0.25">
      <c r="A32" s="17">
        <v>44889</v>
      </c>
      <c r="B32" s="78" t="str">
        <f t="shared" si="0"/>
        <v>PO2211/03617</v>
      </c>
      <c r="C32" s="84"/>
      <c r="D32" s="84"/>
      <c r="E32" s="85"/>
      <c r="F32" s="84"/>
      <c r="G32" s="85" t="s">
        <v>113</v>
      </c>
      <c r="H32" s="85"/>
      <c r="I32" s="85" t="s">
        <v>2116</v>
      </c>
      <c r="J32" s="85"/>
      <c r="K32" s="85" t="s">
        <v>65</v>
      </c>
      <c r="L32" s="31" t="str">
        <f t="shared" si="1"/>
        <v>Mọc Nấm Hương 250g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5</v>
      </c>
      <c r="S32" s="87"/>
      <c r="T32" s="34">
        <f t="shared" si="4"/>
        <v>46000</v>
      </c>
      <c r="U32" s="34">
        <f t="shared" si="5"/>
        <v>230000</v>
      </c>
      <c r="V32" s="87"/>
      <c r="W32" s="87"/>
      <c r="X32" s="72">
        <f t="shared" si="6"/>
        <v>8</v>
      </c>
      <c r="Y32" s="35"/>
      <c r="Z32" s="34">
        <f t="shared" si="7"/>
        <v>18400</v>
      </c>
      <c r="AA32" s="80">
        <f t="shared" si="8"/>
        <v>3617</v>
      </c>
    </row>
    <row r="33" spans="1:27" ht="25.5" customHeight="1" x14ac:dyDescent="0.25">
      <c r="A33" s="17">
        <v>44889</v>
      </c>
      <c r="B33" s="78" t="str">
        <f t="shared" si="0"/>
        <v>PO2211/03618</v>
      </c>
      <c r="C33" s="18"/>
      <c r="D33" s="18"/>
      <c r="E33" s="19"/>
      <c r="F33" s="18"/>
      <c r="G33" s="19" t="s">
        <v>113</v>
      </c>
      <c r="H33" s="19"/>
      <c r="I33" s="19" t="s">
        <v>2117</v>
      </c>
      <c r="J33" s="19"/>
      <c r="K33" s="19" t="s">
        <v>65</v>
      </c>
      <c r="L33" s="31" t="str">
        <f t="shared" si="1"/>
        <v>Mọc Nấm Hương 250g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6</v>
      </c>
      <c r="S33" s="33"/>
      <c r="T33" s="34">
        <f t="shared" si="4"/>
        <v>46000</v>
      </c>
      <c r="U33" s="34">
        <f t="shared" si="5"/>
        <v>276000</v>
      </c>
      <c r="V33" s="33"/>
      <c r="W33" s="33"/>
      <c r="X33" s="72">
        <f t="shared" si="6"/>
        <v>8</v>
      </c>
      <c r="Y33" s="35"/>
      <c r="Z33" s="34">
        <f t="shared" si="7"/>
        <v>22080</v>
      </c>
      <c r="AA33" s="80">
        <f t="shared" si="8"/>
        <v>3618</v>
      </c>
    </row>
    <row r="34" spans="1:27" ht="25.5" customHeight="1" x14ac:dyDescent="0.25">
      <c r="A34" s="17">
        <v>44889</v>
      </c>
      <c r="B34" s="78" t="str">
        <f t="shared" si="0"/>
        <v>PO2211/03618</v>
      </c>
      <c r="C34" s="84"/>
      <c r="D34" s="84"/>
      <c r="E34" s="85"/>
      <c r="F34" s="84"/>
      <c r="G34" s="85" t="s">
        <v>113</v>
      </c>
      <c r="H34" s="85"/>
      <c r="I34" s="85" t="s">
        <v>2117</v>
      </c>
      <c r="J34" s="85"/>
      <c r="K34" s="85" t="s">
        <v>43</v>
      </c>
      <c r="L34" s="31" t="str">
        <f t="shared" si="1"/>
        <v>Chân gà sốt cay 400g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3</v>
      </c>
      <c r="S34" s="87"/>
      <c r="T34" s="34">
        <f t="shared" si="4"/>
        <v>90750</v>
      </c>
      <c r="U34" s="34">
        <f t="shared" si="5"/>
        <v>272250</v>
      </c>
      <c r="V34" s="87"/>
      <c r="W34" s="87"/>
      <c r="X34" s="72">
        <f t="shared" si="6"/>
        <v>8</v>
      </c>
      <c r="Y34" s="35"/>
      <c r="Z34" s="34">
        <f t="shared" si="7"/>
        <v>21780</v>
      </c>
      <c r="AA34" s="80">
        <f t="shared" si="8"/>
        <v>3618</v>
      </c>
    </row>
    <row r="35" spans="1:27" ht="25.5" customHeight="1" x14ac:dyDescent="0.25">
      <c r="A35" s="17">
        <v>44889</v>
      </c>
      <c r="B35" s="78" t="str">
        <f t="shared" si="0"/>
        <v>PO2211/03618</v>
      </c>
      <c r="C35" s="84"/>
      <c r="D35" s="84"/>
      <c r="E35" s="85"/>
      <c r="F35" s="84"/>
      <c r="G35" s="85" t="s">
        <v>113</v>
      </c>
      <c r="H35" s="85"/>
      <c r="I35" s="85" t="s">
        <v>2117</v>
      </c>
      <c r="J35" s="85"/>
      <c r="K35" s="85" t="s">
        <v>55</v>
      </c>
      <c r="L35" s="31" t="str">
        <f t="shared" si="1"/>
        <v>Gà muối 500g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20</v>
      </c>
      <c r="S35" s="87"/>
      <c r="T35" s="34">
        <f t="shared" si="4"/>
        <v>111058</v>
      </c>
      <c r="U35" s="34">
        <f t="shared" si="5"/>
        <v>2221160</v>
      </c>
      <c r="V35" s="87"/>
      <c r="W35" s="87"/>
      <c r="X35" s="72">
        <f t="shared" si="6"/>
        <v>8</v>
      </c>
      <c r="Y35" s="35"/>
      <c r="Z35" s="34">
        <f t="shared" si="7"/>
        <v>177693</v>
      </c>
      <c r="AA35" s="80">
        <f t="shared" ref="AA35:AA66" si="9">IF(I35&lt;&gt;"",IF(I35=I34,AA34,AA34+1),"")</f>
        <v>3618</v>
      </c>
    </row>
    <row r="36" spans="1:27" ht="25.5" customHeight="1" x14ac:dyDescent="0.25">
      <c r="A36" s="17">
        <v>44889</v>
      </c>
      <c r="B36" s="78" t="str">
        <f t="shared" si="0"/>
        <v>PO2211/03618</v>
      </c>
      <c r="C36" s="84"/>
      <c r="D36" s="84"/>
      <c r="E36" s="85"/>
      <c r="F36" s="84"/>
      <c r="G36" s="85" t="s">
        <v>113</v>
      </c>
      <c r="H36" s="85"/>
      <c r="I36" s="85" t="s">
        <v>2117</v>
      </c>
      <c r="J36" s="85"/>
      <c r="K36" s="85" t="s">
        <v>39</v>
      </c>
      <c r="L36" s="31" t="str">
        <f t="shared" si="1"/>
        <v>Chân giò heo muối 300g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15</v>
      </c>
      <c r="S36" s="87"/>
      <c r="T36" s="34">
        <f t="shared" si="4"/>
        <v>73431</v>
      </c>
      <c r="U36" s="34">
        <f t="shared" si="5"/>
        <v>1101465</v>
      </c>
      <c r="V36" s="87"/>
      <c r="W36" s="87"/>
      <c r="X36" s="72">
        <f t="shared" si="6"/>
        <v>8</v>
      </c>
      <c r="Y36" s="35"/>
      <c r="Z36" s="34">
        <f t="shared" si="7"/>
        <v>88117</v>
      </c>
      <c r="AA36" s="80">
        <f t="shared" si="9"/>
        <v>3618</v>
      </c>
    </row>
    <row r="37" spans="1:27" ht="25.5" customHeight="1" x14ac:dyDescent="0.25">
      <c r="A37" s="17">
        <v>44889</v>
      </c>
      <c r="B37" s="78" t="str">
        <f t="shared" si="0"/>
        <v>PO2211/03619</v>
      </c>
      <c r="C37" s="84"/>
      <c r="D37" s="84"/>
      <c r="E37" s="85"/>
      <c r="F37" s="84"/>
      <c r="G37" s="85" t="s">
        <v>109</v>
      </c>
      <c r="H37" s="85"/>
      <c r="I37" s="85" t="s">
        <v>2118</v>
      </c>
      <c r="J37" s="85"/>
      <c r="K37" s="85" t="s">
        <v>39</v>
      </c>
      <c r="L37" s="31" t="str">
        <f t="shared" si="1"/>
        <v>Chân giò heo muối 300g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10</v>
      </c>
      <c r="S37" s="87"/>
      <c r="T37" s="34">
        <f t="shared" si="4"/>
        <v>73431</v>
      </c>
      <c r="U37" s="34">
        <f t="shared" si="5"/>
        <v>734310</v>
      </c>
      <c r="V37" s="87"/>
      <c r="W37" s="87"/>
      <c r="X37" s="72">
        <f t="shared" si="6"/>
        <v>8</v>
      </c>
      <c r="Y37" s="35"/>
      <c r="Z37" s="34">
        <f t="shared" si="7"/>
        <v>58745</v>
      </c>
      <c r="AA37" s="80">
        <f t="shared" si="9"/>
        <v>3619</v>
      </c>
    </row>
    <row r="38" spans="1:27" ht="25.5" customHeight="1" x14ac:dyDescent="0.25">
      <c r="A38" s="17">
        <v>44889</v>
      </c>
      <c r="B38" s="78" t="str">
        <f t="shared" si="0"/>
        <v>PO2211/03619</v>
      </c>
      <c r="C38" s="84"/>
      <c r="D38" s="84"/>
      <c r="E38" s="85"/>
      <c r="F38" s="84"/>
      <c r="G38" s="85" t="s">
        <v>109</v>
      </c>
      <c r="H38" s="85"/>
      <c r="I38" s="85" t="s">
        <v>2118</v>
      </c>
      <c r="J38" s="85"/>
      <c r="K38" s="85" t="s">
        <v>55</v>
      </c>
      <c r="L38" s="31" t="str">
        <f t="shared" si="1"/>
        <v>Gà muối 500g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20</v>
      </c>
      <c r="S38" s="87"/>
      <c r="T38" s="34">
        <f t="shared" si="4"/>
        <v>111058</v>
      </c>
      <c r="U38" s="34">
        <f t="shared" si="5"/>
        <v>2221160</v>
      </c>
      <c r="V38" s="87"/>
      <c r="W38" s="87"/>
      <c r="X38" s="72">
        <f t="shared" si="6"/>
        <v>8</v>
      </c>
      <c r="Y38" s="35"/>
      <c r="Z38" s="34">
        <f t="shared" si="7"/>
        <v>177693</v>
      </c>
      <c r="AA38" s="80">
        <f t="shared" si="9"/>
        <v>3619</v>
      </c>
    </row>
    <row r="39" spans="1:27" ht="25.5" customHeight="1" x14ac:dyDescent="0.25">
      <c r="A39" s="17">
        <v>44889</v>
      </c>
      <c r="B39" s="78" t="str">
        <f t="shared" si="0"/>
        <v>PO2211/03619</v>
      </c>
      <c r="C39" s="84"/>
      <c r="D39" s="84"/>
      <c r="E39" s="85"/>
      <c r="F39" s="84"/>
      <c r="G39" s="85" t="s">
        <v>109</v>
      </c>
      <c r="H39" s="85"/>
      <c r="I39" s="85" t="s">
        <v>2118</v>
      </c>
      <c r="J39" s="85"/>
      <c r="K39" s="85" t="s">
        <v>37</v>
      </c>
      <c r="L39" s="31" t="str">
        <f t="shared" si="1"/>
        <v>Chả cốm 300g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5</v>
      </c>
      <c r="S39" s="87"/>
      <c r="T39" s="34">
        <f t="shared" si="4"/>
        <v>74250</v>
      </c>
      <c r="U39" s="34">
        <f t="shared" si="5"/>
        <v>371250</v>
      </c>
      <c r="V39" s="87"/>
      <c r="W39" s="87"/>
      <c r="X39" s="72">
        <f t="shared" si="6"/>
        <v>8</v>
      </c>
      <c r="Y39" s="35"/>
      <c r="Z39" s="34">
        <f t="shared" si="7"/>
        <v>29700</v>
      </c>
      <c r="AA39" s="80">
        <f t="shared" si="9"/>
        <v>3619</v>
      </c>
    </row>
    <row r="40" spans="1:27" ht="25.5" customHeight="1" x14ac:dyDescent="0.25">
      <c r="A40" s="17">
        <v>44889</v>
      </c>
      <c r="B40" s="78" t="str">
        <f t="shared" si="0"/>
        <v>PO2211/03619</v>
      </c>
      <c r="C40" s="84"/>
      <c r="D40" s="84"/>
      <c r="E40" s="85"/>
      <c r="F40" s="84"/>
      <c r="G40" s="85" t="s">
        <v>109</v>
      </c>
      <c r="H40" s="85"/>
      <c r="I40" s="85" t="s">
        <v>2118</v>
      </c>
      <c r="J40" s="85"/>
      <c r="K40" s="85" t="s">
        <v>47</v>
      </c>
      <c r="L40" s="31" t="str">
        <f t="shared" si="1"/>
        <v>Đùi gà sốt cay 500g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2</v>
      </c>
      <c r="S40" s="87"/>
      <c r="T40" s="34">
        <f t="shared" si="4"/>
        <v>105400</v>
      </c>
      <c r="U40" s="34">
        <f t="shared" si="5"/>
        <v>210800</v>
      </c>
      <c r="V40" s="87"/>
      <c r="W40" s="87"/>
      <c r="X40" s="72">
        <f t="shared" si="6"/>
        <v>8</v>
      </c>
      <c r="Y40" s="35"/>
      <c r="Z40" s="34">
        <f t="shared" si="7"/>
        <v>16864</v>
      </c>
      <c r="AA40" s="80">
        <f t="shared" si="9"/>
        <v>3619</v>
      </c>
    </row>
    <row r="41" spans="1:27" ht="25.5" customHeight="1" x14ac:dyDescent="0.25">
      <c r="A41" s="17">
        <v>44889</v>
      </c>
      <c r="B41" s="78" t="str">
        <f t="shared" si="0"/>
        <v>PO2211/03620</v>
      </c>
      <c r="C41" s="18"/>
      <c r="D41" s="18"/>
      <c r="E41" s="19"/>
      <c r="F41" s="18"/>
      <c r="G41" s="19" t="s">
        <v>118</v>
      </c>
      <c r="H41" s="19"/>
      <c r="I41" s="19" t="s">
        <v>2119</v>
      </c>
      <c r="J41" s="19"/>
      <c r="K41" s="19" t="s">
        <v>39</v>
      </c>
      <c r="L41" s="31" t="str">
        <f t="shared" si="1"/>
        <v>Chân giò heo muối 300g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5</v>
      </c>
      <c r="S41" s="33"/>
      <c r="T41" s="34">
        <f t="shared" si="4"/>
        <v>73431</v>
      </c>
      <c r="U41" s="34">
        <f t="shared" si="5"/>
        <v>367155</v>
      </c>
      <c r="V41" s="33"/>
      <c r="W41" s="33"/>
      <c r="X41" s="72">
        <f t="shared" si="6"/>
        <v>8</v>
      </c>
      <c r="Y41" s="35"/>
      <c r="Z41" s="34">
        <f t="shared" si="7"/>
        <v>29372</v>
      </c>
      <c r="AA41" s="80">
        <f t="shared" si="9"/>
        <v>3620</v>
      </c>
    </row>
    <row r="42" spans="1:27" ht="25.5" customHeight="1" x14ac:dyDescent="0.25">
      <c r="A42" s="17">
        <v>44889</v>
      </c>
      <c r="B42" s="78" t="str">
        <f t="shared" si="0"/>
        <v>PO2211/03620</v>
      </c>
      <c r="C42" s="84"/>
      <c r="D42" s="84"/>
      <c r="E42" s="85"/>
      <c r="F42" s="84"/>
      <c r="G42" s="85" t="s">
        <v>118</v>
      </c>
      <c r="H42" s="85"/>
      <c r="I42" s="85" t="s">
        <v>2119</v>
      </c>
      <c r="J42" s="85"/>
      <c r="K42" s="85" t="s">
        <v>55</v>
      </c>
      <c r="L42" s="31" t="str">
        <f t="shared" si="1"/>
        <v>Gà muối 500g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15</v>
      </c>
      <c r="S42" s="87"/>
      <c r="T42" s="34">
        <f t="shared" si="4"/>
        <v>111058</v>
      </c>
      <c r="U42" s="34">
        <f t="shared" si="5"/>
        <v>1665870</v>
      </c>
      <c r="V42" s="87"/>
      <c r="W42" s="87"/>
      <c r="X42" s="72">
        <f t="shared" si="6"/>
        <v>8</v>
      </c>
      <c r="Y42" s="35"/>
      <c r="Z42" s="34">
        <f t="shared" si="7"/>
        <v>133270</v>
      </c>
      <c r="AA42" s="80">
        <f t="shared" si="9"/>
        <v>3620</v>
      </c>
    </row>
    <row r="43" spans="1:27" ht="25.5" customHeight="1" x14ac:dyDescent="0.25">
      <c r="A43" s="17">
        <v>44889</v>
      </c>
      <c r="B43" s="78" t="str">
        <f t="shared" si="0"/>
        <v>PO2211/03620</v>
      </c>
      <c r="C43" s="84"/>
      <c r="D43" s="84"/>
      <c r="E43" s="85"/>
      <c r="F43" s="84"/>
      <c r="G43" s="85" t="s">
        <v>118</v>
      </c>
      <c r="H43" s="85"/>
      <c r="I43" s="85" t="s">
        <v>2119</v>
      </c>
      <c r="J43" s="85"/>
      <c r="K43" s="85" t="s">
        <v>59</v>
      </c>
      <c r="L43" s="31" t="str">
        <f t="shared" si="1"/>
        <v>Giò Tai Lưỡi Xào 250g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5</v>
      </c>
      <c r="S43" s="87"/>
      <c r="T43" s="34">
        <f t="shared" si="4"/>
        <v>50182</v>
      </c>
      <c r="U43" s="34">
        <f t="shared" si="5"/>
        <v>250910</v>
      </c>
      <c r="V43" s="87"/>
      <c r="W43" s="87"/>
      <c r="X43" s="72">
        <f t="shared" si="6"/>
        <v>8</v>
      </c>
      <c r="Y43" s="35"/>
      <c r="Z43" s="34">
        <f t="shared" si="7"/>
        <v>20073</v>
      </c>
      <c r="AA43" s="80">
        <f t="shared" si="9"/>
        <v>3620</v>
      </c>
    </row>
    <row r="44" spans="1:27" ht="25.5" customHeight="1" x14ac:dyDescent="0.25">
      <c r="A44" s="17">
        <v>44889</v>
      </c>
      <c r="B44" s="78" t="str">
        <f t="shared" si="0"/>
        <v>PO2211/03620</v>
      </c>
      <c r="C44" s="84"/>
      <c r="D44" s="84"/>
      <c r="E44" s="85"/>
      <c r="F44" s="84"/>
      <c r="G44" s="85" t="s">
        <v>118</v>
      </c>
      <c r="H44" s="85"/>
      <c r="I44" s="85" t="s">
        <v>2119</v>
      </c>
      <c r="J44" s="85"/>
      <c r="K44" s="85" t="s">
        <v>65</v>
      </c>
      <c r="L44" s="31" t="str">
        <f t="shared" si="1"/>
        <v>Mọc Nấm Hương 250g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10</v>
      </c>
      <c r="S44" s="87"/>
      <c r="T44" s="34">
        <f t="shared" si="4"/>
        <v>46000</v>
      </c>
      <c r="U44" s="34">
        <f t="shared" si="5"/>
        <v>460000</v>
      </c>
      <c r="V44" s="87"/>
      <c r="W44" s="87"/>
      <c r="X44" s="72">
        <f t="shared" si="6"/>
        <v>8</v>
      </c>
      <c r="Y44" s="35"/>
      <c r="Z44" s="34">
        <f t="shared" si="7"/>
        <v>36800</v>
      </c>
      <c r="AA44" s="80">
        <f t="shared" si="9"/>
        <v>3620</v>
      </c>
    </row>
    <row r="45" spans="1:27" ht="25.5" customHeight="1" x14ac:dyDescent="0.25">
      <c r="A45" s="17">
        <v>44889</v>
      </c>
      <c r="B45" s="78" t="str">
        <f t="shared" si="0"/>
        <v>PO2211/03621</v>
      </c>
      <c r="C45" s="84"/>
      <c r="D45" s="84"/>
      <c r="E45" s="85"/>
      <c r="F45" s="84"/>
      <c r="G45" s="85" t="s">
        <v>113</v>
      </c>
      <c r="H45" s="85"/>
      <c r="I45" s="85" t="s">
        <v>2120</v>
      </c>
      <c r="J45" s="85"/>
      <c r="K45" s="85" t="s">
        <v>39</v>
      </c>
      <c r="L45" s="31" t="str">
        <f t="shared" si="1"/>
        <v>Chân giò heo muối 300g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10</v>
      </c>
      <c r="S45" s="87"/>
      <c r="T45" s="34">
        <f t="shared" si="4"/>
        <v>73431</v>
      </c>
      <c r="U45" s="34">
        <f t="shared" si="5"/>
        <v>734310</v>
      </c>
      <c r="V45" s="87"/>
      <c r="W45" s="87"/>
      <c r="X45" s="72">
        <f t="shared" si="6"/>
        <v>8</v>
      </c>
      <c r="Y45" s="35"/>
      <c r="Z45" s="34">
        <f t="shared" si="7"/>
        <v>58745</v>
      </c>
      <c r="AA45" s="80">
        <f t="shared" si="9"/>
        <v>3621</v>
      </c>
    </row>
    <row r="46" spans="1:27" ht="25.5" customHeight="1" x14ac:dyDescent="0.25">
      <c r="A46" s="17">
        <v>44889</v>
      </c>
      <c r="B46" s="78" t="str">
        <f t="shared" si="0"/>
        <v>PO2211/03621</v>
      </c>
      <c r="C46" s="18"/>
      <c r="D46" s="18"/>
      <c r="E46" s="19"/>
      <c r="F46" s="18"/>
      <c r="G46" s="19" t="s">
        <v>113</v>
      </c>
      <c r="H46" s="19"/>
      <c r="I46" s="19" t="s">
        <v>2120</v>
      </c>
      <c r="J46" s="19"/>
      <c r="K46" s="19" t="s">
        <v>55</v>
      </c>
      <c r="L46" s="31" t="str">
        <f t="shared" si="1"/>
        <v>Gà muối 500g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15</v>
      </c>
      <c r="S46" s="33"/>
      <c r="T46" s="34">
        <f t="shared" si="4"/>
        <v>111058</v>
      </c>
      <c r="U46" s="34">
        <f t="shared" si="5"/>
        <v>1665870</v>
      </c>
      <c r="V46" s="33"/>
      <c r="W46" s="33"/>
      <c r="X46" s="72">
        <f t="shared" si="6"/>
        <v>8</v>
      </c>
      <c r="Y46" s="35"/>
      <c r="Z46" s="34">
        <f t="shared" si="7"/>
        <v>133270</v>
      </c>
      <c r="AA46" s="80">
        <f t="shared" si="9"/>
        <v>3621</v>
      </c>
    </row>
    <row r="47" spans="1:27" ht="25.5" customHeight="1" x14ac:dyDescent="0.25">
      <c r="A47" s="17">
        <v>44889</v>
      </c>
      <c r="B47" s="78" t="str">
        <f t="shared" si="0"/>
        <v>PO2211/03621</v>
      </c>
      <c r="C47" s="18"/>
      <c r="D47" s="18"/>
      <c r="E47" s="19"/>
      <c r="F47" s="18"/>
      <c r="G47" s="19" t="s">
        <v>113</v>
      </c>
      <c r="H47" s="19"/>
      <c r="I47" s="19" t="s">
        <v>2120</v>
      </c>
      <c r="J47" s="19"/>
      <c r="K47" s="19" t="s">
        <v>43</v>
      </c>
      <c r="L47" s="31" t="str">
        <f t="shared" si="1"/>
        <v>Chân gà sốt cay 400g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3</v>
      </c>
      <c r="S47" s="33"/>
      <c r="T47" s="34">
        <f t="shared" si="4"/>
        <v>90750</v>
      </c>
      <c r="U47" s="34">
        <f t="shared" si="5"/>
        <v>272250</v>
      </c>
      <c r="V47" s="33"/>
      <c r="W47" s="33"/>
      <c r="X47" s="72">
        <f t="shared" si="6"/>
        <v>8</v>
      </c>
      <c r="Y47" s="35"/>
      <c r="Z47" s="34">
        <f t="shared" si="7"/>
        <v>21780</v>
      </c>
      <c r="AA47" s="80">
        <f t="shared" si="9"/>
        <v>3621</v>
      </c>
    </row>
    <row r="48" spans="1:27" ht="25.5" customHeight="1" x14ac:dyDescent="0.25">
      <c r="A48" s="17">
        <v>44889</v>
      </c>
      <c r="B48" s="78" t="str">
        <f t="shared" si="0"/>
        <v>PO2211/03622</v>
      </c>
      <c r="C48" s="18"/>
      <c r="D48" s="18"/>
      <c r="E48" s="19"/>
      <c r="F48" s="18"/>
      <c r="G48" s="19" t="s">
        <v>99</v>
      </c>
      <c r="H48" s="19"/>
      <c r="I48" s="19" t="s">
        <v>2121</v>
      </c>
      <c r="J48" s="19"/>
      <c r="K48" s="19" t="s">
        <v>39</v>
      </c>
      <c r="L48" s="31" t="str">
        <f t="shared" si="1"/>
        <v>Chân giò heo muối 300g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10</v>
      </c>
      <c r="S48" s="33"/>
      <c r="T48" s="34">
        <f t="shared" si="4"/>
        <v>73431</v>
      </c>
      <c r="U48" s="34">
        <f t="shared" si="5"/>
        <v>734310</v>
      </c>
      <c r="V48" s="33"/>
      <c r="W48" s="33"/>
      <c r="X48" s="72">
        <f t="shared" si="6"/>
        <v>8</v>
      </c>
      <c r="Y48" s="35"/>
      <c r="Z48" s="34">
        <f t="shared" si="7"/>
        <v>58745</v>
      </c>
      <c r="AA48" s="80">
        <f t="shared" si="9"/>
        <v>3622</v>
      </c>
    </row>
    <row r="49" spans="1:27" ht="25.5" customHeight="1" x14ac:dyDescent="0.25">
      <c r="A49" s="17">
        <v>44889</v>
      </c>
      <c r="B49" s="78" t="str">
        <f t="shared" si="0"/>
        <v>PO2211/03622</v>
      </c>
      <c r="C49" s="84"/>
      <c r="D49" s="84"/>
      <c r="E49" s="85"/>
      <c r="F49" s="84"/>
      <c r="G49" s="85" t="s">
        <v>99</v>
      </c>
      <c r="H49" s="85"/>
      <c r="I49" s="85" t="s">
        <v>2121</v>
      </c>
      <c r="J49" s="85"/>
      <c r="K49" s="85" t="s">
        <v>45</v>
      </c>
      <c r="L49" s="31" t="str">
        <f t="shared" si="1"/>
        <v>Chả nướng 300g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5</v>
      </c>
      <c r="S49" s="87"/>
      <c r="T49" s="34">
        <f t="shared" si="4"/>
        <v>70950</v>
      </c>
      <c r="U49" s="34">
        <f t="shared" si="5"/>
        <v>354750</v>
      </c>
      <c r="V49" s="87"/>
      <c r="W49" s="87"/>
      <c r="X49" s="72">
        <f t="shared" si="6"/>
        <v>8</v>
      </c>
      <c r="Y49" s="35"/>
      <c r="Z49" s="34">
        <f t="shared" si="7"/>
        <v>28380</v>
      </c>
      <c r="AA49" s="80">
        <f t="shared" si="9"/>
        <v>3622</v>
      </c>
    </row>
    <row r="50" spans="1:27" ht="25.5" customHeight="1" x14ac:dyDescent="0.25">
      <c r="A50" s="17">
        <v>44889</v>
      </c>
      <c r="B50" s="78" t="str">
        <f t="shared" si="0"/>
        <v>PO2211/03622</v>
      </c>
      <c r="C50" s="84"/>
      <c r="D50" s="84"/>
      <c r="E50" s="85"/>
      <c r="F50" s="84"/>
      <c r="G50" s="85" t="s">
        <v>99</v>
      </c>
      <c r="H50" s="85"/>
      <c r="I50" s="85" t="s">
        <v>2121</v>
      </c>
      <c r="J50" s="85"/>
      <c r="K50" s="85" t="s">
        <v>47</v>
      </c>
      <c r="L50" s="31" t="str">
        <f t="shared" si="1"/>
        <v>Đùi gà sốt cay 500g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2</v>
      </c>
      <c r="S50" s="87"/>
      <c r="T50" s="34">
        <f t="shared" si="4"/>
        <v>105400</v>
      </c>
      <c r="U50" s="34">
        <f t="shared" si="5"/>
        <v>210800</v>
      </c>
      <c r="V50" s="87"/>
      <c r="W50" s="87"/>
      <c r="X50" s="72">
        <f t="shared" si="6"/>
        <v>8</v>
      </c>
      <c r="Y50" s="35"/>
      <c r="Z50" s="34">
        <f t="shared" si="7"/>
        <v>16864</v>
      </c>
      <c r="AA50" s="80">
        <f t="shared" si="9"/>
        <v>3622</v>
      </c>
    </row>
    <row r="51" spans="1:27" ht="25.5" customHeight="1" x14ac:dyDescent="0.25">
      <c r="A51" s="17">
        <v>44889</v>
      </c>
      <c r="B51" s="78" t="str">
        <f t="shared" si="0"/>
        <v>PO2211/03622</v>
      </c>
      <c r="C51" s="84"/>
      <c r="D51" s="84"/>
      <c r="E51" s="85"/>
      <c r="F51" s="84"/>
      <c r="G51" s="85" t="s">
        <v>99</v>
      </c>
      <c r="H51" s="85"/>
      <c r="I51" s="85" t="s">
        <v>2121</v>
      </c>
      <c r="J51" s="85"/>
      <c r="K51" s="85" t="s">
        <v>43</v>
      </c>
      <c r="L51" s="31" t="str">
        <f t="shared" si="1"/>
        <v>Chân gà sốt cay 400g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2</v>
      </c>
      <c r="S51" s="87"/>
      <c r="T51" s="34">
        <f t="shared" si="4"/>
        <v>90750</v>
      </c>
      <c r="U51" s="34">
        <f t="shared" si="5"/>
        <v>181500</v>
      </c>
      <c r="V51" s="87"/>
      <c r="W51" s="87"/>
      <c r="X51" s="72">
        <f t="shared" si="6"/>
        <v>8</v>
      </c>
      <c r="Y51" s="35"/>
      <c r="Z51" s="34">
        <f t="shared" si="7"/>
        <v>14520</v>
      </c>
      <c r="AA51" s="80">
        <f t="shared" si="9"/>
        <v>3622</v>
      </c>
    </row>
    <row r="52" spans="1:27" ht="25.5" customHeight="1" x14ac:dyDescent="0.25">
      <c r="A52" s="17">
        <v>44889</v>
      </c>
      <c r="B52" s="78" t="str">
        <f t="shared" si="0"/>
        <v>PO2211/03622</v>
      </c>
      <c r="C52" s="18"/>
      <c r="D52" s="18"/>
      <c r="E52" s="19"/>
      <c r="F52" s="18"/>
      <c r="G52" s="19" t="s">
        <v>99</v>
      </c>
      <c r="H52" s="19"/>
      <c r="I52" s="19" t="s">
        <v>2121</v>
      </c>
      <c r="J52" s="19"/>
      <c r="K52" s="19" t="s">
        <v>59</v>
      </c>
      <c r="L52" s="31" t="str">
        <f t="shared" si="1"/>
        <v>Giò Tai Lưỡi Xào 250g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10</v>
      </c>
      <c r="S52" s="33"/>
      <c r="T52" s="34">
        <f t="shared" si="4"/>
        <v>50182</v>
      </c>
      <c r="U52" s="34">
        <f t="shared" si="5"/>
        <v>501820</v>
      </c>
      <c r="V52" s="33"/>
      <c r="W52" s="33"/>
      <c r="X52" s="72">
        <f t="shared" si="6"/>
        <v>8</v>
      </c>
      <c r="Y52" s="35"/>
      <c r="Z52" s="34">
        <f t="shared" si="7"/>
        <v>40146</v>
      </c>
      <c r="AA52" s="80">
        <f t="shared" si="9"/>
        <v>3622</v>
      </c>
    </row>
    <row r="53" spans="1:27" ht="25.5" customHeight="1" x14ac:dyDescent="0.25">
      <c r="A53" s="17">
        <v>44889</v>
      </c>
      <c r="B53" s="78" t="str">
        <f t="shared" si="0"/>
        <v>PO2211/03623</v>
      </c>
      <c r="C53" s="84"/>
      <c r="D53" s="84"/>
      <c r="E53" s="85"/>
      <c r="F53" s="84"/>
      <c r="G53" s="85" t="s">
        <v>113</v>
      </c>
      <c r="H53" s="85"/>
      <c r="I53" s="85" t="s">
        <v>2122</v>
      </c>
      <c r="J53" s="85"/>
      <c r="K53" s="85" t="s">
        <v>30</v>
      </c>
      <c r="L53" s="31" t="str">
        <f t="shared" si="1"/>
        <v>Bắp bò muối 200g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5</v>
      </c>
      <c r="S53" s="87"/>
      <c r="T53" s="34">
        <f t="shared" si="4"/>
        <v>87787</v>
      </c>
      <c r="U53" s="34">
        <f t="shared" si="5"/>
        <v>438935</v>
      </c>
      <c r="V53" s="87"/>
      <c r="W53" s="87"/>
      <c r="X53" s="72">
        <f t="shared" si="6"/>
        <v>8</v>
      </c>
      <c r="Y53" s="35"/>
      <c r="Z53" s="34">
        <f t="shared" si="7"/>
        <v>35115</v>
      </c>
      <c r="AA53" s="80">
        <f t="shared" si="9"/>
        <v>3623</v>
      </c>
    </row>
    <row r="54" spans="1:27" ht="25.5" customHeight="1" x14ac:dyDescent="0.25">
      <c r="A54" s="17">
        <v>44889</v>
      </c>
      <c r="B54" s="78" t="str">
        <f t="shared" si="0"/>
        <v>PO2211/03623</v>
      </c>
      <c r="C54" s="84"/>
      <c r="D54" s="84"/>
      <c r="E54" s="85"/>
      <c r="F54" s="84"/>
      <c r="G54" s="85" t="s">
        <v>113</v>
      </c>
      <c r="H54" s="85"/>
      <c r="I54" s="85" t="s">
        <v>2122</v>
      </c>
      <c r="J54" s="85"/>
      <c r="K54" s="85" t="s">
        <v>39</v>
      </c>
      <c r="L54" s="31" t="str">
        <f t="shared" si="1"/>
        <v>Chân giò heo muối 300g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5</v>
      </c>
      <c r="S54" s="87"/>
      <c r="T54" s="34">
        <f t="shared" si="4"/>
        <v>73431</v>
      </c>
      <c r="U54" s="34">
        <f t="shared" si="5"/>
        <v>367155</v>
      </c>
      <c r="V54" s="87"/>
      <c r="W54" s="87"/>
      <c r="X54" s="72">
        <f t="shared" si="6"/>
        <v>8</v>
      </c>
      <c r="Y54" s="35"/>
      <c r="Z54" s="34">
        <f t="shared" si="7"/>
        <v>29372</v>
      </c>
      <c r="AA54" s="80">
        <f t="shared" si="9"/>
        <v>3623</v>
      </c>
    </row>
    <row r="55" spans="1:27" ht="25.5" customHeight="1" x14ac:dyDescent="0.25">
      <c r="A55" s="17">
        <v>44889</v>
      </c>
      <c r="B55" s="78" t="str">
        <f t="shared" si="0"/>
        <v>PO2211/03623</v>
      </c>
      <c r="C55" s="84"/>
      <c r="D55" s="84"/>
      <c r="E55" s="85"/>
      <c r="F55" s="84"/>
      <c r="G55" s="85" t="s">
        <v>113</v>
      </c>
      <c r="H55" s="85"/>
      <c r="I55" s="85" t="s">
        <v>2122</v>
      </c>
      <c r="J55" s="85"/>
      <c r="K55" s="85" t="s">
        <v>55</v>
      </c>
      <c r="L55" s="31" t="str">
        <f t="shared" si="1"/>
        <v>Gà muối 500g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10</v>
      </c>
      <c r="S55" s="87"/>
      <c r="T55" s="34">
        <f t="shared" si="4"/>
        <v>111058</v>
      </c>
      <c r="U55" s="34">
        <f t="shared" si="5"/>
        <v>1110580</v>
      </c>
      <c r="V55" s="87"/>
      <c r="W55" s="87"/>
      <c r="X55" s="72">
        <f t="shared" si="6"/>
        <v>8</v>
      </c>
      <c r="Y55" s="35"/>
      <c r="Z55" s="34">
        <f t="shared" si="7"/>
        <v>88846</v>
      </c>
      <c r="AA55" s="80">
        <f t="shared" si="9"/>
        <v>3623</v>
      </c>
    </row>
    <row r="56" spans="1:27" ht="25.5" customHeight="1" x14ac:dyDescent="0.25">
      <c r="A56" s="17">
        <v>44889</v>
      </c>
      <c r="B56" s="78" t="str">
        <f t="shared" si="0"/>
        <v>PO2211/03623</v>
      </c>
      <c r="C56" s="84"/>
      <c r="D56" s="84"/>
      <c r="E56" s="85"/>
      <c r="F56" s="84"/>
      <c r="G56" s="85" t="s">
        <v>113</v>
      </c>
      <c r="H56" s="85"/>
      <c r="I56" s="85" t="s">
        <v>2122</v>
      </c>
      <c r="J56" s="85"/>
      <c r="K56" s="85" t="s">
        <v>59</v>
      </c>
      <c r="L56" s="31" t="str">
        <f t="shared" si="1"/>
        <v>Giò Tai Lưỡi Xào 250g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5</v>
      </c>
      <c r="S56" s="87"/>
      <c r="T56" s="34">
        <f t="shared" si="4"/>
        <v>50182</v>
      </c>
      <c r="U56" s="34">
        <f t="shared" si="5"/>
        <v>250910</v>
      </c>
      <c r="V56" s="87"/>
      <c r="W56" s="87"/>
      <c r="X56" s="72">
        <f t="shared" si="6"/>
        <v>8</v>
      </c>
      <c r="Y56" s="35"/>
      <c r="Z56" s="34">
        <f t="shared" si="7"/>
        <v>20073</v>
      </c>
      <c r="AA56" s="80">
        <f t="shared" si="9"/>
        <v>3623</v>
      </c>
    </row>
    <row r="57" spans="1:27" ht="25.5" customHeight="1" x14ac:dyDescent="0.25">
      <c r="A57" s="17">
        <v>44889</v>
      </c>
      <c r="B57" s="78" t="str">
        <f t="shared" si="0"/>
        <v>PO2211/03623</v>
      </c>
      <c r="C57" s="84"/>
      <c r="D57" s="84"/>
      <c r="E57" s="85"/>
      <c r="F57" s="84"/>
      <c r="G57" s="85" t="s">
        <v>113</v>
      </c>
      <c r="H57" s="85"/>
      <c r="I57" s="85" t="s">
        <v>2122</v>
      </c>
      <c r="J57" s="85"/>
      <c r="K57" s="85" t="s">
        <v>65</v>
      </c>
      <c r="L57" s="31" t="str">
        <f t="shared" si="1"/>
        <v>Mọc Nấm Hương 250g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10</v>
      </c>
      <c r="S57" s="87"/>
      <c r="T57" s="34">
        <f t="shared" si="4"/>
        <v>46000</v>
      </c>
      <c r="U57" s="34">
        <f t="shared" si="5"/>
        <v>460000</v>
      </c>
      <c r="V57" s="87"/>
      <c r="W57" s="87"/>
      <c r="X57" s="72">
        <f t="shared" si="6"/>
        <v>8</v>
      </c>
      <c r="Y57" s="35"/>
      <c r="Z57" s="34">
        <f t="shared" si="7"/>
        <v>36800</v>
      </c>
      <c r="AA57" s="80">
        <f t="shared" si="9"/>
        <v>3623</v>
      </c>
    </row>
    <row r="58" spans="1:27" ht="25.5" customHeight="1" x14ac:dyDescent="0.25">
      <c r="A58" s="17">
        <v>44889</v>
      </c>
      <c r="B58" s="78" t="str">
        <f t="shared" si="0"/>
        <v>PO2211/03624</v>
      </c>
      <c r="C58" s="84"/>
      <c r="D58" s="84"/>
      <c r="E58" s="85"/>
      <c r="F58" s="84"/>
      <c r="G58" s="85" t="s">
        <v>113</v>
      </c>
      <c r="H58" s="85"/>
      <c r="I58" s="85" t="s">
        <v>2123</v>
      </c>
      <c r="J58" s="85"/>
      <c r="K58" s="85" t="s">
        <v>39</v>
      </c>
      <c r="L58" s="31" t="str">
        <f t="shared" si="1"/>
        <v>Chân giò heo muối 300g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20</v>
      </c>
      <c r="S58" s="87"/>
      <c r="T58" s="34">
        <f t="shared" si="4"/>
        <v>73431</v>
      </c>
      <c r="U58" s="34">
        <f t="shared" si="5"/>
        <v>1468620</v>
      </c>
      <c r="V58" s="87"/>
      <c r="W58" s="87"/>
      <c r="X58" s="72">
        <f t="shared" si="6"/>
        <v>8</v>
      </c>
      <c r="Y58" s="35"/>
      <c r="Z58" s="34">
        <f t="shared" si="7"/>
        <v>117490</v>
      </c>
      <c r="AA58" s="80">
        <f t="shared" si="9"/>
        <v>3624</v>
      </c>
    </row>
    <row r="59" spans="1:27" ht="25.5" customHeight="1" x14ac:dyDescent="0.25">
      <c r="A59" s="17">
        <v>44889</v>
      </c>
      <c r="B59" s="78" t="str">
        <f t="shared" si="0"/>
        <v>PO2211/03624</v>
      </c>
      <c r="C59" s="84"/>
      <c r="D59" s="84"/>
      <c r="E59" s="85"/>
      <c r="F59" s="84"/>
      <c r="G59" s="85" t="s">
        <v>113</v>
      </c>
      <c r="H59" s="85"/>
      <c r="I59" s="85" t="s">
        <v>2123</v>
      </c>
      <c r="J59" s="85"/>
      <c r="K59" s="85" t="s">
        <v>55</v>
      </c>
      <c r="L59" s="31" t="str">
        <f t="shared" si="1"/>
        <v>Gà muối 500g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20</v>
      </c>
      <c r="S59" s="87"/>
      <c r="T59" s="34">
        <f t="shared" si="4"/>
        <v>111058</v>
      </c>
      <c r="U59" s="34">
        <f t="shared" si="5"/>
        <v>2221160</v>
      </c>
      <c r="V59" s="87"/>
      <c r="W59" s="87"/>
      <c r="X59" s="72">
        <f t="shared" si="6"/>
        <v>8</v>
      </c>
      <c r="Y59" s="35"/>
      <c r="Z59" s="34">
        <f t="shared" si="7"/>
        <v>177693</v>
      </c>
      <c r="AA59" s="80">
        <f t="shared" si="9"/>
        <v>3624</v>
      </c>
    </row>
    <row r="60" spans="1:27" ht="25.5" customHeight="1" x14ac:dyDescent="0.25">
      <c r="A60" s="17">
        <v>44889</v>
      </c>
      <c r="B60" s="78" t="str">
        <f t="shared" si="0"/>
        <v>PO2211/03625</v>
      </c>
      <c r="C60" s="84"/>
      <c r="D60" s="84"/>
      <c r="E60" s="85"/>
      <c r="F60" s="84"/>
      <c r="G60" s="85" t="s">
        <v>113</v>
      </c>
      <c r="H60" s="85"/>
      <c r="I60" s="85" t="s">
        <v>2124</v>
      </c>
      <c r="J60" s="85"/>
      <c r="K60" s="85" t="s">
        <v>39</v>
      </c>
      <c r="L60" s="31" t="str">
        <f t="shared" si="1"/>
        <v>Chân giò heo muối 300g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15</v>
      </c>
      <c r="S60" s="87"/>
      <c r="T60" s="34">
        <f t="shared" si="4"/>
        <v>73431</v>
      </c>
      <c r="U60" s="34">
        <f t="shared" si="5"/>
        <v>1101465</v>
      </c>
      <c r="V60" s="87"/>
      <c r="W60" s="87"/>
      <c r="X60" s="72">
        <f t="shared" si="6"/>
        <v>8</v>
      </c>
      <c r="Y60" s="35"/>
      <c r="Z60" s="34">
        <f t="shared" si="7"/>
        <v>88117</v>
      </c>
      <c r="AA60" s="80">
        <f t="shared" si="9"/>
        <v>3625</v>
      </c>
    </row>
    <row r="61" spans="1:27" ht="25.5" customHeight="1" x14ac:dyDescent="0.25">
      <c r="A61" s="17">
        <v>44889</v>
      </c>
      <c r="B61" s="78" t="str">
        <f t="shared" si="0"/>
        <v>PO2211/03625</v>
      </c>
      <c r="C61" s="84"/>
      <c r="D61" s="84"/>
      <c r="E61" s="85"/>
      <c r="F61" s="84"/>
      <c r="G61" s="85" t="s">
        <v>113</v>
      </c>
      <c r="H61" s="85"/>
      <c r="I61" s="85" t="s">
        <v>2124</v>
      </c>
      <c r="J61" s="85"/>
      <c r="K61" s="85" t="s">
        <v>55</v>
      </c>
      <c r="L61" s="31" t="str">
        <f t="shared" si="1"/>
        <v>Gà muối 500g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5</v>
      </c>
      <c r="S61" s="87"/>
      <c r="T61" s="34">
        <f t="shared" si="4"/>
        <v>111058</v>
      </c>
      <c r="U61" s="34">
        <f t="shared" si="5"/>
        <v>555290</v>
      </c>
      <c r="V61" s="87"/>
      <c r="W61" s="87"/>
      <c r="X61" s="72">
        <f t="shared" si="6"/>
        <v>8</v>
      </c>
      <c r="Y61" s="35"/>
      <c r="Z61" s="34">
        <f t="shared" si="7"/>
        <v>44423</v>
      </c>
      <c r="AA61" s="80">
        <f t="shared" si="9"/>
        <v>3625</v>
      </c>
    </row>
    <row r="62" spans="1:27" ht="25.5" customHeight="1" x14ac:dyDescent="0.25">
      <c r="A62" s="17">
        <v>44889</v>
      </c>
      <c r="B62" s="78" t="str">
        <f t="shared" si="0"/>
        <v>PO2211/03625</v>
      </c>
      <c r="C62" s="84"/>
      <c r="D62" s="84"/>
      <c r="E62" s="85"/>
      <c r="F62" s="84"/>
      <c r="G62" s="85" t="s">
        <v>113</v>
      </c>
      <c r="H62" s="85"/>
      <c r="I62" s="85" t="s">
        <v>2124</v>
      </c>
      <c r="J62" s="85"/>
      <c r="K62" s="85" t="s">
        <v>43</v>
      </c>
      <c r="L62" s="31" t="str">
        <f t="shared" si="1"/>
        <v>Chân gà sốt cay 400g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3</v>
      </c>
      <c r="S62" s="87"/>
      <c r="T62" s="34">
        <f t="shared" si="4"/>
        <v>90750</v>
      </c>
      <c r="U62" s="34">
        <f t="shared" si="5"/>
        <v>272250</v>
      </c>
      <c r="V62" s="87"/>
      <c r="W62" s="87"/>
      <c r="X62" s="72">
        <f t="shared" si="6"/>
        <v>8</v>
      </c>
      <c r="Y62" s="35"/>
      <c r="Z62" s="34">
        <f t="shared" si="7"/>
        <v>21780</v>
      </c>
      <c r="AA62" s="80">
        <f t="shared" si="9"/>
        <v>3625</v>
      </c>
    </row>
    <row r="63" spans="1:27" ht="25.5" customHeight="1" x14ac:dyDescent="0.25">
      <c r="A63" s="17">
        <v>44889</v>
      </c>
      <c r="B63" s="78" t="str">
        <f t="shared" si="0"/>
        <v>PO2211/03625</v>
      </c>
      <c r="C63" s="84"/>
      <c r="D63" s="84"/>
      <c r="E63" s="85"/>
      <c r="F63" s="84"/>
      <c r="G63" s="85" t="s">
        <v>113</v>
      </c>
      <c r="H63" s="85"/>
      <c r="I63" s="85" t="s">
        <v>2124</v>
      </c>
      <c r="J63" s="85"/>
      <c r="K63" s="85" t="s">
        <v>59</v>
      </c>
      <c r="L63" s="31" t="str">
        <f t="shared" si="1"/>
        <v>Giò Tai Lưỡi Xào 250g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5</v>
      </c>
      <c r="S63" s="87"/>
      <c r="T63" s="34">
        <f t="shared" si="4"/>
        <v>50182</v>
      </c>
      <c r="U63" s="34">
        <f t="shared" si="5"/>
        <v>250910</v>
      </c>
      <c r="V63" s="87"/>
      <c r="W63" s="87"/>
      <c r="X63" s="72">
        <f t="shared" si="6"/>
        <v>8</v>
      </c>
      <c r="Y63" s="35"/>
      <c r="Z63" s="34">
        <f t="shared" si="7"/>
        <v>20073</v>
      </c>
      <c r="AA63" s="80">
        <f t="shared" si="9"/>
        <v>3625</v>
      </c>
    </row>
    <row r="64" spans="1:27" ht="25.5" customHeight="1" x14ac:dyDescent="0.25">
      <c r="A64" s="17">
        <v>44889</v>
      </c>
      <c r="B64" s="78" t="str">
        <f t="shared" si="0"/>
        <v>PO2211/03625</v>
      </c>
      <c r="C64" s="84"/>
      <c r="D64" s="84"/>
      <c r="E64" s="85"/>
      <c r="F64" s="84"/>
      <c r="G64" s="85" t="s">
        <v>113</v>
      </c>
      <c r="H64" s="85"/>
      <c r="I64" s="85" t="s">
        <v>2124</v>
      </c>
      <c r="J64" s="85"/>
      <c r="K64" s="85" t="s">
        <v>65</v>
      </c>
      <c r="L64" s="31" t="str">
        <f t="shared" si="1"/>
        <v>Mọc Nấm Hương 250g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5</v>
      </c>
      <c r="S64" s="87"/>
      <c r="T64" s="34">
        <f t="shared" si="4"/>
        <v>46000</v>
      </c>
      <c r="U64" s="34">
        <f t="shared" si="5"/>
        <v>230000</v>
      </c>
      <c r="V64" s="87"/>
      <c r="W64" s="87"/>
      <c r="X64" s="72">
        <f t="shared" si="6"/>
        <v>8</v>
      </c>
      <c r="Y64" s="35"/>
      <c r="Z64" s="34">
        <f t="shared" si="7"/>
        <v>18400</v>
      </c>
      <c r="AA64" s="80">
        <f t="shared" si="9"/>
        <v>3625</v>
      </c>
    </row>
    <row r="65" spans="1:27" ht="25.5" customHeight="1" x14ac:dyDescent="0.25">
      <c r="A65" s="17">
        <v>44889</v>
      </c>
      <c r="B65" s="78" t="str">
        <f t="shared" si="0"/>
        <v>PO2211/03626</v>
      </c>
      <c r="C65" s="84"/>
      <c r="D65" s="84"/>
      <c r="E65" s="85"/>
      <c r="F65" s="84"/>
      <c r="G65" s="85" t="s">
        <v>117</v>
      </c>
      <c r="H65" s="85"/>
      <c r="I65" s="85" t="s">
        <v>2125</v>
      </c>
      <c r="J65" s="85"/>
      <c r="K65" s="85" t="s">
        <v>65</v>
      </c>
      <c r="L65" s="31" t="str">
        <f t="shared" si="1"/>
        <v>Mọc Nấm Hương 250g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10</v>
      </c>
      <c r="S65" s="87"/>
      <c r="T65" s="34">
        <f t="shared" si="4"/>
        <v>46000</v>
      </c>
      <c r="U65" s="34">
        <f t="shared" si="5"/>
        <v>460000</v>
      </c>
      <c r="V65" s="87"/>
      <c r="W65" s="87"/>
      <c r="X65" s="72">
        <f t="shared" si="6"/>
        <v>8</v>
      </c>
      <c r="Y65" s="35"/>
      <c r="Z65" s="34">
        <f t="shared" si="7"/>
        <v>36800</v>
      </c>
      <c r="AA65" s="80">
        <f t="shared" si="9"/>
        <v>3626</v>
      </c>
    </row>
    <row r="66" spans="1:27" ht="25.5" customHeight="1" x14ac:dyDescent="0.25">
      <c r="A66" s="17">
        <v>44889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PO2211/03626</v>
      </c>
      <c r="C66" s="84"/>
      <c r="D66" s="84"/>
      <c r="E66" s="85"/>
      <c r="F66" s="84"/>
      <c r="G66" s="85" t="s">
        <v>117</v>
      </c>
      <c r="H66" s="85"/>
      <c r="I66" s="85" t="s">
        <v>2125</v>
      </c>
      <c r="J66" s="85"/>
      <c r="K66" s="85" t="s">
        <v>59</v>
      </c>
      <c r="L66" s="31" t="str">
        <f t="shared" ref="L66:L129" si="11">IF(K66&lt;&gt;"",VLOOKUP(K66,tenhang,2,0),"")</f>
        <v>Giò Tai Lưỡi Xào 250g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5</v>
      </c>
      <c r="S66" s="87"/>
      <c r="T66" s="34">
        <f t="shared" ref="T66:T129" si="14">IF(K66&lt;&gt;"",VLOOKUP(K66,tenhang,4,0),0)</f>
        <v>50182</v>
      </c>
      <c r="U66" s="34">
        <f t="shared" ref="U66:U129" si="15">R66*T66</f>
        <v>250910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20073</v>
      </c>
      <c r="AA66" s="80">
        <f t="shared" si="9"/>
        <v>3626</v>
      </c>
    </row>
    <row r="67" spans="1:27" ht="25.5" customHeight="1" x14ac:dyDescent="0.25">
      <c r="A67" s="17">
        <v>44889</v>
      </c>
      <c r="B67" s="78" t="str">
        <f t="shared" si="10"/>
        <v>PO2211/03626</v>
      </c>
      <c r="C67" s="84"/>
      <c r="D67" s="84"/>
      <c r="E67" s="85"/>
      <c r="F67" s="84"/>
      <c r="G67" s="85" t="s">
        <v>117</v>
      </c>
      <c r="H67" s="85"/>
      <c r="I67" s="85" t="s">
        <v>2125</v>
      </c>
      <c r="J67" s="85"/>
      <c r="K67" s="85" t="s">
        <v>37</v>
      </c>
      <c r="L67" s="31" t="str">
        <f t="shared" si="11"/>
        <v>Chả cốm 300g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10</v>
      </c>
      <c r="S67" s="87"/>
      <c r="T67" s="34">
        <f t="shared" si="14"/>
        <v>74250</v>
      </c>
      <c r="U67" s="34">
        <f t="shared" si="15"/>
        <v>742500</v>
      </c>
      <c r="V67" s="87"/>
      <c r="W67" s="87"/>
      <c r="X67" s="72">
        <f t="shared" si="16"/>
        <v>8</v>
      </c>
      <c r="Y67" s="35"/>
      <c r="Z67" s="34">
        <f t="shared" si="17"/>
        <v>59400</v>
      </c>
      <c r="AA67" s="80">
        <f t="shared" ref="AA67:AA103" si="18">IF(I67&lt;&gt;"",IF(I67=I66,AA66,AA66+1),"")</f>
        <v>3626</v>
      </c>
    </row>
    <row r="68" spans="1:27" ht="25.5" customHeight="1" x14ac:dyDescent="0.25">
      <c r="A68" s="17">
        <v>44889</v>
      </c>
      <c r="B68" s="78" t="str">
        <f t="shared" si="10"/>
        <v>PO2211/03626</v>
      </c>
      <c r="C68" s="84"/>
      <c r="D68" s="84"/>
      <c r="E68" s="85"/>
      <c r="F68" s="84"/>
      <c r="G68" s="85" t="s">
        <v>117</v>
      </c>
      <c r="H68" s="85"/>
      <c r="I68" s="85" t="s">
        <v>2125</v>
      </c>
      <c r="J68" s="85"/>
      <c r="K68" s="85" t="s">
        <v>55</v>
      </c>
      <c r="L68" s="31" t="str">
        <f t="shared" si="11"/>
        <v>Gà muối 500g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10</v>
      </c>
      <c r="S68" s="87"/>
      <c r="T68" s="34">
        <f t="shared" si="14"/>
        <v>111058</v>
      </c>
      <c r="U68" s="34">
        <f t="shared" si="15"/>
        <v>1110580</v>
      </c>
      <c r="V68" s="87"/>
      <c r="W68" s="87"/>
      <c r="X68" s="72">
        <f t="shared" si="16"/>
        <v>8</v>
      </c>
      <c r="Y68" s="35"/>
      <c r="Z68" s="34">
        <f t="shared" si="17"/>
        <v>88846</v>
      </c>
      <c r="AA68" s="80">
        <f t="shared" si="18"/>
        <v>3626</v>
      </c>
    </row>
    <row r="69" spans="1:27" ht="25.5" customHeight="1" x14ac:dyDescent="0.25">
      <c r="A69" s="17">
        <v>44889</v>
      </c>
      <c r="B69" s="78" t="str">
        <f t="shared" si="10"/>
        <v>PO2211/03626</v>
      </c>
      <c r="C69" s="84"/>
      <c r="D69" s="84"/>
      <c r="E69" s="85"/>
      <c r="F69" s="84"/>
      <c r="G69" s="85" t="s">
        <v>117</v>
      </c>
      <c r="H69" s="85"/>
      <c r="I69" s="85" t="s">
        <v>2125</v>
      </c>
      <c r="J69" s="85"/>
      <c r="K69" s="85" t="s">
        <v>39</v>
      </c>
      <c r="L69" s="31" t="str">
        <f t="shared" si="11"/>
        <v>Chân giò heo muối 300g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10</v>
      </c>
      <c r="S69" s="87"/>
      <c r="T69" s="34">
        <f t="shared" si="14"/>
        <v>73431</v>
      </c>
      <c r="U69" s="34">
        <f t="shared" si="15"/>
        <v>734310</v>
      </c>
      <c r="V69" s="87"/>
      <c r="W69" s="87"/>
      <c r="X69" s="72">
        <f t="shared" si="16"/>
        <v>8</v>
      </c>
      <c r="Y69" s="35"/>
      <c r="Z69" s="34">
        <f t="shared" si="17"/>
        <v>58745</v>
      </c>
      <c r="AA69" s="80">
        <f t="shared" si="18"/>
        <v>3626</v>
      </c>
    </row>
    <row r="70" spans="1:27" ht="25.5" customHeight="1" x14ac:dyDescent="0.25">
      <c r="A70" s="17">
        <v>44889</v>
      </c>
      <c r="B70" s="78" t="str">
        <f t="shared" si="10"/>
        <v>PO2211/03627</v>
      </c>
      <c r="C70" s="84"/>
      <c r="D70" s="84"/>
      <c r="E70" s="85"/>
      <c r="F70" s="84"/>
      <c r="G70" s="85" t="s">
        <v>113</v>
      </c>
      <c r="H70" s="85"/>
      <c r="I70" s="85" t="s">
        <v>2126</v>
      </c>
      <c r="J70" s="85"/>
      <c r="K70" s="85" t="s">
        <v>65</v>
      </c>
      <c r="L70" s="31" t="str">
        <f t="shared" si="11"/>
        <v>Mọc Nấm Hương 250g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5</v>
      </c>
      <c r="S70" s="87"/>
      <c r="T70" s="34">
        <f t="shared" si="14"/>
        <v>46000</v>
      </c>
      <c r="U70" s="34">
        <f t="shared" si="15"/>
        <v>230000</v>
      </c>
      <c r="V70" s="87"/>
      <c r="W70" s="87"/>
      <c r="X70" s="72">
        <f t="shared" si="16"/>
        <v>8</v>
      </c>
      <c r="Y70" s="35"/>
      <c r="Z70" s="34">
        <f t="shared" si="17"/>
        <v>18400</v>
      </c>
      <c r="AA70" s="80">
        <f t="shared" si="18"/>
        <v>3627</v>
      </c>
    </row>
    <row r="71" spans="1:27" ht="25.5" customHeight="1" x14ac:dyDescent="0.25">
      <c r="A71" s="17">
        <v>44889</v>
      </c>
      <c r="B71" s="78" t="str">
        <f t="shared" si="10"/>
        <v>PO2211/03627</v>
      </c>
      <c r="C71" s="84"/>
      <c r="D71" s="84"/>
      <c r="E71" s="85"/>
      <c r="F71" s="84"/>
      <c r="G71" s="85" t="s">
        <v>113</v>
      </c>
      <c r="H71" s="85"/>
      <c r="I71" s="85" t="s">
        <v>2126</v>
      </c>
      <c r="J71" s="85"/>
      <c r="K71" s="85" t="s">
        <v>59</v>
      </c>
      <c r="L71" s="31" t="str">
        <f t="shared" si="11"/>
        <v>Giò Tai Lưỡi Xào 250g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5</v>
      </c>
      <c r="S71" s="87"/>
      <c r="T71" s="34">
        <f t="shared" si="14"/>
        <v>50182</v>
      </c>
      <c r="U71" s="34">
        <f t="shared" si="15"/>
        <v>250910</v>
      </c>
      <c r="V71" s="87"/>
      <c r="W71" s="87"/>
      <c r="X71" s="72">
        <f t="shared" si="16"/>
        <v>8</v>
      </c>
      <c r="Y71" s="35"/>
      <c r="Z71" s="34">
        <f t="shared" si="17"/>
        <v>20073</v>
      </c>
      <c r="AA71" s="80">
        <f t="shared" si="18"/>
        <v>3627</v>
      </c>
    </row>
    <row r="72" spans="1:27" ht="25.5" customHeight="1" x14ac:dyDescent="0.25">
      <c r="A72" s="17">
        <v>44889</v>
      </c>
      <c r="B72" s="78" t="str">
        <f t="shared" si="10"/>
        <v>PO2211/03627</v>
      </c>
      <c r="C72" s="84"/>
      <c r="D72" s="84"/>
      <c r="E72" s="85"/>
      <c r="F72" s="84"/>
      <c r="G72" s="85" t="s">
        <v>113</v>
      </c>
      <c r="H72" s="85"/>
      <c r="I72" s="85" t="s">
        <v>2126</v>
      </c>
      <c r="J72" s="85"/>
      <c r="K72" s="85" t="s">
        <v>55</v>
      </c>
      <c r="L72" s="31" t="str">
        <f t="shared" si="11"/>
        <v>Gà muối 500g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10</v>
      </c>
      <c r="S72" s="87"/>
      <c r="T72" s="34">
        <f t="shared" si="14"/>
        <v>111058</v>
      </c>
      <c r="U72" s="34">
        <f t="shared" si="15"/>
        <v>1110580</v>
      </c>
      <c r="V72" s="87"/>
      <c r="W72" s="87"/>
      <c r="X72" s="72">
        <f t="shared" si="16"/>
        <v>8</v>
      </c>
      <c r="Y72" s="35"/>
      <c r="Z72" s="34">
        <f t="shared" si="17"/>
        <v>88846</v>
      </c>
      <c r="AA72" s="80">
        <f t="shared" si="18"/>
        <v>3627</v>
      </c>
    </row>
    <row r="73" spans="1:27" ht="25.5" customHeight="1" x14ac:dyDescent="0.25">
      <c r="A73" s="17">
        <v>44889</v>
      </c>
      <c r="B73" s="78" t="str">
        <f t="shared" si="10"/>
        <v>PO2211/03627</v>
      </c>
      <c r="C73" s="84"/>
      <c r="D73" s="84"/>
      <c r="E73" s="85"/>
      <c r="F73" s="84"/>
      <c r="G73" s="85" t="s">
        <v>113</v>
      </c>
      <c r="H73" s="85"/>
      <c r="I73" s="85" t="s">
        <v>2126</v>
      </c>
      <c r="J73" s="85"/>
      <c r="K73" s="85" t="s">
        <v>39</v>
      </c>
      <c r="L73" s="31" t="str">
        <f t="shared" si="11"/>
        <v>Chân giò heo muối 300g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10</v>
      </c>
      <c r="S73" s="87"/>
      <c r="T73" s="34">
        <f t="shared" si="14"/>
        <v>73431</v>
      </c>
      <c r="U73" s="34">
        <f t="shared" si="15"/>
        <v>734310</v>
      </c>
      <c r="V73" s="87"/>
      <c r="W73" s="87"/>
      <c r="X73" s="72">
        <f t="shared" si="16"/>
        <v>8</v>
      </c>
      <c r="Y73" s="35"/>
      <c r="Z73" s="34">
        <f t="shared" si="17"/>
        <v>58745</v>
      </c>
      <c r="AA73" s="80">
        <f t="shared" si="18"/>
        <v>3627</v>
      </c>
    </row>
    <row r="74" spans="1:27" ht="25.5" customHeight="1" x14ac:dyDescent="0.25">
      <c r="A74" s="17">
        <v>44889</v>
      </c>
      <c r="B74" s="78" t="str">
        <f t="shared" si="10"/>
        <v>PO2211/03628</v>
      </c>
      <c r="C74" s="84"/>
      <c r="D74" s="84"/>
      <c r="E74" s="85"/>
      <c r="F74" s="84"/>
      <c r="G74" s="85" t="s">
        <v>113</v>
      </c>
      <c r="H74" s="85"/>
      <c r="I74" s="85" t="s">
        <v>2127</v>
      </c>
      <c r="J74" s="85"/>
      <c r="K74" s="85" t="s">
        <v>39</v>
      </c>
      <c r="L74" s="31" t="str">
        <f t="shared" si="11"/>
        <v>Chân giò heo muối 300g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10</v>
      </c>
      <c r="S74" s="87"/>
      <c r="T74" s="34">
        <f t="shared" si="14"/>
        <v>73431</v>
      </c>
      <c r="U74" s="34">
        <f t="shared" si="15"/>
        <v>734310</v>
      </c>
      <c r="V74" s="87"/>
      <c r="W74" s="87"/>
      <c r="X74" s="72">
        <f t="shared" si="16"/>
        <v>8</v>
      </c>
      <c r="Y74" s="35"/>
      <c r="Z74" s="34">
        <f t="shared" si="17"/>
        <v>58745</v>
      </c>
      <c r="AA74" s="80">
        <f t="shared" si="18"/>
        <v>3628</v>
      </c>
    </row>
    <row r="75" spans="1:27" ht="25.5" customHeight="1" x14ac:dyDescent="0.25">
      <c r="A75" s="17">
        <v>44889</v>
      </c>
      <c r="B75" s="78" t="str">
        <f t="shared" si="10"/>
        <v>PO2211/03628</v>
      </c>
      <c r="C75" s="84"/>
      <c r="D75" s="84"/>
      <c r="E75" s="85"/>
      <c r="F75" s="84"/>
      <c r="G75" s="85" t="s">
        <v>113</v>
      </c>
      <c r="H75" s="85"/>
      <c r="I75" s="85" t="s">
        <v>2127</v>
      </c>
      <c r="J75" s="85"/>
      <c r="K75" s="85" t="s">
        <v>55</v>
      </c>
      <c r="L75" s="31" t="str">
        <f t="shared" si="11"/>
        <v>Gà muối 500g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20</v>
      </c>
      <c r="S75" s="87"/>
      <c r="T75" s="34">
        <f t="shared" si="14"/>
        <v>111058</v>
      </c>
      <c r="U75" s="34">
        <f t="shared" si="15"/>
        <v>2221160</v>
      </c>
      <c r="V75" s="87"/>
      <c r="W75" s="87"/>
      <c r="X75" s="72">
        <f t="shared" si="16"/>
        <v>8</v>
      </c>
      <c r="Y75" s="35"/>
      <c r="Z75" s="34">
        <f t="shared" si="17"/>
        <v>177693</v>
      </c>
      <c r="AA75" s="80">
        <f t="shared" si="18"/>
        <v>3628</v>
      </c>
    </row>
    <row r="76" spans="1:27" ht="25.5" customHeight="1" x14ac:dyDescent="0.25">
      <c r="A76" s="17">
        <v>44889</v>
      </c>
      <c r="B76" s="78" t="str">
        <f t="shared" si="10"/>
        <v>PO2211/03628</v>
      </c>
      <c r="C76" s="18"/>
      <c r="D76" s="18"/>
      <c r="E76" s="19"/>
      <c r="F76" s="18"/>
      <c r="G76" s="19" t="s">
        <v>113</v>
      </c>
      <c r="H76" s="19"/>
      <c r="I76" s="19" t="s">
        <v>2127</v>
      </c>
      <c r="J76" s="19"/>
      <c r="K76" s="19" t="s">
        <v>59</v>
      </c>
      <c r="L76" s="31" t="str">
        <f t="shared" si="11"/>
        <v>Giò Tai Lưỡi Xào 250g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10</v>
      </c>
      <c r="S76" s="33"/>
      <c r="T76" s="34">
        <f t="shared" si="14"/>
        <v>50182</v>
      </c>
      <c r="U76" s="34">
        <f t="shared" si="15"/>
        <v>501820</v>
      </c>
      <c r="V76" s="33"/>
      <c r="W76" s="33"/>
      <c r="X76" s="72">
        <f t="shared" si="16"/>
        <v>8</v>
      </c>
      <c r="Y76" s="35"/>
      <c r="Z76" s="34">
        <f t="shared" si="17"/>
        <v>40146</v>
      </c>
      <c r="AA76" s="80">
        <f t="shared" si="18"/>
        <v>3628</v>
      </c>
    </row>
    <row r="77" spans="1:27" ht="25.5" customHeight="1" x14ac:dyDescent="0.25">
      <c r="A77" s="17">
        <v>44889</v>
      </c>
      <c r="B77" s="78" t="str">
        <f t="shared" si="10"/>
        <v>PO2211/03628</v>
      </c>
      <c r="C77" s="84"/>
      <c r="D77" s="84"/>
      <c r="E77" s="85"/>
      <c r="F77" s="84"/>
      <c r="G77" s="85" t="s">
        <v>113</v>
      </c>
      <c r="H77" s="85"/>
      <c r="I77" s="85" t="s">
        <v>2127</v>
      </c>
      <c r="J77" s="85"/>
      <c r="K77" s="85" t="s">
        <v>65</v>
      </c>
      <c r="L77" s="31" t="str">
        <f t="shared" si="11"/>
        <v>Mọc Nấm Hương 250g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10</v>
      </c>
      <c r="S77" s="87"/>
      <c r="T77" s="34">
        <f t="shared" si="14"/>
        <v>46000</v>
      </c>
      <c r="U77" s="34">
        <f t="shared" si="15"/>
        <v>460000</v>
      </c>
      <c r="V77" s="87"/>
      <c r="W77" s="87"/>
      <c r="X77" s="72">
        <f t="shared" si="16"/>
        <v>8</v>
      </c>
      <c r="Y77" s="35"/>
      <c r="Z77" s="34">
        <f t="shared" si="17"/>
        <v>36800</v>
      </c>
      <c r="AA77" s="80">
        <f t="shared" si="18"/>
        <v>3628</v>
      </c>
    </row>
    <row r="78" spans="1:27" ht="25.5" customHeight="1" x14ac:dyDescent="0.25">
      <c r="A78" s="17">
        <v>44889</v>
      </c>
      <c r="B78" s="78" t="str">
        <f t="shared" si="10"/>
        <v>PO2211/03629</v>
      </c>
      <c r="C78" s="18"/>
      <c r="D78" s="18"/>
      <c r="E78" s="19"/>
      <c r="F78" s="18"/>
      <c r="G78" s="19" t="s">
        <v>113</v>
      </c>
      <c r="H78" s="19"/>
      <c r="I78" s="19" t="s">
        <v>2128</v>
      </c>
      <c r="J78" s="19"/>
      <c r="K78" s="19" t="s">
        <v>39</v>
      </c>
      <c r="L78" s="31" t="str">
        <f t="shared" si="11"/>
        <v>Chân giò heo muối 300g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25</v>
      </c>
      <c r="S78" s="33"/>
      <c r="T78" s="34">
        <f t="shared" si="14"/>
        <v>73431</v>
      </c>
      <c r="U78" s="34">
        <f t="shared" si="15"/>
        <v>1835775</v>
      </c>
      <c r="V78" s="33"/>
      <c r="W78" s="33"/>
      <c r="X78" s="72">
        <f t="shared" si="16"/>
        <v>8</v>
      </c>
      <c r="Y78" s="35"/>
      <c r="Z78" s="34">
        <f t="shared" si="17"/>
        <v>146862</v>
      </c>
      <c r="AA78" s="80">
        <f t="shared" si="18"/>
        <v>3629</v>
      </c>
    </row>
    <row r="79" spans="1:27" ht="25.5" customHeight="1" x14ac:dyDescent="0.25">
      <c r="A79" s="17">
        <v>44889</v>
      </c>
      <c r="B79" s="78" t="str">
        <f t="shared" si="10"/>
        <v>PO2211/03629</v>
      </c>
      <c r="C79" s="84"/>
      <c r="D79" s="84"/>
      <c r="E79" s="85"/>
      <c r="F79" s="84"/>
      <c r="G79" s="85" t="s">
        <v>113</v>
      </c>
      <c r="H79" s="85"/>
      <c r="I79" s="85" t="s">
        <v>2128</v>
      </c>
      <c r="J79" s="85"/>
      <c r="K79" s="85" t="s">
        <v>55</v>
      </c>
      <c r="L79" s="31" t="str">
        <f t="shared" si="11"/>
        <v>Gà muối 500g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35</v>
      </c>
      <c r="S79" s="87"/>
      <c r="T79" s="34">
        <f t="shared" si="14"/>
        <v>111058</v>
      </c>
      <c r="U79" s="34">
        <f t="shared" si="15"/>
        <v>3887030</v>
      </c>
      <c r="V79" s="87"/>
      <c r="W79" s="87"/>
      <c r="X79" s="72">
        <f t="shared" si="16"/>
        <v>8</v>
      </c>
      <c r="Y79" s="35"/>
      <c r="Z79" s="34">
        <f t="shared" si="17"/>
        <v>310962</v>
      </c>
      <c r="AA79" s="80">
        <f t="shared" si="18"/>
        <v>3629</v>
      </c>
    </row>
    <row r="80" spans="1:27" ht="25.5" customHeight="1" x14ac:dyDescent="0.25">
      <c r="A80" s="17">
        <v>44889</v>
      </c>
      <c r="B80" s="78" t="str">
        <f t="shared" si="10"/>
        <v>PO2211/03629</v>
      </c>
      <c r="C80" s="84"/>
      <c r="D80" s="84"/>
      <c r="E80" s="85"/>
      <c r="F80" s="84"/>
      <c r="G80" s="85" t="s">
        <v>113</v>
      </c>
      <c r="H80" s="85"/>
      <c r="I80" s="85" t="s">
        <v>2128</v>
      </c>
      <c r="J80" s="85"/>
      <c r="K80" s="85" t="s">
        <v>43</v>
      </c>
      <c r="L80" s="31" t="str">
        <f t="shared" si="11"/>
        <v>Chân gà sốt cay 400g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9</v>
      </c>
      <c r="S80" s="87"/>
      <c r="T80" s="34">
        <f t="shared" si="14"/>
        <v>90750</v>
      </c>
      <c r="U80" s="34">
        <f t="shared" si="15"/>
        <v>816750</v>
      </c>
      <c r="V80" s="87"/>
      <c r="W80" s="87"/>
      <c r="X80" s="72">
        <f t="shared" si="16"/>
        <v>8</v>
      </c>
      <c r="Y80" s="35"/>
      <c r="Z80" s="34">
        <f t="shared" si="17"/>
        <v>65340</v>
      </c>
      <c r="AA80" s="80">
        <f t="shared" si="18"/>
        <v>3629</v>
      </c>
    </row>
    <row r="81" spans="1:27" ht="25.5" customHeight="1" x14ac:dyDescent="0.25">
      <c r="A81" s="17">
        <v>44889</v>
      </c>
      <c r="B81" s="78" t="str">
        <f t="shared" si="10"/>
        <v>PO2211/03629</v>
      </c>
      <c r="C81" s="84"/>
      <c r="D81" s="84"/>
      <c r="E81" s="85"/>
      <c r="F81" s="84"/>
      <c r="G81" s="85" t="s">
        <v>113</v>
      </c>
      <c r="H81" s="85"/>
      <c r="I81" s="85" t="s">
        <v>2128</v>
      </c>
      <c r="J81" s="85"/>
      <c r="K81" s="85" t="s">
        <v>59</v>
      </c>
      <c r="L81" s="31" t="str">
        <f t="shared" si="11"/>
        <v>Giò Tai Lưỡi Xào 250g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25</v>
      </c>
      <c r="S81" s="87"/>
      <c r="T81" s="34">
        <f t="shared" si="14"/>
        <v>50182</v>
      </c>
      <c r="U81" s="34">
        <f t="shared" si="15"/>
        <v>1254550</v>
      </c>
      <c r="V81" s="87"/>
      <c r="W81" s="87"/>
      <c r="X81" s="72">
        <f t="shared" si="16"/>
        <v>8</v>
      </c>
      <c r="Y81" s="35"/>
      <c r="Z81" s="34">
        <f t="shared" si="17"/>
        <v>100364</v>
      </c>
      <c r="AA81" s="80">
        <f t="shared" si="18"/>
        <v>3629</v>
      </c>
    </row>
    <row r="82" spans="1:27" ht="25.5" customHeight="1" x14ac:dyDescent="0.25">
      <c r="A82" s="17">
        <v>44889</v>
      </c>
      <c r="B82" s="78" t="str">
        <f t="shared" si="10"/>
        <v>PO2211/03629</v>
      </c>
      <c r="C82" s="84"/>
      <c r="D82" s="84"/>
      <c r="E82" s="85"/>
      <c r="F82" s="84"/>
      <c r="G82" s="85" t="s">
        <v>113</v>
      </c>
      <c r="H82" s="85"/>
      <c r="I82" s="85" t="s">
        <v>2128</v>
      </c>
      <c r="J82" s="85"/>
      <c r="K82" s="85" t="s">
        <v>65</v>
      </c>
      <c r="L82" s="31" t="str">
        <f t="shared" si="11"/>
        <v>Mọc Nấm Hương 250g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20</v>
      </c>
      <c r="S82" s="87"/>
      <c r="T82" s="34">
        <f t="shared" si="14"/>
        <v>46000</v>
      </c>
      <c r="U82" s="34">
        <f t="shared" si="15"/>
        <v>920000</v>
      </c>
      <c r="V82" s="87"/>
      <c r="W82" s="87"/>
      <c r="X82" s="72">
        <f t="shared" si="16"/>
        <v>8</v>
      </c>
      <c r="Y82" s="35"/>
      <c r="Z82" s="34">
        <f t="shared" si="17"/>
        <v>73600</v>
      </c>
      <c r="AA82" s="80">
        <f t="shared" si="18"/>
        <v>3629</v>
      </c>
    </row>
    <row r="83" spans="1:27" ht="25.5" customHeight="1" x14ac:dyDescent="0.25">
      <c r="A83" s="17">
        <v>44889</v>
      </c>
      <c r="B83" s="78" t="str">
        <f t="shared" si="10"/>
        <v>PO2211/03630</v>
      </c>
      <c r="C83" s="84"/>
      <c r="D83" s="84"/>
      <c r="E83" s="85"/>
      <c r="F83" s="84"/>
      <c r="G83" s="85" t="s">
        <v>113</v>
      </c>
      <c r="H83" s="85"/>
      <c r="I83" s="85" t="s">
        <v>2129</v>
      </c>
      <c r="J83" s="85"/>
      <c r="K83" s="85" t="s">
        <v>55</v>
      </c>
      <c r="L83" s="31" t="str">
        <f t="shared" si="11"/>
        <v>Gà muối 500g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20</v>
      </c>
      <c r="S83" s="87"/>
      <c r="T83" s="34">
        <f t="shared" si="14"/>
        <v>111058</v>
      </c>
      <c r="U83" s="34">
        <f t="shared" si="15"/>
        <v>2221160</v>
      </c>
      <c r="V83" s="87"/>
      <c r="W83" s="87"/>
      <c r="X83" s="72">
        <f t="shared" si="16"/>
        <v>8</v>
      </c>
      <c r="Y83" s="35"/>
      <c r="Z83" s="34">
        <f t="shared" si="17"/>
        <v>177693</v>
      </c>
      <c r="AA83" s="80">
        <f t="shared" si="18"/>
        <v>3630</v>
      </c>
    </row>
    <row r="84" spans="1:27" ht="25.5" customHeight="1" x14ac:dyDescent="0.25">
      <c r="A84" s="17">
        <v>44889</v>
      </c>
      <c r="B84" s="78" t="str">
        <f t="shared" si="10"/>
        <v>PO2211/03630</v>
      </c>
      <c r="C84" s="84"/>
      <c r="D84" s="84"/>
      <c r="E84" s="85"/>
      <c r="F84" s="84"/>
      <c r="G84" s="85" t="s">
        <v>113</v>
      </c>
      <c r="H84" s="85"/>
      <c r="I84" s="85" t="s">
        <v>2129</v>
      </c>
      <c r="J84" s="85"/>
      <c r="K84" s="85" t="s">
        <v>39</v>
      </c>
      <c r="L84" s="31" t="str">
        <f t="shared" si="11"/>
        <v>Chân giò heo muối 300g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15</v>
      </c>
      <c r="S84" s="87"/>
      <c r="T84" s="34">
        <f t="shared" si="14"/>
        <v>73431</v>
      </c>
      <c r="U84" s="34">
        <f t="shared" si="15"/>
        <v>1101465</v>
      </c>
      <c r="V84" s="87"/>
      <c r="W84" s="87"/>
      <c r="X84" s="72">
        <f t="shared" si="16"/>
        <v>8</v>
      </c>
      <c r="Y84" s="35"/>
      <c r="Z84" s="34">
        <f t="shared" si="17"/>
        <v>88117</v>
      </c>
      <c r="AA84" s="80">
        <f t="shared" si="18"/>
        <v>3630</v>
      </c>
    </row>
    <row r="85" spans="1:27" ht="25.5" customHeight="1" x14ac:dyDescent="0.25">
      <c r="A85" s="17">
        <v>44889</v>
      </c>
      <c r="B85" s="78" t="str">
        <f t="shared" si="10"/>
        <v>PO2211/03631</v>
      </c>
      <c r="C85" s="84"/>
      <c r="D85" s="84"/>
      <c r="E85" s="85"/>
      <c r="F85" s="84"/>
      <c r="G85" s="85" t="s">
        <v>143</v>
      </c>
      <c r="H85" s="85"/>
      <c r="I85" s="85" t="s">
        <v>2130</v>
      </c>
      <c r="J85" s="85"/>
      <c r="K85" s="85" t="s">
        <v>30</v>
      </c>
      <c r="L85" s="31" t="str">
        <f t="shared" si="11"/>
        <v>Bắp bò muối 200g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5</v>
      </c>
      <c r="S85" s="87"/>
      <c r="T85" s="34">
        <f t="shared" si="14"/>
        <v>87787</v>
      </c>
      <c r="U85" s="34">
        <f t="shared" si="15"/>
        <v>438935</v>
      </c>
      <c r="V85" s="87"/>
      <c r="W85" s="87"/>
      <c r="X85" s="72">
        <f t="shared" si="16"/>
        <v>8</v>
      </c>
      <c r="Y85" s="35"/>
      <c r="Z85" s="34">
        <f t="shared" si="17"/>
        <v>35115</v>
      </c>
      <c r="AA85" s="80">
        <f t="shared" si="18"/>
        <v>3631</v>
      </c>
    </row>
    <row r="86" spans="1:27" ht="25.5" customHeight="1" x14ac:dyDescent="0.25">
      <c r="A86" s="17">
        <v>44889</v>
      </c>
      <c r="B86" s="78" t="str">
        <f t="shared" si="10"/>
        <v>PO2211/03631</v>
      </c>
      <c r="G86" s="24" t="s">
        <v>143</v>
      </c>
      <c r="I86" s="24" t="s">
        <v>2130</v>
      </c>
      <c r="K86" s="24" t="s">
        <v>39</v>
      </c>
      <c r="L86" s="31" t="str">
        <f t="shared" si="11"/>
        <v>Chân giò heo muối 300g</v>
      </c>
      <c r="M86" s="90"/>
      <c r="N86" s="50" t="str">
        <f t="shared" si="12"/>
        <v>K-C6</v>
      </c>
      <c r="Q86" s="32" t="str">
        <f t="shared" si="13"/>
        <v>Túi</v>
      </c>
      <c r="R86" s="36">
        <v>10</v>
      </c>
      <c r="T86" s="34">
        <f t="shared" si="14"/>
        <v>73431</v>
      </c>
      <c r="U86" s="34">
        <f t="shared" si="15"/>
        <v>734310</v>
      </c>
      <c r="X86" s="72">
        <f t="shared" si="16"/>
        <v>8</v>
      </c>
      <c r="Y86" s="35"/>
      <c r="Z86" s="34">
        <f t="shared" si="17"/>
        <v>58745</v>
      </c>
      <c r="AA86" s="80">
        <f t="shared" si="18"/>
        <v>3631</v>
      </c>
    </row>
    <row r="87" spans="1:27" ht="25.5" customHeight="1" x14ac:dyDescent="0.25">
      <c r="A87" s="17">
        <v>44889</v>
      </c>
      <c r="B87" s="78" t="str">
        <f t="shared" si="10"/>
        <v>PO2211/03631</v>
      </c>
      <c r="G87" s="24" t="s">
        <v>143</v>
      </c>
      <c r="I87" s="24" t="s">
        <v>2130</v>
      </c>
      <c r="K87" s="24" t="s">
        <v>55</v>
      </c>
      <c r="L87" s="31" t="str">
        <f t="shared" si="11"/>
        <v>Gà muối 500g</v>
      </c>
      <c r="M87" s="90"/>
      <c r="N87" s="50" t="str">
        <f t="shared" si="12"/>
        <v>K-C6</v>
      </c>
      <c r="Q87" s="32" t="str">
        <f t="shared" si="13"/>
        <v>Túi</v>
      </c>
      <c r="R87" s="36">
        <v>20</v>
      </c>
      <c r="T87" s="34">
        <f t="shared" si="14"/>
        <v>111058</v>
      </c>
      <c r="U87" s="34">
        <f t="shared" si="15"/>
        <v>2221160</v>
      </c>
      <c r="X87" s="72">
        <f t="shared" si="16"/>
        <v>8</v>
      </c>
      <c r="Y87" s="35"/>
      <c r="Z87" s="34">
        <f t="shared" si="17"/>
        <v>177693</v>
      </c>
      <c r="AA87" s="80">
        <f t="shared" si="18"/>
        <v>3631</v>
      </c>
    </row>
    <row r="88" spans="1:27" ht="25.5" customHeight="1" x14ac:dyDescent="0.25">
      <c r="A88" s="17">
        <v>44889</v>
      </c>
      <c r="B88" s="78" t="str">
        <f t="shared" si="10"/>
        <v>PO2211/03631</v>
      </c>
      <c r="G88" s="24" t="s">
        <v>143</v>
      </c>
      <c r="I88" s="24" t="s">
        <v>2130</v>
      </c>
      <c r="K88" s="24" t="s">
        <v>59</v>
      </c>
      <c r="L88" s="31" t="str">
        <f t="shared" si="11"/>
        <v>Giò Tai Lưỡi Xào 250g</v>
      </c>
      <c r="M88" s="20"/>
      <c r="N88" s="50" t="str">
        <f t="shared" si="12"/>
        <v>K-C6</v>
      </c>
      <c r="Q88" s="32" t="str">
        <f t="shared" si="13"/>
        <v>Túi</v>
      </c>
      <c r="R88" s="36">
        <v>5</v>
      </c>
      <c r="T88" s="34">
        <f t="shared" si="14"/>
        <v>50182</v>
      </c>
      <c r="U88" s="34">
        <f t="shared" si="15"/>
        <v>250910</v>
      </c>
      <c r="X88" s="72">
        <f t="shared" si="16"/>
        <v>8</v>
      </c>
      <c r="Y88" s="35"/>
      <c r="Z88" s="34">
        <f t="shared" si="17"/>
        <v>20073</v>
      </c>
      <c r="AA88" s="80">
        <f t="shared" si="18"/>
        <v>3631</v>
      </c>
    </row>
    <row r="89" spans="1:27" ht="25.5" customHeight="1" x14ac:dyDescent="0.25">
      <c r="A89" s="17">
        <v>44889</v>
      </c>
      <c r="B89" s="78" t="str">
        <f t="shared" si="10"/>
        <v>PO2211/03631</v>
      </c>
      <c r="G89" s="24" t="s">
        <v>143</v>
      </c>
      <c r="I89" s="24" t="s">
        <v>2130</v>
      </c>
      <c r="K89" s="24" t="s">
        <v>65</v>
      </c>
      <c r="L89" s="31" t="str">
        <f t="shared" si="11"/>
        <v>Mọc Nấm Hương 250g</v>
      </c>
      <c r="M89" s="20"/>
      <c r="N89" s="50" t="str">
        <f t="shared" si="12"/>
        <v>K-C6</v>
      </c>
      <c r="Q89" s="32" t="str">
        <f t="shared" si="13"/>
        <v>Túi</v>
      </c>
      <c r="R89" s="36">
        <v>10</v>
      </c>
      <c r="T89" s="34">
        <f t="shared" si="14"/>
        <v>46000</v>
      </c>
      <c r="U89" s="34">
        <f t="shared" si="15"/>
        <v>460000</v>
      </c>
      <c r="X89" s="72">
        <f t="shared" si="16"/>
        <v>8</v>
      </c>
      <c r="Y89" s="35"/>
      <c r="Z89" s="34">
        <f t="shared" si="17"/>
        <v>36800</v>
      </c>
      <c r="AA89" s="80">
        <f t="shared" si="18"/>
        <v>3631</v>
      </c>
    </row>
    <row r="90" spans="1:27" ht="25.5" customHeight="1" x14ac:dyDescent="0.25">
      <c r="A90" s="17">
        <v>44889</v>
      </c>
      <c r="B90" s="78" t="str">
        <f t="shared" si="10"/>
        <v>PO2211/03632</v>
      </c>
      <c r="G90" s="24" t="s">
        <v>113</v>
      </c>
      <c r="I90" s="24" t="s">
        <v>2131</v>
      </c>
      <c r="K90" s="24" t="s">
        <v>39</v>
      </c>
      <c r="L90" s="31" t="str">
        <f t="shared" si="11"/>
        <v>Chân giò heo muối 300g</v>
      </c>
      <c r="M90" s="20"/>
      <c r="N90" s="50" t="str">
        <f t="shared" si="12"/>
        <v>K-C6</v>
      </c>
      <c r="Q90" s="32" t="str">
        <f t="shared" si="13"/>
        <v>Túi</v>
      </c>
      <c r="R90" s="36">
        <v>10</v>
      </c>
      <c r="T90" s="34">
        <f t="shared" si="14"/>
        <v>73431</v>
      </c>
      <c r="U90" s="34">
        <f t="shared" si="15"/>
        <v>734310</v>
      </c>
      <c r="X90" s="72">
        <f t="shared" si="16"/>
        <v>8</v>
      </c>
      <c r="Y90" s="35"/>
      <c r="Z90" s="34">
        <f t="shared" si="17"/>
        <v>58745</v>
      </c>
      <c r="AA90" s="80">
        <f t="shared" si="18"/>
        <v>3632</v>
      </c>
    </row>
    <row r="91" spans="1:27" ht="25.5" customHeight="1" x14ac:dyDescent="0.25">
      <c r="A91" s="17">
        <v>44889</v>
      </c>
      <c r="B91" s="78" t="str">
        <f t="shared" si="10"/>
        <v>PO2211/03632</v>
      </c>
      <c r="G91" s="24" t="s">
        <v>113</v>
      </c>
      <c r="I91" s="24" t="s">
        <v>2131</v>
      </c>
      <c r="K91" s="24" t="s">
        <v>55</v>
      </c>
      <c r="L91" s="31" t="str">
        <f t="shared" si="11"/>
        <v>Gà muối 500g</v>
      </c>
      <c r="M91" s="20"/>
      <c r="N91" s="50" t="str">
        <f t="shared" si="12"/>
        <v>K-C6</v>
      </c>
      <c r="Q91" s="32" t="str">
        <f t="shared" si="13"/>
        <v>Túi</v>
      </c>
      <c r="R91" s="36">
        <v>20</v>
      </c>
      <c r="T91" s="34">
        <f t="shared" si="14"/>
        <v>111058</v>
      </c>
      <c r="U91" s="34">
        <f t="shared" si="15"/>
        <v>2221160</v>
      </c>
      <c r="X91" s="72">
        <f t="shared" si="16"/>
        <v>8</v>
      </c>
      <c r="Y91" s="35"/>
      <c r="Z91" s="34">
        <f t="shared" si="17"/>
        <v>177693</v>
      </c>
      <c r="AA91" s="80">
        <f t="shared" si="18"/>
        <v>3632</v>
      </c>
    </row>
    <row r="92" spans="1:27" ht="25.5" customHeight="1" x14ac:dyDescent="0.25">
      <c r="A92" s="17">
        <v>44889</v>
      </c>
      <c r="B92" s="78" t="str">
        <f t="shared" si="10"/>
        <v>PO2211/03633</v>
      </c>
      <c r="G92" s="24" t="s">
        <v>113</v>
      </c>
      <c r="I92" s="24" t="s">
        <v>2132</v>
      </c>
      <c r="K92" s="24" t="s">
        <v>65</v>
      </c>
      <c r="L92" s="31" t="str">
        <f t="shared" si="11"/>
        <v>Mọc Nấm Hương 250g</v>
      </c>
      <c r="M92" s="20"/>
      <c r="N92" s="50" t="str">
        <f t="shared" si="12"/>
        <v>K-C6</v>
      </c>
      <c r="Q92" s="32" t="str">
        <f t="shared" si="13"/>
        <v>Túi</v>
      </c>
      <c r="R92" s="36">
        <v>15</v>
      </c>
      <c r="T92" s="34">
        <f t="shared" si="14"/>
        <v>46000</v>
      </c>
      <c r="U92" s="34">
        <f t="shared" si="15"/>
        <v>690000</v>
      </c>
      <c r="X92" s="72">
        <f t="shared" si="16"/>
        <v>8</v>
      </c>
      <c r="Y92" s="35"/>
      <c r="Z92" s="34">
        <f t="shared" si="17"/>
        <v>55200</v>
      </c>
      <c r="AA92" s="80">
        <f t="shared" si="18"/>
        <v>3633</v>
      </c>
    </row>
    <row r="93" spans="1:27" ht="25.5" customHeight="1" x14ac:dyDescent="0.25">
      <c r="A93" s="17">
        <v>44889</v>
      </c>
      <c r="B93" s="78" t="str">
        <f t="shared" si="10"/>
        <v>PO2211/03633</v>
      </c>
      <c r="G93" s="24" t="s">
        <v>113</v>
      </c>
      <c r="I93" s="24" t="s">
        <v>2132</v>
      </c>
      <c r="K93" s="24" t="s">
        <v>59</v>
      </c>
      <c r="L93" s="31" t="str">
        <f t="shared" si="11"/>
        <v>Giò Tai Lưỡi Xào 250g</v>
      </c>
      <c r="M93" s="20"/>
      <c r="N93" s="50" t="str">
        <f t="shared" si="12"/>
        <v>K-C6</v>
      </c>
      <c r="Q93" s="32" t="str">
        <f t="shared" si="13"/>
        <v>Túi</v>
      </c>
      <c r="R93" s="36">
        <v>10</v>
      </c>
      <c r="T93" s="34">
        <f t="shared" si="14"/>
        <v>50182</v>
      </c>
      <c r="U93" s="34">
        <f t="shared" si="15"/>
        <v>501820</v>
      </c>
      <c r="X93" s="72">
        <f t="shared" si="16"/>
        <v>8</v>
      </c>
      <c r="Y93" s="35"/>
      <c r="Z93" s="34">
        <f t="shared" si="17"/>
        <v>40146</v>
      </c>
      <c r="AA93" s="80">
        <f t="shared" si="18"/>
        <v>3633</v>
      </c>
    </row>
    <row r="94" spans="1:27" ht="25.5" customHeight="1" x14ac:dyDescent="0.25">
      <c r="A94" s="17">
        <v>44889</v>
      </c>
      <c r="B94" s="78" t="str">
        <f t="shared" si="10"/>
        <v>PO2211/03633</v>
      </c>
      <c r="G94" s="24" t="s">
        <v>113</v>
      </c>
      <c r="I94" s="24" t="s">
        <v>2132</v>
      </c>
      <c r="K94" s="24" t="s">
        <v>55</v>
      </c>
      <c r="L94" s="31" t="str">
        <f t="shared" si="11"/>
        <v>Gà muối 500g</v>
      </c>
      <c r="M94" s="20"/>
      <c r="N94" s="50" t="str">
        <f t="shared" si="12"/>
        <v>K-C6</v>
      </c>
      <c r="Q94" s="32" t="str">
        <f t="shared" si="13"/>
        <v>Túi</v>
      </c>
      <c r="R94" s="36">
        <v>15</v>
      </c>
      <c r="T94" s="34">
        <f t="shared" si="14"/>
        <v>111058</v>
      </c>
      <c r="U94" s="34">
        <f t="shared" si="15"/>
        <v>1665870</v>
      </c>
      <c r="X94" s="72">
        <f t="shared" si="16"/>
        <v>8</v>
      </c>
      <c r="Y94" s="35"/>
      <c r="Z94" s="34">
        <f t="shared" si="17"/>
        <v>133270</v>
      </c>
      <c r="AA94" s="80">
        <f t="shared" si="18"/>
        <v>3633</v>
      </c>
    </row>
    <row r="95" spans="1:27" ht="25.5" customHeight="1" x14ac:dyDescent="0.25">
      <c r="A95" s="17">
        <v>44889</v>
      </c>
      <c r="B95" s="78" t="str">
        <f t="shared" si="10"/>
        <v>PO2211/03633</v>
      </c>
      <c r="G95" s="24" t="s">
        <v>113</v>
      </c>
      <c r="I95" s="24" t="s">
        <v>2132</v>
      </c>
      <c r="K95" s="24" t="s">
        <v>39</v>
      </c>
      <c r="L95" s="31" t="str">
        <f t="shared" si="11"/>
        <v>Chân giò heo muối 300g</v>
      </c>
      <c r="M95" s="90"/>
      <c r="N95" s="50" t="str">
        <f t="shared" si="12"/>
        <v>K-C6</v>
      </c>
      <c r="Q95" s="32" t="str">
        <f t="shared" si="13"/>
        <v>Túi</v>
      </c>
      <c r="R95" s="36">
        <v>5</v>
      </c>
      <c r="T95" s="34">
        <f t="shared" si="14"/>
        <v>73431</v>
      </c>
      <c r="U95" s="34">
        <f t="shared" si="15"/>
        <v>367155</v>
      </c>
      <c r="X95" s="72">
        <f t="shared" si="16"/>
        <v>8</v>
      </c>
      <c r="Y95" s="35"/>
      <c r="Z95" s="34">
        <f t="shared" si="17"/>
        <v>29372</v>
      </c>
      <c r="AA95" s="80">
        <f t="shared" si="18"/>
        <v>3633</v>
      </c>
    </row>
    <row r="96" spans="1:27" ht="25.5" customHeight="1" x14ac:dyDescent="0.25">
      <c r="A96" s="17">
        <v>44889</v>
      </c>
      <c r="B96" s="78" t="str">
        <f t="shared" si="10"/>
        <v>PO2211/03634</v>
      </c>
      <c r="G96" s="24" t="s">
        <v>113</v>
      </c>
      <c r="I96" s="24" t="s">
        <v>2133</v>
      </c>
      <c r="K96" s="24" t="s">
        <v>30</v>
      </c>
      <c r="L96" s="31" t="str">
        <f t="shared" si="11"/>
        <v>Bắp bò muối 200g</v>
      </c>
      <c r="M96" s="90"/>
      <c r="N96" s="50" t="str">
        <f t="shared" si="12"/>
        <v>K-C6</v>
      </c>
      <c r="Q96" s="32" t="str">
        <f t="shared" si="13"/>
        <v>Túi</v>
      </c>
      <c r="R96" s="36">
        <v>5</v>
      </c>
      <c r="T96" s="34">
        <f t="shared" si="14"/>
        <v>87787</v>
      </c>
      <c r="U96" s="34">
        <f t="shared" si="15"/>
        <v>438935</v>
      </c>
      <c r="X96" s="72">
        <f t="shared" si="16"/>
        <v>8</v>
      </c>
      <c r="Y96" s="35"/>
      <c r="Z96" s="34">
        <f t="shared" si="17"/>
        <v>35115</v>
      </c>
      <c r="AA96" s="80">
        <f t="shared" si="18"/>
        <v>3634</v>
      </c>
    </row>
    <row r="97" spans="1:28" ht="25.5" customHeight="1" x14ac:dyDescent="0.25">
      <c r="A97" s="17">
        <v>44889</v>
      </c>
      <c r="B97" s="78" t="str">
        <f t="shared" si="10"/>
        <v>PO2211/03634</v>
      </c>
      <c r="G97" s="24" t="s">
        <v>113</v>
      </c>
      <c r="I97" s="24" t="s">
        <v>2133</v>
      </c>
      <c r="K97" s="24" t="s">
        <v>39</v>
      </c>
      <c r="L97" s="31" t="str">
        <f t="shared" si="11"/>
        <v>Chân giò heo muối 300g</v>
      </c>
      <c r="M97" s="90"/>
      <c r="N97" s="50" t="str">
        <f t="shared" si="12"/>
        <v>K-C6</v>
      </c>
      <c r="Q97" s="32" t="str">
        <f t="shared" si="13"/>
        <v>Túi</v>
      </c>
      <c r="R97" s="36">
        <v>5</v>
      </c>
      <c r="T97" s="34">
        <f t="shared" si="14"/>
        <v>73431</v>
      </c>
      <c r="U97" s="34">
        <f t="shared" si="15"/>
        <v>367155</v>
      </c>
      <c r="X97" s="72">
        <f t="shared" si="16"/>
        <v>8</v>
      </c>
      <c r="Y97" s="35"/>
      <c r="Z97" s="34">
        <f t="shared" si="17"/>
        <v>29372</v>
      </c>
      <c r="AA97" s="80">
        <f t="shared" si="18"/>
        <v>3634</v>
      </c>
    </row>
    <row r="98" spans="1:28" ht="25.5" customHeight="1" x14ac:dyDescent="0.25">
      <c r="A98" s="17">
        <v>44889</v>
      </c>
      <c r="B98" s="78" t="str">
        <f t="shared" si="10"/>
        <v>PO2211/03634</v>
      </c>
      <c r="G98" s="24" t="s">
        <v>113</v>
      </c>
      <c r="I98" s="24" t="s">
        <v>2133</v>
      </c>
      <c r="K98" s="24" t="s">
        <v>55</v>
      </c>
      <c r="L98" s="31" t="str">
        <f t="shared" si="11"/>
        <v>Gà muối 500g</v>
      </c>
      <c r="M98" s="90"/>
      <c r="N98" s="50" t="str">
        <f t="shared" si="12"/>
        <v>K-C6</v>
      </c>
      <c r="Q98" s="32" t="str">
        <f t="shared" si="13"/>
        <v>Túi</v>
      </c>
      <c r="R98" s="36">
        <v>15</v>
      </c>
      <c r="T98" s="34">
        <f t="shared" si="14"/>
        <v>111058</v>
      </c>
      <c r="U98" s="34">
        <f t="shared" si="15"/>
        <v>1665870</v>
      </c>
      <c r="X98" s="72">
        <f t="shared" si="16"/>
        <v>8</v>
      </c>
      <c r="Y98" s="35"/>
      <c r="Z98" s="34">
        <f t="shared" si="17"/>
        <v>133270</v>
      </c>
      <c r="AA98" s="80">
        <f t="shared" si="18"/>
        <v>3634</v>
      </c>
    </row>
    <row r="99" spans="1:28" ht="25.5" customHeight="1" x14ac:dyDescent="0.25">
      <c r="A99" s="17">
        <v>44889</v>
      </c>
      <c r="B99" s="78" t="str">
        <f t="shared" si="10"/>
        <v>PO2211/03634</v>
      </c>
      <c r="G99" s="24" t="s">
        <v>113</v>
      </c>
      <c r="I99" s="24" t="s">
        <v>2133</v>
      </c>
      <c r="K99" s="24" t="s">
        <v>53</v>
      </c>
      <c r="L99" s="31" t="str">
        <f t="shared" si="11"/>
        <v>Giò lụa 500g</v>
      </c>
      <c r="M99" s="20"/>
      <c r="N99" s="50" t="str">
        <f t="shared" si="12"/>
        <v>K-C6</v>
      </c>
      <c r="Q99" s="32" t="str">
        <f t="shared" si="13"/>
        <v>Túi</v>
      </c>
      <c r="R99" s="36">
        <v>5</v>
      </c>
      <c r="T99" s="34">
        <f t="shared" si="14"/>
        <v>94013</v>
      </c>
      <c r="U99" s="34">
        <f t="shared" si="15"/>
        <v>470065</v>
      </c>
      <c r="X99" s="72">
        <f t="shared" si="16"/>
        <v>8</v>
      </c>
      <c r="Y99" s="35"/>
      <c r="Z99" s="34">
        <f t="shared" si="17"/>
        <v>37605</v>
      </c>
      <c r="AA99" s="80">
        <f t="shared" si="18"/>
        <v>3634</v>
      </c>
    </row>
    <row r="100" spans="1:28" ht="25.5" customHeight="1" x14ac:dyDescent="0.25">
      <c r="A100" s="17">
        <v>44889</v>
      </c>
      <c r="B100" s="78" t="str">
        <f t="shared" si="10"/>
        <v>PO2211/03634</v>
      </c>
      <c r="G100" s="24" t="s">
        <v>113</v>
      </c>
      <c r="I100" s="24" t="s">
        <v>2133</v>
      </c>
      <c r="K100" s="24" t="s">
        <v>59</v>
      </c>
      <c r="L100" s="31" t="str">
        <f t="shared" si="11"/>
        <v>Giò Tai Lưỡi Xào 250g</v>
      </c>
      <c r="M100" s="20"/>
      <c r="N100" s="50" t="str">
        <f t="shared" si="12"/>
        <v>K-C6</v>
      </c>
      <c r="Q100" s="32" t="str">
        <f t="shared" si="13"/>
        <v>Túi</v>
      </c>
      <c r="R100" s="36">
        <v>5</v>
      </c>
      <c r="T100" s="34">
        <f t="shared" si="14"/>
        <v>50182</v>
      </c>
      <c r="U100" s="34">
        <f t="shared" si="15"/>
        <v>250910</v>
      </c>
      <c r="X100" s="72">
        <f t="shared" si="16"/>
        <v>8</v>
      </c>
      <c r="Y100" s="35"/>
      <c r="Z100" s="34">
        <f t="shared" si="17"/>
        <v>20073</v>
      </c>
      <c r="AA100" s="80">
        <f t="shared" si="18"/>
        <v>3634</v>
      </c>
    </row>
    <row r="101" spans="1:28" ht="25.5" customHeight="1" x14ac:dyDescent="0.25">
      <c r="A101" s="17">
        <v>44889</v>
      </c>
      <c r="B101" s="78" t="str">
        <f t="shared" si="10"/>
        <v>PO2211/03634</v>
      </c>
      <c r="G101" s="24" t="s">
        <v>113</v>
      </c>
      <c r="I101" s="24" t="s">
        <v>2133</v>
      </c>
      <c r="K101" s="24" t="s">
        <v>65</v>
      </c>
      <c r="L101" s="31" t="str">
        <f t="shared" si="11"/>
        <v>Mọc Nấm Hương 250g</v>
      </c>
      <c r="M101" s="20"/>
      <c r="N101" s="50" t="str">
        <f t="shared" si="12"/>
        <v>K-C6</v>
      </c>
      <c r="Q101" s="32" t="str">
        <f t="shared" si="13"/>
        <v>Túi</v>
      </c>
      <c r="R101" s="36">
        <v>5</v>
      </c>
      <c r="T101" s="34">
        <f t="shared" si="14"/>
        <v>46000</v>
      </c>
      <c r="U101" s="34">
        <f t="shared" si="15"/>
        <v>230000</v>
      </c>
      <c r="X101" s="72">
        <f t="shared" si="16"/>
        <v>8</v>
      </c>
      <c r="Y101" s="35"/>
      <c r="Z101" s="34">
        <f t="shared" si="17"/>
        <v>18400</v>
      </c>
      <c r="AA101" s="80">
        <f t="shared" si="18"/>
        <v>3634</v>
      </c>
    </row>
    <row r="102" spans="1:28" ht="25.5" customHeight="1" x14ac:dyDescent="0.25">
      <c r="A102" s="17">
        <v>44889</v>
      </c>
      <c r="B102" s="78" t="str">
        <f t="shared" si="10"/>
        <v>PO2211/03635</v>
      </c>
      <c r="G102" s="24" t="s">
        <v>113</v>
      </c>
      <c r="I102" s="24" t="s">
        <v>2134</v>
      </c>
      <c r="K102" s="24" t="s">
        <v>65</v>
      </c>
      <c r="L102" s="31" t="str">
        <f t="shared" si="11"/>
        <v>Mọc Nấm Hương 250g</v>
      </c>
      <c r="M102" s="90"/>
      <c r="N102" s="50" t="str">
        <f t="shared" si="12"/>
        <v>K-C6</v>
      </c>
      <c r="Q102" s="32" t="str">
        <f t="shared" si="13"/>
        <v>Túi</v>
      </c>
      <c r="R102" s="36">
        <v>5</v>
      </c>
      <c r="T102" s="34">
        <f t="shared" si="14"/>
        <v>46000</v>
      </c>
      <c r="U102" s="34">
        <f t="shared" si="15"/>
        <v>230000</v>
      </c>
      <c r="X102" s="72">
        <f t="shared" si="16"/>
        <v>8</v>
      </c>
      <c r="Y102" s="35"/>
      <c r="Z102" s="34">
        <f t="shared" si="17"/>
        <v>18400</v>
      </c>
      <c r="AA102" s="80">
        <f t="shared" si="18"/>
        <v>3635</v>
      </c>
    </row>
    <row r="103" spans="1:28" ht="25.5" customHeight="1" x14ac:dyDescent="0.25">
      <c r="A103" s="17">
        <v>44889</v>
      </c>
      <c r="B103" s="78" t="str">
        <f t="shared" si="10"/>
        <v>PO2211/03635</v>
      </c>
      <c r="G103" s="24" t="s">
        <v>113</v>
      </c>
      <c r="I103" s="24" t="s">
        <v>2134</v>
      </c>
      <c r="K103" s="24" t="s">
        <v>59</v>
      </c>
      <c r="L103" s="31" t="str">
        <f t="shared" si="11"/>
        <v>Giò Tai Lưỡi Xào 250g</v>
      </c>
      <c r="M103" s="90"/>
      <c r="N103" s="50" t="str">
        <f t="shared" si="12"/>
        <v>K-C6</v>
      </c>
      <c r="Q103" s="32" t="str">
        <f t="shared" si="13"/>
        <v>Túi</v>
      </c>
      <c r="R103" s="36">
        <v>10</v>
      </c>
      <c r="T103" s="34">
        <f t="shared" si="14"/>
        <v>50182</v>
      </c>
      <c r="U103" s="34">
        <f t="shared" si="15"/>
        <v>501820</v>
      </c>
      <c r="X103" s="72">
        <f t="shared" si="16"/>
        <v>8</v>
      </c>
      <c r="Y103" s="35"/>
      <c r="Z103" s="34">
        <f t="shared" si="17"/>
        <v>40146</v>
      </c>
      <c r="AA103" s="80">
        <f t="shared" si="18"/>
        <v>3635</v>
      </c>
    </row>
    <row r="104" spans="1:28" ht="25.5" customHeight="1" x14ac:dyDescent="0.25">
      <c r="A104" s="17">
        <v>44889</v>
      </c>
      <c r="B104" s="78" t="str">
        <f t="shared" si="10"/>
        <v>PO2211/03635</v>
      </c>
      <c r="G104" s="24" t="s">
        <v>113</v>
      </c>
      <c r="I104" s="24" t="s">
        <v>2134</v>
      </c>
      <c r="K104" s="24" t="s">
        <v>55</v>
      </c>
      <c r="L104" s="31" t="str">
        <f t="shared" si="11"/>
        <v>Gà muối 500g</v>
      </c>
      <c r="M104" s="90"/>
      <c r="N104" s="50" t="str">
        <f t="shared" si="12"/>
        <v>K-C6</v>
      </c>
      <c r="Q104" s="32" t="str">
        <f t="shared" si="13"/>
        <v>Túi</v>
      </c>
      <c r="R104" s="36">
        <v>20</v>
      </c>
      <c r="T104" s="34">
        <f t="shared" si="14"/>
        <v>111058</v>
      </c>
      <c r="U104" s="34">
        <f t="shared" si="15"/>
        <v>2221160</v>
      </c>
      <c r="X104" s="72">
        <f t="shared" si="16"/>
        <v>8</v>
      </c>
      <c r="Y104" s="35"/>
      <c r="Z104" s="34">
        <f t="shared" si="17"/>
        <v>177693</v>
      </c>
      <c r="AA104" s="80">
        <f>IF(I104&lt;&gt;"",AA103,"")</f>
        <v>3635</v>
      </c>
      <c r="AB104" s="89"/>
    </row>
    <row r="105" spans="1:28" ht="25.5" customHeight="1" x14ac:dyDescent="0.25">
      <c r="A105" s="17">
        <v>44889</v>
      </c>
      <c r="B105" s="78" t="str">
        <f t="shared" si="10"/>
        <v>PO2211/03635</v>
      </c>
      <c r="G105" s="24" t="s">
        <v>113</v>
      </c>
      <c r="I105" s="24" t="s">
        <v>2134</v>
      </c>
      <c r="K105" s="24" t="s">
        <v>39</v>
      </c>
      <c r="L105" s="31" t="str">
        <f t="shared" si="11"/>
        <v>Chân giò heo muối 300g</v>
      </c>
      <c r="M105" s="20"/>
      <c r="N105" s="50" t="str">
        <f t="shared" si="12"/>
        <v>K-C6</v>
      </c>
      <c r="Q105" s="32" t="str">
        <f t="shared" si="13"/>
        <v>Túi</v>
      </c>
      <c r="R105" s="36">
        <v>10</v>
      </c>
      <c r="T105" s="34">
        <f t="shared" si="14"/>
        <v>73431</v>
      </c>
      <c r="U105" s="34">
        <f t="shared" si="15"/>
        <v>734310</v>
      </c>
      <c r="X105" s="72">
        <f t="shared" si="16"/>
        <v>8</v>
      </c>
      <c r="Y105" s="35"/>
      <c r="Z105" s="34">
        <f t="shared" si="17"/>
        <v>58745</v>
      </c>
      <c r="AA105" s="80">
        <f t="shared" ref="AA105:AA136" si="19">IF(I105&lt;&gt;"",IF(I105=I104,AA104,AA104+1),"")</f>
        <v>3635</v>
      </c>
      <c r="AB105" s="89"/>
    </row>
    <row r="106" spans="1:28" ht="25.5" customHeight="1" x14ac:dyDescent="0.25">
      <c r="A106" s="17">
        <v>44889</v>
      </c>
      <c r="B106" s="78" t="str">
        <f t="shared" si="10"/>
        <v>PO2211/03636</v>
      </c>
      <c r="G106" s="24" t="s">
        <v>99</v>
      </c>
      <c r="I106" s="24" t="s">
        <v>2135</v>
      </c>
      <c r="K106" s="24" t="s">
        <v>39</v>
      </c>
      <c r="L106" s="31" t="str">
        <f t="shared" si="11"/>
        <v>Chân giò heo muối 300g</v>
      </c>
      <c r="M106" s="90"/>
      <c r="N106" s="50" t="str">
        <f t="shared" si="12"/>
        <v>K-C6</v>
      </c>
      <c r="Q106" s="32" t="str">
        <f t="shared" si="13"/>
        <v>Túi</v>
      </c>
      <c r="R106" s="36">
        <v>5</v>
      </c>
      <c r="T106" s="34">
        <f t="shared" si="14"/>
        <v>73431</v>
      </c>
      <c r="U106" s="34">
        <f t="shared" si="15"/>
        <v>367155</v>
      </c>
      <c r="X106" s="72">
        <f t="shared" si="16"/>
        <v>8</v>
      </c>
      <c r="Y106" s="35"/>
      <c r="Z106" s="34">
        <f t="shared" si="17"/>
        <v>29372</v>
      </c>
      <c r="AA106" s="80">
        <f t="shared" si="19"/>
        <v>3636</v>
      </c>
      <c r="AB106" s="89"/>
    </row>
    <row r="107" spans="1:28" ht="25.5" customHeight="1" x14ac:dyDescent="0.25">
      <c r="A107" s="17">
        <v>44889</v>
      </c>
      <c r="B107" s="78" t="str">
        <f t="shared" si="10"/>
        <v>PO2211/03636</v>
      </c>
      <c r="G107" s="24" t="s">
        <v>99</v>
      </c>
      <c r="I107" s="24" t="s">
        <v>2135</v>
      </c>
      <c r="K107" s="24" t="s">
        <v>55</v>
      </c>
      <c r="L107" s="31" t="str">
        <f t="shared" si="11"/>
        <v>Gà muối 500g</v>
      </c>
      <c r="M107" s="90"/>
      <c r="N107" s="50" t="str">
        <f t="shared" si="12"/>
        <v>K-C6</v>
      </c>
      <c r="Q107" s="32" t="str">
        <f t="shared" si="13"/>
        <v>Túi</v>
      </c>
      <c r="R107" s="36">
        <v>10</v>
      </c>
      <c r="T107" s="34">
        <f t="shared" si="14"/>
        <v>111058</v>
      </c>
      <c r="U107" s="34">
        <f t="shared" si="15"/>
        <v>1110580</v>
      </c>
      <c r="X107" s="72">
        <f t="shared" si="16"/>
        <v>8</v>
      </c>
      <c r="Y107" s="35"/>
      <c r="Z107" s="34">
        <f t="shared" si="17"/>
        <v>88846</v>
      </c>
      <c r="AA107" s="80">
        <f t="shared" si="19"/>
        <v>3636</v>
      </c>
      <c r="AB107" s="89"/>
    </row>
    <row r="108" spans="1:28" ht="25.5" customHeight="1" x14ac:dyDescent="0.25">
      <c r="A108" s="17">
        <v>44889</v>
      </c>
      <c r="B108" s="78" t="str">
        <f t="shared" si="10"/>
        <v>PO2211/03636</v>
      </c>
      <c r="G108" s="24" t="s">
        <v>99</v>
      </c>
      <c r="I108" s="24" t="s">
        <v>2135</v>
      </c>
      <c r="K108" s="24" t="s">
        <v>59</v>
      </c>
      <c r="L108" s="31" t="str">
        <f t="shared" si="11"/>
        <v>Giò Tai Lưỡi Xào 250g</v>
      </c>
      <c r="M108" s="85"/>
      <c r="N108" s="50" t="str">
        <f t="shared" si="12"/>
        <v>K-C6</v>
      </c>
      <c r="Q108" s="32" t="str">
        <f t="shared" si="13"/>
        <v>Túi</v>
      </c>
      <c r="R108" s="36">
        <v>5</v>
      </c>
      <c r="T108" s="34">
        <f t="shared" si="14"/>
        <v>50182</v>
      </c>
      <c r="U108" s="34">
        <f t="shared" si="15"/>
        <v>250910</v>
      </c>
      <c r="X108" s="72">
        <f t="shared" si="16"/>
        <v>8</v>
      </c>
      <c r="Y108" s="35"/>
      <c r="Z108" s="34">
        <f t="shared" si="17"/>
        <v>20073</v>
      </c>
      <c r="AA108" s="80">
        <f t="shared" si="19"/>
        <v>3636</v>
      </c>
    </row>
    <row r="109" spans="1:28" ht="25.5" customHeight="1" x14ac:dyDescent="0.25">
      <c r="A109" s="17">
        <v>44889</v>
      </c>
      <c r="B109" s="78" t="str">
        <f t="shared" si="10"/>
        <v>PO2211/03636</v>
      </c>
      <c r="G109" s="24" t="s">
        <v>99</v>
      </c>
      <c r="I109" s="24" t="s">
        <v>2135</v>
      </c>
      <c r="K109" s="24" t="s">
        <v>65</v>
      </c>
      <c r="L109" s="31" t="str">
        <f t="shared" si="11"/>
        <v>Mọc Nấm Hương 250g</v>
      </c>
      <c r="M109" s="85"/>
      <c r="N109" s="50" t="str">
        <f t="shared" si="12"/>
        <v>K-C6</v>
      </c>
      <c r="Q109" s="32" t="str">
        <f t="shared" si="13"/>
        <v>Túi</v>
      </c>
      <c r="R109" s="36">
        <v>5</v>
      </c>
      <c r="T109" s="34">
        <f t="shared" si="14"/>
        <v>46000</v>
      </c>
      <c r="U109" s="34">
        <f t="shared" si="15"/>
        <v>230000</v>
      </c>
      <c r="X109" s="72">
        <f t="shared" si="16"/>
        <v>8</v>
      </c>
      <c r="Y109" s="35"/>
      <c r="Z109" s="34">
        <f t="shared" si="17"/>
        <v>18400</v>
      </c>
      <c r="AA109" s="80">
        <f t="shared" si="19"/>
        <v>3636</v>
      </c>
    </row>
    <row r="110" spans="1:28" ht="25.5" customHeight="1" x14ac:dyDescent="0.25">
      <c r="A110" s="17">
        <v>44889</v>
      </c>
      <c r="B110" s="78" t="str">
        <f t="shared" si="10"/>
        <v>PO2211/03637</v>
      </c>
      <c r="G110" s="24" t="s">
        <v>113</v>
      </c>
      <c r="I110" s="24" t="s">
        <v>2136</v>
      </c>
      <c r="K110" s="24" t="s">
        <v>30</v>
      </c>
      <c r="L110" s="31" t="str">
        <f t="shared" si="11"/>
        <v>Bắp bò muối 200g</v>
      </c>
      <c r="M110" s="85"/>
      <c r="N110" s="50" t="str">
        <f t="shared" si="12"/>
        <v>K-C6</v>
      </c>
      <c r="Q110" s="32" t="str">
        <f t="shared" si="13"/>
        <v>Túi</v>
      </c>
      <c r="R110" s="36">
        <v>5</v>
      </c>
      <c r="T110" s="34">
        <f t="shared" si="14"/>
        <v>87787</v>
      </c>
      <c r="U110" s="34">
        <f t="shared" si="15"/>
        <v>438935</v>
      </c>
      <c r="X110" s="72">
        <f t="shared" si="16"/>
        <v>8</v>
      </c>
      <c r="Y110" s="35"/>
      <c r="Z110" s="34">
        <f t="shared" si="17"/>
        <v>35115</v>
      </c>
      <c r="AA110" s="80">
        <f t="shared" si="19"/>
        <v>3637</v>
      </c>
    </row>
    <row r="111" spans="1:28" ht="25.5" customHeight="1" x14ac:dyDescent="0.25">
      <c r="A111" s="17">
        <v>44889</v>
      </c>
      <c r="B111" s="78" t="str">
        <f t="shared" si="10"/>
        <v>PO2211/03637</v>
      </c>
      <c r="G111" s="24" t="s">
        <v>113</v>
      </c>
      <c r="I111" s="24" t="s">
        <v>2136</v>
      </c>
      <c r="K111" s="24" t="s">
        <v>39</v>
      </c>
      <c r="L111" s="31" t="str">
        <f t="shared" si="11"/>
        <v>Chân giò heo muối 300g</v>
      </c>
      <c r="M111" s="85"/>
      <c r="N111" s="50" t="str">
        <f t="shared" si="12"/>
        <v>K-C6</v>
      </c>
      <c r="Q111" s="32" t="str">
        <f t="shared" si="13"/>
        <v>Túi</v>
      </c>
      <c r="R111" s="36">
        <v>10</v>
      </c>
      <c r="T111" s="34">
        <f t="shared" si="14"/>
        <v>73431</v>
      </c>
      <c r="U111" s="34">
        <f t="shared" si="15"/>
        <v>734310</v>
      </c>
      <c r="X111" s="72">
        <f t="shared" si="16"/>
        <v>8</v>
      </c>
      <c r="Y111" s="35"/>
      <c r="Z111" s="34">
        <f t="shared" si="17"/>
        <v>58745</v>
      </c>
      <c r="AA111" s="80">
        <f t="shared" si="19"/>
        <v>3637</v>
      </c>
    </row>
    <row r="112" spans="1:28" ht="25.5" customHeight="1" x14ac:dyDescent="0.25">
      <c r="A112" s="17">
        <v>44889</v>
      </c>
      <c r="B112" s="78" t="str">
        <f t="shared" si="10"/>
        <v>PO2211/03637</v>
      </c>
      <c r="G112" s="24" t="s">
        <v>113</v>
      </c>
      <c r="I112" s="24" t="s">
        <v>2136</v>
      </c>
      <c r="K112" s="24" t="s">
        <v>55</v>
      </c>
      <c r="L112" s="31" t="str">
        <f t="shared" si="11"/>
        <v>Gà muối 500g</v>
      </c>
      <c r="M112" s="85"/>
      <c r="N112" s="50" t="str">
        <f t="shared" si="12"/>
        <v>K-C6</v>
      </c>
      <c r="Q112" s="32" t="str">
        <f t="shared" si="13"/>
        <v>Túi</v>
      </c>
      <c r="R112" s="36">
        <v>20</v>
      </c>
      <c r="T112" s="34">
        <f t="shared" si="14"/>
        <v>111058</v>
      </c>
      <c r="U112" s="34">
        <f t="shared" si="15"/>
        <v>2221160</v>
      </c>
      <c r="X112" s="72">
        <f t="shared" si="16"/>
        <v>8</v>
      </c>
      <c r="Y112" s="35"/>
      <c r="Z112" s="34">
        <f t="shared" si="17"/>
        <v>177693</v>
      </c>
      <c r="AA112" s="80">
        <f t="shared" si="19"/>
        <v>3637</v>
      </c>
    </row>
    <row r="113" spans="1:27" ht="25.5" customHeight="1" x14ac:dyDescent="0.25">
      <c r="A113" s="17">
        <v>44889</v>
      </c>
      <c r="B113" s="78" t="str">
        <f t="shared" si="10"/>
        <v>PO2211/03637</v>
      </c>
      <c r="G113" s="24" t="s">
        <v>113</v>
      </c>
      <c r="I113" s="24" t="s">
        <v>2136</v>
      </c>
      <c r="K113" s="24" t="s">
        <v>59</v>
      </c>
      <c r="L113" s="31" t="str">
        <f t="shared" si="11"/>
        <v>Giò Tai Lưỡi Xào 250g</v>
      </c>
      <c r="M113" s="85"/>
      <c r="N113" s="50" t="str">
        <f t="shared" si="12"/>
        <v>K-C6</v>
      </c>
      <c r="Q113" s="32" t="str">
        <f t="shared" si="13"/>
        <v>Túi</v>
      </c>
      <c r="R113" s="36">
        <v>5</v>
      </c>
      <c r="T113" s="34">
        <f t="shared" si="14"/>
        <v>50182</v>
      </c>
      <c r="U113" s="34">
        <f t="shared" si="15"/>
        <v>250910</v>
      </c>
      <c r="X113" s="72">
        <f t="shared" si="16"/>
        <v>8</v>
      </c>
      <c r="Y113" s="35"/>
      <c r="Z113" s="34">
        <f t="shared" si="17"/>
        <v>20073</v>
      </c>
      <c r="AA113" s="80">
        <f t="shared" si="19"/>
        <v>3637</v>
      </c>
    </row>
    <row r="114" spans="1:27" ht="25.5" customHeight="1" x14ac:dyDescent="0.25">
      <c r="A114" s="17">
        <v>44889</v>
      </c>
      <c r="B114" s="78" t="str">
        <f t="shared" si="10"/>
        <v>PO2211/03638</v>
      </c>
      <c r="G114" s="24" t="s">
        <v>149</v>
      </c>
      <c r="I114" s="24" t="s">
        <v>2137</v>
      </c>
      <c r="K114" s="24" t="s">
        <v>55</v>
      </c>
      <c r="L114" s="31" t="str">
        <f t="shared" si="11"/>
        <v>Gà muối 500g</v>
      </c>
      <c r="M114" s="85"/>
      <c r="N114" s="50" t="str">
        <f t="shared" si="12"/>
        <v>K-C6</v>
      </c>
      <c r="Q114" s="32" t="str">
        <f t="shared" si="13"/>
        <v>Túi</v>
      </c>
      <c r="R114" s="36">
        <v>20</v>
      </c>
      <c r="T114" s="34">
        <f t="shared" si="14"/>
        <v>111058</v>
      </c>
      <c r="U114" s="34">
        <f t="shared" si="15"/>
        <v>2221160</v>
      </c>
      <c r="X114" s="72">
        <f t="shared" si="16"/>
        <v>8</v>
      </c>
      <c r="Y114" s="35"/>
      <c r="Z114" s="34">
        <f t="shared" si="17"/>
        <v>177693</v>
      </c>
      <c r="AA114" s="80">
        <f t="shared" si="19"/>
        <v>3638</v>
      </c>
    </row>
    <row r="115" spans="1:27" ht="25.5" customHeight="1" x14ac:dyDescent="0.25">
      <c r="A115" s="17">
        <v>44889</v>
      </c>
      <c r="B115" s="78" t="str">
        <f t="shared" si="10"/>
        <v>PO2211/03638</v>
      </c>
      <c r="G115" s="24" t="s">
        <v>149</v>
      </c>
      <c r="I115" s="24" t="s">
        <v>2137</v>
      </c>
      <c r="K115" s="24" t="s">
        <v>59</v>
      </c>
      <c r="L115" s="31" t="str">
        <f t="shared" si="11"/>
        <v>Giò Tai Lưỡi Xào 250g</v>
      </c>
      <c r="M115" s="85"/>
      <c r="N115" s="50" t="str">
        <f t="shared" si="12"/>
        <v>K-C6</v>
      </c>
      <c r="Q115" s="32" t="str">
        <f t="shared" si="13"/>
        <v>Túi</v>
      </c>
      <c r="R115" s="36">
        <v>10</v>
      </c>
      <c r="T115" s="34">
        <f t="shared" si="14"/>
        <v>50182</v>
      </c>
      <c r="U115" s="34">
        <f t="shared" si="15"/>
        <v>501820</v>
      </c>
      <c r="X115" s="72">
        <f t="shared" si="16"/>
        <v>8</v>
      </c>
      <c r="Y115" s="35"/>
      <c r="Z115" s="34">
        <f t="shared" si="17"/>
        <v>40146</v>
      </c>
      <c r="AA115" s="80">
        <f t="shared" si="19"/>
        <v>3638</v>
      </c>
    </row>
    <row r="116" spans="1:27" ht="25.5" customHeight="1" x14ac:dyDescent="0.25">
      <c r="A116" s="17">
        <v>44889</v>
      </c>
      <c r="B116" s="78" t="str">
        <f t="shared" si="10"/>
        <v>PO2211/03638</v>
      </c>
      <c r="G116" s="24" t="s">
        <v>149</v>
      </c>
      <c r="I116" s="24" t="s">
        <v>2137</v>
      </c>
      <c r="K116" s="24" t="s">
        <v>65</v>
      </c>
      <c r="L116" s="31" t="str">
        <f t="shared" si="11"/>
        <v>Mọc Nấm Hương 250g</v>
      </c>
      <c r="M116" s="85"/>
      <c r="N116" s="50" t="str">
        <f t="shared" si="12"/>
        <v>K-C6</v>
      </c>
      <c r="Q116" s="32" t="str">
        <f t="shared" si="13"/>
        <v>Túi</v>
      </c>
      <c r="R116" s="36">
        <v>15</v>
      </c>
      <c r="T116" s="34">
        <f t="shared" si="14"/>
        <v>46000</v>
      </c>
      <c r="U116" s="34">
        <f t="shared" si="15"/>
        <v>690000</v>
      </c>
      <c r="X116" s="72">
        <f t="shared" si="16"/>
        <v>8</v>
      </c>
      <c r="Y116" s="35"/>
      <c r="Z116" s="34">
        <f t="shared" si="17"/>
        <v>55200</v>
      </c>
      <c r="AA116" s="80">
        <f t="shared" si="19"/>
        <v>3638</v>
      </c>
    </row>
    <row r="117" spans="1:27" ht="25.5" customHeight="1" x14ac:dyDescent="0.25">
      <c r="A117" s="17">
        <v>44889</v>
      </c>
      <c r="B117" s="78" t="str">
        <f t="shared" si="10"/>
        <v>PO2211/03639</v>
      </c>
      <c r="G117" s="24" t="s">
        <v>116</v>
      </c>
      <c r="I117" s="24" t="s">
        <v>2138</v>
      </c>
      <c r="K117" s="24" t="s">
        <v>30</v>
      </c>
      <c r="L117" s="31" t="str">
        <f t="shared" si="11"/>
        <v>Bắp bò muối 200g</v>
      </c>
      <c r="M117" s="85"/>
      <c r="N117" s="50" t="str">
        <f t="shared" si="12"/>
        <v>K-C6</v>
      </c>
      <c r="Q117" s="32" t="str">
        <f t="shared" si="13"/>
        <v>Túi</v>
      </c>
      <c r="R117" s="36">
        <v>5</v>
      </c>
      <c r="T117" s="34">
        <f t="shared" si="14"/>
        <v>87787</v>
      </c>
      <c r="U117" s="34">
        <f t="shared" si="15"/>
        <v>438935</v>
      </c>
      <c r="X117" s="72">
        <f t="shared" si="16"/>
        <v>8</v>
      </c>
      <c r="Y117" s="35"/>
      <c r="Z117" s="34">
        <f t="shared" si="17"/>
        <v>35115</v>
      </c>
      <c r="AA117" s="80">
        <f t="shared" si="19"/>
        <v>3639</v>
      </c>
    </row>
    <row r="118" spans="1:27" ht="25.5" customHeight="1" x14ac:dyDescent="0.25">
      <c r="A118" s="17">
        <v>44889</v>
      </c>
      <c r="B118" s="78" t="str">
        <f t="shared" si="10"/>
        <v>PO2211/03639</v>
      </c>
      <c r="G118" s="24" t="s">
        <v>116</v>
      </c>
      <c r="I118" s="24" t="s">
        <v>2138</v>
      </c>
      <c r="K118" s="24" t="s">
        <v>55</v>
      </c>
      <c r="L118" s="31" t="str">
        <f t="shared" si="11"/>
        <v>Gà muối 500g</v>
      </c>
      <c r="M118" s="85"/>
      <c r="N118" s="50" t="str">
        <f t="shared" si="12"/>
        <v>K-C6</v>
      </c>
      <c r="Q118" s="32" t="str">
        <f t="shared" si="13"/>
        <v>Túi</v>
      </c>
      <c r="R118" s="36">
        <v>15</v>
      </c>
      <c r="T118" s="34">
        <f t="shared" si="14"/>
        <v>111058</v>
      </c>
      <c r="U118" s="34">
        <f t="shared" si="15"/>
        <v>1665870</v>
      </c>
      <c r="X118" s="72">
        <f t="shared" si="16"/>
        <v>8</v>
      </c>
      <c r="Y118" s="35"/>
      <c r="Z118" s="34">
        <f t="shared" si="17"/>
        <v>133270</v>
      </c>
      <c r="AA118" s="80">
        <f t="shared" si="19"/>
        <v>3639</v>
      </c>
    </row>
    <row r="119" spans="1:27" ht="25.5" customHeight="1" x14ac:dyDescent="0.25">
      <c r="A119" s="17">
        <v>44889</v>
      </c>
      <c r="B119" s="78" t="str">
        <f t="shared" si="10"/>
        <v>PO2211/03639</v>
      </c>
      <c r="G119" s="24" t="s">
        <v>116</v>
      </c>
      <c r="I119" s="24" t="s">
        <v>2138</v>
      </c>
      <c r="K119" s="24" t="s">
        <v>59</v>
      </c>
      <c r="L119" s="31" t="str">
        <f t="shared" si="11"/>
        <v>Giò Tai Lưỡi Xào 250g</v>
      </c>
      <c r="M119" s="85"/>
      <c r="N119" s="50" t="str">
        <f t="shared" si="12"/>
        <v>K-C6</v>
      </c>
      <c r="Q119" s="32" t="str">
        <f t="shared" si="13"/>
        <v>Túi</v>
      </c>
      <c r="R119" s="36">
        <v>5</v>
      </c>
      <c r="T119" s="34">
        <f t="shared" si="14"/>
        <v>50182</v>
      </c>
      <c r="U119" s="34">
        <f t="shared" si="15"/>
        <v>250910</v>
      </c>
      <c r="X119" s="72">
        <f t="shared" si="16"/>
        <v>8</v>
      </c>
      <c r="Y119" s="35"/>
      <c r="Z119" s="34">
        <f t="shared" si="17"/>
        <v>20073</v>
      </c>
      <c r="AA119" s="80">
        <f t="shared" si="19"/>
        <v>3639</v>
      </c>
    </row>
    <row r="120" spans="1:27" ht="25.5" customHeight="1" x14ac:dyDescent="0.25">
      <c r="A120" s="17">
        <v>44889</v>
      </c>
      <c r="B120" s="78" t="str">
        <f t="shared" si="10"/>
        <v>PO2211/03639</v>
      </c>
      <c r="G120" s="24" t="s">
        <v>116</v>
      </c>
      <c r="I120" s="24" t="s">
        <v>2138</v>
      </c>
      <c r="K120" s="24" t="s">
        <v>65</v>
      </c>
      <c r="L120" s="31" t="str">
        <f t="shared" si="11"/>
        <v>Mọc Nấm Hương 250g</v>
      </c>
      <c r="M120" s="85"/>
      <c r="N120" s="50" t="str">
        <f t="shared" si="12"/>
        <v>K-C6</v>
      </c>
      <c r="Q120" s="32" t="str">
        <f t="shared" si="13"/>
        <v>Túi</v>
      </c>
      <c r="R120" s="36">
        <v>5</v>
      </c>
      <c r="T120" s="34">
        <f t="shared" si="14"/>
        <v>46000</v>
      </c>
      <c r="U120" s="34">
        <f t="shared" si="15"/>
        <v>230000</v>
      </c>
      <c r="X120" s="72">
        <f t="shared" si="16"/>
        <v>8</v>
      </c>
      <c r="Y120" s="35"/>
      <c r="Z120" s="34">
        <f t="shared" si="17"/>
        <v>18400</v>
      </c>
      <c r="AA120" s="80">
        <f t="shared" si="19"/>
        <v>3639</v>
      </c>
    </row>
    <row r="121" spans="1:27" ht="25.5" customHeight="1" x14ac:dyDescent="0.25">
      <c r="A121" s="17">
        <v>44889</v>
      </c>
      <c r="B121" s="78" t="str">
        <f t="shared" si="10"/>
        <v>PO2211/03640</v>
      </c>
      <c r="G121" s="24" t="s">
        <v>113</v>
      </c>
      <c r="I121" s="24" t="s">
        <v>2139</v>
      </c>
      <c r="K121" s="24" t="s">
        <v>30</v>
      </c>
      <c r="L121" s="31" t="str">
        <f t="shared" si="11"/>
        <v>Bắp bò muối 200g</v>
      </c>
      <c r="M121" s="85"/>
      <c r="N121" s="50" t="str">
        <f t="shared" si="12"/>
        <v>K-C6</v>
      </c>
      <c r="Q121" s="32" t="str">
        <f t="shared" si="13"/>
        <v>Túi</v>
      </c>
      <c r="R121" s="36">
        <v>10</v>
      </c>
      <c r="T121" s="34">
        <f t="shared" si="14"/>
        <v>87787</v>
      </c>
      <c r="U121" s="34">
        <f t="shared" si="15"/>
        <v>877870</v>
      </c>
      <c r="X121" s="72">
        <f t="shared" si="16"/>
        <v>8</v>
      </c>
      <c r="Y121" s="35"/>
      <c r="Z121" s="34">
        <f t="shared" si="17"/>
        <v>70230</v>
      </c>
      <c r="AA121" s="80">
        <f t="shared" si="19"/>
        <v>3640</v>
      </c>
    </row>
    <row r="122" spans="1:27" ht="25.5" customHeight="1" x14ac:dyDescent="0.25">
      <c r="A122" s="17">
        <v>44889</v>
      </c>
      <c r="B122" s="78" t="str">
        <f t="shared" si="10"/>
        <v>PO2211/03640</v>
      </c>
      <c r="G122" s="24" t="s">
        <v>113</v>
      </c>
      <c r="I122" s="24" t="s">
        <v>2139</v>
      </c>
      <c r="K122" s="24" t="s">
        <v>39</v>
      </c>
      <c r="L122" s="31" t="str">
        <f t="shared" si="11"/>
        <v>Chân giò heo muối 300g</v>
      </c>
      <c r="M122" s="85"/>
      <c r="N122" s="50" t="str">
        <f t="shared" si="12"/>
        <v>K-C6</v>
      </c>
      <c r="Q122" s="32" t="str">
        <f t="shared" si="13"/>
        <v>Túi</v>
      </c>
      <c r="R122" s="36">
        <v>15</v>
      </c>
      <c r="T122" s="34">
        <f t="shared" si="14"/>
        <v>73431</v>
      </c>
      <c r="U122" s="34">
        <f t="shared" si="15"/>
        <v>1101465</v>
      </c>
      <c r="X122" s="72">
        <f t="shared" si="16"/>
        <v>8</v>
      </c>
      <c r="Y122" s="35"/>
      <c r="Z122" s="34">
        <f t="shared" si="17"/>
        <v>88117</v>
      </c>
      <c r="AA122" s="80">
        <f t="shared" si="19"/>
        <v>3640</v>
      </c>
    </row>
    <row r="123" spans="1:27" ht="25.5" customHeight="1" x14ac:dyDescent="0.25">
      <c r="A123" s="17">
        <v>44889</v>
      </c>
      <c r="B123" s="78" t="str">
        <f t="shared" si="10"/>
        <v>PO2211/03640</v>
      </c>
      <c r="G123" s="24" t="s">
        <v>113</v>
      </c>
      <c r="I123" s="24" t="s">
        <v>2139</v>
      </c>
      <c r="K123" s="24" t="s">
        <v>59</v>
      </c>
      <c r="L123" s="31" t="str">
        <f t="shared" si="11"/>
        <v>Giò Tai Lưỡi Xào 250g</v>
      </c>
      <c r="M123" s="85"/>
      <c r="N123" s="50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50182</v>
      </c>
      <c r="U123" s="34">
        <f t="shared" si="15"/>
        <v>250910</v>
      </c>
      <c r="X123" s="72">
        <f t="shared" si="16"/>
        <v>8</v>
      </c>
      <c r="Y123" s="35"/>
      <c r="Z123" s="34">
        <f t="shared" si="17"/>
        <v>20073</v>
      </c>
      <c r="AA123" s="80">
        <f t="shared" si="19"/>
        <v>3640</v>
      </c>
    </row>
    <row r="124" spans="1:27" ht="25.5" customHeight="1" x14ac:dyDescent="0.25">
      <c r="A124" s="17">
        <v>44889</v>
      </c>
      <c r="B124" s="78" t="str">
        <f t="shared" si="10"/>
        <v>PO2211/03640</v>
      </c>
      <c r="G124" s="24" t="s">
        <v>113</v>
      </c>
      <c r="I124" s="24" t="s">
        <v>2139</v>
      </c>
      <c r="K124" s="24" t="s">
        <v>65</v>
      </c>
      <c r="L124" s="31" t="str">
        <f t="shared" si="11"/>
        <v>Mọc Nấm Hương 250g</v>
      </c>
      <c r="M124" s="90"/>
      <c r="N124" s="50" t="str">
        <f t="shared" si="12"/>
        <v>K-C6</v>
      </c>
      <c r="Q124" s="32" t="str">
        <f t="shared" si="13"/>
        <v>Túi</v>
      </c>
      <c r="R124" s="36">
        <v>10</v>
      </c>
      <c r="T124" s="34">
        <f t="shared" si="14"/>
        <v>46000</v>
      </c>
      <c r="U124" s="34">
        <f t="shared" si="15"/>
        <v>460000</v>
      </c>
      <c r="X124" s="72">
        <f t="shared" si="16"/>
        <v>8</v>
      </c>
      <c r="Y124" s="35"/>
      <c r="Z124" s="34">
        <f t="shared" si="17"/>
        <v>36800</v>
      </c>
      <c r="AA124" s="80">
        <f t="shared" si="19"/>
        <v>3640</v>
      </c>
    </row>
    <row r="125" spans="1:27" ht="25.5" customHeight="1" x14ac:dyDescent="0.25">
      <c r="A125" s="17">
        <v>44889</v>
      </c>
      <c r="B125" s="78" t="str">
        <f t="shared" si="10"/>
        <v>PO2211/03641</v>
      </c>
      <c r="G125" s="24" t="s">
        <v>113</v>
      </c>
      <c r="I125" s="24" t="s">
        <v>2140</v>
      </c>
      <c r="K125" s="24" t="s">
        <v>39</v>
      </c>
      <c r="L125" s="31" t="str">
        <f t="shared" si="11"/>
        <v>Chân giò heo muối 300g</v>
      </c>
      <c r="M125" s="20"/>
      <c r="N125" s="50" t="str">
        <f t="shared" si="12"/>
        <v>K-C6</v>
      </c>
      <c r="Q125" s="32" t="str">
        <f t="shared" si="13"/>
        <v>Túi</v>
      </c>
      <c r="R125" s="36">
        <v>10</v>
      </c>
      <c r="T125" s="34">
        <f t="shared" si="14"/>
        <v>73431</v>
      </c>
      <c r="U125" s="34">
        <f t="shared" si="15"/>
        <v>734310</v>
      </c>
      <c r="X125" s="72">
        <f t="shared" si="16"/>
        <v>8</v>
      </c>
      <c r="Y125" s="35"/>
      <c r="Z125" s="34">
        <f t="shared" si="17"/>
        <v>58745</v>
      </c>
      <c r="AA125" s="80">
        <f t="shared" si="19"/>
        <v>3641</v>
      </c>
    </row>
    <row r="126" spans="1:27" ht="25.5" customHeight="1" x14ac:dyDescent="0.25">
      <c r="A126" s="17">
        <v>44889</v>
      </c>
      <c r="B126" s="78" t="str">
        <f t="shared" si="10"/>
        <v>PO2211/03641</v>
      </c>
      <c r="G126" s="24" t="s">
        <v>113</v>
      </c>
      <c r="I126" s="24" t="s">
        <v>2140</v>
      </c>
      <c r="K126" s="24" t="s">
        <v>55</v>
      </c>
      <c r="L126" s="31" t="str">
        <f t="shared" si="11"/>
        <v>Gà muối 500g</v>
      </c>
      <c r="M126" s="20"/>
      <c r="N126" s="50" t="str">
        <f t="shared" si="12"/>
        <v>K-C6</v>
      </c>
      <c r="Q126" s="32" t="str">
        <f t="shared" si="13"/>
        <v>Túi</v>
      </c>
      <c r="R126" s="36">
        <v>20</v>
      </c>
      <c r="T126" s="34">
        <f t="shared" si="14"/>
        <v>111058</v>
      </c>
      <c r="U126" s="34">
        <f t="shared" si="15"/>
        <v>2221160</v>
      </c>
      <c r="X126" s="72">
        <f t="shared" si="16"/>
        <v>8</v>
      </c>
      <c r="Y126" s="35"/>
      <c r="Z126" s="34">
        <f t="shared" si="17"/>
        <v>177693</v>
      </c>
      <c r="AA126" s="80">
        <f t="shared" si="19"/>
        <v>3641</v>
      </c>
    </row>
    <row r="127" spans="1:27" ht="25.5" customHeight="1" x14ac:dyDescent="0.25">
      <c r="A127" s="17">
        <v>44889</v>
      </c>
      <c r="B127" s="78" t="str">
        <f t="shared" si="10"/>
        <v>PO2211/03641</v>
      </c>
      <c r="G127" s="24" t="s">
        <v>113</v>
      </c>
      <c r="I127" s="24" t="s">
        <v>2140</v>
      </c>
      <c r="K127" s="24" t="s">
        <v>65</v>
      </c>
      <c r="L127" s="31" t="str">
        <f t="shared" si="11"/>
        <v>Mọc Nấm Hương 250g</v>
      </c>
      <c r="M127" s="20"/>
      <c r="N127" s="50" t="str">
        <f t="shared" si="12"/>
        <v>K-C6</v>
      </c>
      <c r="Q127" s="32" t="str">
        <f t="shared" si="13"/>
        <v>Túi</v>
      </c>
      <c r="R127" s="36">
        <v>10</v>
      </c>
      <c r="T127" s="34">
        <f t="shared" si="14"/>
        <v>46000</v>
      </c>
      <c r="U127" s="34">
        <f t="shared" si="15"/>
        <v>460000</v>
      </c>
      <c r="X127" s="72">
        <f t="shared" si="16"/>
        <v>8</v>
      </c>
      <c r="Y127" s="35"/>
      <c r="Z127" s="34">
        <f t="shared" si="17"/>
        <v>36800</v>
      </c>
      <c r="AA127" s="80">
        <f t="shared" si="19"/>
        <v>3641</v>
      </c>
    </row>
    <row r="128" spans="1:27" ht="25.5" customHeight="1" x14ac:dyDescent="0.25">
      <c r="A128" s="17">
        <v>44889</v>
      </c>
      <c r="B128" s="78" t="str">
        <f t="shared" si="10"/>
        <v>PO2211/03642</v>
      </c>
      <c r="G128" s="24" t="s">
        <v>115</v>
      </c>
      <c r="I128" s="24" t="s">
        <v>2141</v>
      </c>
      <c r="K128" s="24" t="s">
        <v>39</v>
      </c>
      <c r="L128" s="31" t="str">
        <f t="shared" si="11"/>
        <v>Chân giò heo muối 300g</v>
      </c>
      <c r="M128" s="20"/>
      <c r="N128" s="50" t="str">
        <f t="shared" si="12"/>
        <v>K-C6</v>
      </c>
      <c r="Q128" s="32" t="str">
        <f t="shared" si="13"/>
        <v>Túi</v>
      </c>
      <c r="R128" s="36">
        <v>10</v>
      </c>
      <c r="T128" s="34">
        <f t="shared" si="14"/>
        <v>73431</v>
      </c>
      <c r="U128" s="34">
        <f t="shared" si="15"/>
        <v>734310</v>
      </c>
      <c r="X128" s="72">
        <f t="shared" si="16"/>
        <v>8</v>
      </c>
      <c r="Y128" s="35"/>
      <c r="Z128" s="34">
        <f t="shared" si="17"/>
        <v>58745</v>
      </c>
      <c r="AA128" s="80">
        <f t="shared" si="19"/>
        <v>3642</v>
      </c>
    </row>
    <row r="129" spans="1:27" ht="25.5" customHeight="1" x14ac:dyDescent="0.25">
      <c r="A129" s="17">
        <v>44889</v>
      </c>
      <c r="B129" s="78" t="str">
        <f t="shared" si="10"/>
        <v>PO2211/03642</v>
      </c>
      <c r="G129" s="24" t="s">
        <v>115</v>
      </c>
      <c r="I129" s="24" t="s">
        <v>2141</v>
      </c>
      <c r="K129" s="24" t="s">
        <v>55</v>
      </c>
      <c r="L129" s="31" t="str">
        <f t="shared" si="11"/>
        <v>Gà muối 500g</v>
      </c>
      <c r="M129" s="86"/>
      <c r="N129" s="50" t="str">
        <f t="shared" si="12"/>
        <v>K-C6</v>
      </c>
      <c r="Q129" s="32" t="str">
        <f t="shared" si="13"/>
        <v>Túi</v>
      </c>
      <c r="R129" s="36">
        <v>10</v>
      </c>
      <c r="T129" s="34">
        <f t="shared" si="14"/>
        <v>111058</v>
      </c>
      <c r="U129" s="34">
        <f t="shared" si="15"/>
        <v>1110580</v>
      </c>
      <c r="X129" s="72">
        <f t="shared" si="16"/>
        <v>8</v>
      </c>
      <c r="Y129" s="35"/>
      <c r="Z129" s="34">
        <f t="shared" si="17"/>
        <v>88846</v>
      </c>
      <c r="AA129" s="80">
        <f t="shared" si="19"/>
        <v>3642</v>
      </c>
    </row>
    <row r="130" spans="1:27" ht="25.5" customHeight="1" x14ac:dyDescent="0.25">
      <c r="A130" s="17">
        <v>44889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PO2211/03642</v>
      </c>
      <c r="G130" s="24" t="s">
        <v>115</v>
      </c>
      <c r="I130" s="24" t="s">
        <v>2141</v>
      </c>
      <c r="K130" s="24" t="s">
        <v>43</v>
      </c>
      <c r="L130" s="31" t="str">
        <f t="shared" ref="L130:L193" si="21">IF(K130&lt;&gt;"",VLOOKUP(K130,tenhang,2,0),"")</f>
        <v>Chân gà sốt cay 400g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5</v>
      </c>
      <c r="T130" s="34">
        <f t="shared" ref="T130:T193" si="24">IF(K130&lt;&gt;"",VLOOKUP(K130,tenhang,4,0),0)</f>
        <v>90750</v>
      </c>
      <c r="U130" s="34">
        <f t="shared" ref="U130:U193" si="25">R130*T130</f>
        <v>453750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36300</v>
      </c>
      <c r="AA130" s="80">
        <f t="shared" si="19"/>
        <v>3642</v>
      </c>
    </row>
    <row r="131" spans="1:27" ht="25.5" customHeight="1" x14ac:dyDescent="0.25">
      <c r="A131" s="17">
        <v>44889</v>
      </c>
      <c r="B131" s="78" t="str">
        <f t="shared" si="20"/>
        <v>PO2211/03642</v>
      </c>
      <c r="G131" s="24" t="s">
        <v>115</v>
      </c>
      <c r="I131" s="24" t="s">
        <v>2141</v>
      </c>
      <c r="K131" s="24" t="s">
        <v>59</v>
      </c>
      <c r="L131" s="31" t="str">
        <f t="shared" si="21"/>
        <v>Giò Tai Lưỡi Xào 250g</v>
      </c>
      <c r="M131" s="86"/>
      <c r="N131" s="50" t="str">
        <f t="shared" si="22"/>
        <v>K-C6</v>
      </c>
      <c r="Q131" s="32" t="str">
        <f t="shared" si="23"/>
        <v>Túi</v>
      </c>
      <c r="R131" s="36">
        <v>10</v>
      </c>
      <c r="T131" s="34">
        <f t="shared" si="24"/>
        <v>50182</v>
      </c>
      <c r="U131" s="34">
        <f t="shared" si="25"/>
        <v>501820</v>
      </c>
      <c r="X131" s="72">
        <f t="shared" si="26"/>
        <v>8</v>
      </c>
      <c r="Y131" s="35"/>
      <c r="Z131" s="34">
        <f t="shared" si="27"/>
        <v>40146</v>
      </c>
      <c r="AA131" s="80">
        <f t="shared" si="19"/>
        <v>3642</v>
      </c>
    </row>
    <row r="132" spans="1:27" ht="25.5" customHeight="1" x14ac:dyDescent="0.25">
      <c r="A132" s="17">
        <v>44889</v>
      </c>
      <c r="B132" s="78" t="str">
        <f t="shared" si="20"/>
        <v>PO2211/03642</v>
      </c>
      <c r="G132" s="24" t="s">
        <v>115</v>
      </c>
      <c r="I132" s="24" t="s">
        <v>2141</v>
      </c>
      <c r="K132" s="24" t="s">
        <v>65</v>
      </c>
      <c r="L132" s="31" t="str">
        <f t="shared" si="21"/>
        <v>Mọc Nấm Hương 250g</v>
      </c>
      <c r="M132" s="86"/>
      <c r="N132" s="50" t="str">
        <f t="shared" si="22"/>
        <v>K-C6</v>
      </c>
      <c r="Q132" s="32" t="str">
        <f t="shared" si="23"/>
        <v>Túi</v>
      </c>
      <c r="R132" s="36">
        <v>5</v>
      </c>
      <c r="T132" s="34">
        <f t="shared" si="24"/>
        <v>46000</v>
      </c>
      <c r="U132" s="34">
        <f t="shared" si="25"/>
        <v>230000</v>
      </c>
      <c r="X132" s="72">
        <f t="shared" si="26"/>
        <v>8</v>
      </c>
      <c r="Y132" s="35"/>
      <c r="Z132" s="34">
        <f t="shared" si="27"/>
        <v>18400</v>
      </c>
      <c r="AA132" s="80">
        <f t="shared" si="19"/>
        <v>3642</v>
      </c>
    </row>
    <row r="133" spans="1:27" ht="25.5" customHeight="1" x14ac:dyDescent="0.25">
      <c r="A133" s="17">
        <v>44889</v>
      </c>
      <c r="B133" s="78" t="str">
        <f t="shared" si="20"/>
        <v>PO2211/03643</v>
      </c>
      <c r="G133" s="24" t="s">
        <v>96</v>
      </c>
      <c r="I133" s="24" t="s">
        <v>2142</v>
      </c>
      <c r="K133" s="24" t="s">
        <v>39</v>
      </c>
      <c r="L133" s="31" t="str">
        <f t="shared" si="21"/>
        <v>Chân giò heo muối 300g</v>
      </c>
      <c r="M133" s="86"/>
      <c r="N133" s="50" t="str">
        <f t="shared" si="22"/>
        <v>K-C6</v>
      </c>
      <c r="Q133" s="32" t="str">
        <f t="shared" si="23"/>
        <v>Túi</v>
      </c>
      <c r="R133" s="36">
        <v>5</v>
      </c>
      <c r="T133" s="34">
        <f t="shared" si="24"/>
        <v>73431</v>
      </c>
      <c r="U133" s="34">
        <f t="shared" si="25"/>
        <v>367155</v>
      </c>
      <c r="X133" s="72">
        <f t="shared" si="26"/>
        <v>8</v>
      </c>
      <c r="Y133" s="35"/>
      <c r="Z133" s="34">
        <f t="shared" si="27"/>
        <v>29372</v>
      </c>
      <c r="AA133" s="80">
        <f t="shared" si="19"/>
        <v>3643</v>
      </c>
    </row>
    <row r="134" spans="1:27" ht="25.5" customHeight="1" x14ac:dyDescent="0.25">
      <c r="A134" s="17">
        <v>44889</v>
      </c>
      <c r="B134" s="78" t="str">
        <f t="shared" si="20"/>
        <v>PO2211/03643</v>
      </c>
      <c r="G134" s="24" t="s">
        <v>96</v>
      </c>
      <c r="I134" s="24" t="s">
        <v>2142</v>
      </c>
      <c r="K134" s="24" t="s">
        <v>55</v>
      </c>
      <c r="L134" s="31" t="str">
        <f t="shared" si="21"/>
        <v>Gà muối 500g</v>
      </c>
      <c r="N134" s="50" t="str">
        <f t="shared" si="22"/>
        <v>K-C6</v>
      </c>
      <c r="Q134" s="32" t="str">
        <f t="shared" si="23"/>
        <v>Túi</v>
      </c>
      <c r="R134" s="36">
        <v>15</v>
      </c>
      <c r="T134" s="34">
        <f t="shared" si="24"/>
        <v>111058</v>
      </c>
      <c r="U134" s="34">
        <f t="shared" si="25"/>
        <v>1665870</v>
      </c>
      <c r="X134" s="72">
        <f t="shared" si="26"/>
        <v>8</v>
      </c>
      <c r="Y134" s="35"/>
      <c r="Z134" s="34">
        <f t="shared" si="27"/>
        <v>133270</v>
      </c>
      <c r="AA134" s="80">
        <f t="shared" si="19"/>
        <v>3643</v>
      </c>
    </row>
    <row r="135" spans="1:27" ht="25.5" customHeight="1" x14ac:dyDescent="0.25">
      <c r="A135" s="17">
        <v>44889</v>
      </c>
      <c r="B135" s="78" t="str">
        <f t="shared" si="20"/>
        <v>PO2211/03643</v>
      </c>
      <c r="G135" s="24" t="s">
        <v>96</v>
      </c>
      <c r="I135" s="24" t="s">
        <v>2142</v>
      </c>
      <c r="K135" s="24" t="s">
        <v>45</v>
      </c>
      <c r="L135" s="31" t="str">
        <f t="shared" si="21"/>
        <v>Chả nướng 300g</v>
      </c>
      <c r="N135" s="50" t="str">
        <f t="shared" si="22"/>
        <v>K-C6</v>
      </c>
      <c r="Q135" s="32" t="str">
        <f t="shared" si="23"/>
        <v>Túi</v>
      </c>
      <c r="R135" s="36">
        <v>5</v>
      </c>
      <c r="T135" s="34">
        <f t="shared" si="24"/>
        <v>70950</v>
      </c>
      <c r="U135" s="34">
        <f t="shared" si="25"/>
        <v>354750</v>
      </c>
      <c r="X135" s="72">
        <f t="shared" si="26"/>
        <v>8</v>
      </c>
      <c r="Y135" s="35"/>
      <c r="Z135" s="34">
        <f t="shared" si="27"/>
        <v>28380</v>
      </c>
      <c r="AA135" s="80">
        <f t="shared" si="19"/>
        <v>3643</v>
      </c>
    </row>
    <row r="136" spans="1:27" ht="25.5" customHeight="1" x14ac:dyDescent="0.25">
      <c r="A136" s="17">
        <v>44889</v>
      </c>
      <c r="B136" s="78" t="str">
        <f t="shared" si="20"/>
        <v>PO2211/03643</v>
      </c>
      <c r="G136" s="24" t="s">
        <v>96</v>
      </c>
      <c r="I136" s="24" t="s">
        <v>2142</v>
      </c>
      <c r="K136" s="24" t="s">
        <v>37</v>
      </c>
      <c r="L136" s="31" t="str">
        <f t="shared" si="21"/>
        <v>Chả cốm 300g</v>
      </c>
      <c r="N136" s="50" t="str">
        <f t="shared" si="22"/>
        <v>K-C6</v>
      </c>
      <c r="Q136" s="32" t="str">
        <f t="shared" si="23"/>
        <v>Túi</v>
      </c>
      <c r="R136" s="36">
        <v>5</v>
      </c>
      <c r="T136" s="34">
        <f t="shared" si="24"/>
        <v>74250</v>
      </c>
      <c r="U136" s="34">
        <f t="shared" si="25"/>
        <v>371250</v>
      </c>
      <c r="X136" s="72">
        <f t="shared" si="26"/>
        <v>8</v>
      </c>
      <c r="Y136" s="35"/>
      <c r="Z136" s="34">
        <f t="shared" si="27"/>
        <v>29700</v>
      </c>
      <c r="AA136" s="80">
        <f t="shared" si="19"/>
        <v>3643</v>
      </c>
    </row>
    <row r="137" spans="1:27" ht="25.5" customHeight="1" x14ac:dyDescent="0.25">
      <c r="A137" s="17">
        <v>44889</v>
      </c>
      <c r="B137" s="78" t="str">
        <f t="shared" si="20"/>
        <v>PO2211/03643</v>
      </c>
      <c r="G137" s="24" t="s">
        <v>96</v>
      </c>
      <c r="I137" s="24" t="s">
        <v>2142</v>
      </c>
      <c r="K137" s="24" t="s">
        <v>59</v>
      </c>
      <c r="L137" s="31" t="str">
        <f t="shared" si="21"/>
        <v>Giò Tai Lưỡi Xào 250g</v>
      </c>
      <c r="N137" s="50" t="str">
        <f t="shared" si="22"/>
        <v>K-C6</v>
      </c>
      <c r="Q137" s="32" t="str">
        <f t="shared" si="23"/>
        <v>Túi</v>
      </c>
      <c r="R137" s="36">
        <v>5</v>
      </c>
      <c r="T137" s="34">
        <f t="shared" si="24"/>
        <v>50182</v>
      </c>
      <c r="U137" s="34">
        <f t="shared" si="25"/>
        <v>250910</v>
      </c>
      <c r="X137" s="72">
        <f t="shared" si="26"/>
        <v>8</v>
      </c>
      <c r="Y137" s="35"/>
      <c r="Z137" s="34">
        <f t="shared" si="27"/>
        <v>20073</v>
      </c>
      <c r="AA137" s="80">
        <f t="shared" ref="AA137:AA168" si="28">IF(I137&lt;&gt;"",IF(I137=I136,AA136,AA136+1),"")</f>
        <v>3643</v>
      </c>
    </row>
    <row r="138" spans="1:27" ht="25.5" customHeight="1" x14ac:dyDescent="0.25">
      <c r="A138" s="17">
        <v>44889</v>
      </c>
      <c r="B138" s="78" t="str">
        <f t="shared" si="20"/>
        <v>PO2211/03643</v>
      </c>
      <c r="G138" s="24" t="s">
        <v>96</v>
      </c>
      <c r="I138" s="24" t="s">
        <v>2142</v>
      </c>
      <c r="K138" s="24" t="s">
        <v>65</v>
      </c>
      <c r="L138" s="31" t="str">
        <f t="shared" si="21"/>
        <v>Mọc Nấm Hương 250g</v>
      </c>
      <c r="N138" s="50" t="str">
        <f t="shared" si="22"/>
        <v>K-C6</v>
      </c>
      <c r="Q138" s="32" t="str">
        <f t="shared" si="23"/>
        <v>Túi</v>
      </c>
      <c r="R138" s="36">
        <v>5</v>
      </c>
      <c r="T138" s="34">
        <f t="shared" si="24"/>
        <v>46000</v>
      </c>
      <c r="U138" s="34">
        <f t="shared" si="25"/>
        <v>230000</v>
      </c>
      <c r="X138" s="72">
        <f t="shared" si="26"/>
        <v>8</v>
      </c>
      <c r="Y138" s="35"/>
      <c r="Z138" s="34">
        <f t="shared" si="27"/>
        <v>18400</v>
      </c>
      <c r="AA138" s="80">
        <f t="shared" si="28"/>
        <v>3643</v>
      </c>
    </row>
    <row r="139" spans="1:27" ht="25.5" customHeight="1" x14ac:dyDescent="0.25">
      <c r="A139" s="17">
        <v>44889</v>
      </c>
      <c r="B139" s="78" t="str">
        <f t="shared" si="20"/>
        <v>PO2211/03644</v>
      </c>
      <c r="G139" s="24" t="s">
        <v>126</v>
      </c>
      <c r="I139" s="24" t="s">
        <v>2143</v>
      </c>
      <c r="K139" s="24" t="s">
        <v>30</v>
      </c>
      <c r="L139" s="31" t="str">
        <f t="shared" si="21"/>
        <v>Bắp bò muối 200g</v>
      </c>
      <c r="N139" s="50" t="str">
        <f t="shared" si="22"/>
        <v>K-C6</v>
      </c>
      <c r="Q139" s="32" t="str">
        <f t="shared" si="23"/>
        <v>Túi</v>
      </c>
      <c r="R139" s="36">
        <v>5</v>
      </c>
      <c r="T139" s="34">
        <f t="shared" si="24"/>
        <v>87787</v>
      </c>
      <c r="U139" s="34">
        <f t="shared" si="25"/>
        <v>438935</v>
      </c>
      <c r="X139" s="72">
        <f t="shared" si="26"/>
        <v>8</v>
      </c>
      <c r="Y139" s="35"/>
      <c r="Z139" s="34">
        <f t="shared" si="27"/>
        <v>35115</v>
      </c>
      <c r="AA139" s="80">
        <f t="shared" si="28"/>
        <v>3644</v>
      </c>
    </row>
    <row r="140" spans="1:27" ht="25.5" customHeight="1" x14ac:dyDescent="0.25">
      <c r="A140" s="17">
        <v>44889</v>
      </c>
      <c r="B140" s="78" t="str">
        <f t="shared" si="20"/>
        <v>PO2211/03644</v>
      </c>
      <c r="G140" s="24" t="s">
        <v>126</v>
      </c>
      <c r="I140" s="24" t="s">
        <v>2143</v>
      </c>
      <c r="K140" s="24" t="s">
        <v>39</v>
      </c>
      <c r="L140" s="31" t="str">
        <f t="shared" si="21"/>
        <v>Chân giò heo muối 300g</v>
      </c>
      <c r="M140" s="86"/>
      <c r="N140" s="50" t="str">
        <f t="shared" si="22"/>
        <v>K-C6</v>
      </c>
      <c r="Q140" s="32" t="str">
        <f t="shared" si="23"/>
        <v>Túi</v>
      </c>
      <c r="R140" s="36">
        <v>5</v>
      </c>
      <c r="T140" s="34">
        <f t="shared" si="24"/>
        <v>73431</v>
      </c>
      <c r="U140" s="34">
        <f t="shared" si="25"/>
        <v>367155</v>
      </c>
      <c r="X140" s="72">
        <f t="shared" si="26"/>
        <v>8</v>
      </c>
      <c r="Y140" s="35"/>
      <c r="Z140" s="34">
        <f t="shared" si="27"/>
        <v>29372</v>
      </c>
      <c r="AA140" s="80">
        <f t="shared" si="28"/>
        <v>3644</v>
      </c>
    </row>
    <row r="141" spans="1:27" ht="25.5" customHeight="1" x14ac:dyDescent="0.25">
      <c r="A141" s="17">
        <v>44889</v>
      </c>
      <c r="B141" s="78" t="str">
        <f t="shared" si="20"/>
        <v>PO2211/03644</v>
      </c>
      <c r="G141" s="24" t="s">
        <v>126</v>
      </c>
      <c r="I141" s="24" t="s">
        <v>2143</v>
      </c>
      <c r="K141" s="24" t="s">
        <v>55</v>
      </c>
      <c r="L141" s="31" t="str">
        <f t="shared" si="21"/>
        <v>Gà muối 500g</v>
      </c>
      <c r="M141" s="86"/>
      <c r="N141" s="50" t="str">
        <f t="shared" si="22"/>
        <v>K-C6</v>
      </c>
      <c r="Q141" s="32" t="str">
        <f t="shared" si="23"/>
        <v>Túi</v>
      </c>
      <c r="R141" s="36">
        <v>10</v>
      </c>
      <c r="T141" s="34">
        <f t="shared" si="24"/>
        <v>111058</v>
      </c>
      <c r="U141" s="34">
        <f t="shared" si="25"/>
        <v>1110580</v>
      </c>
      <c r="X141" s="72">
        <f t="shared" si="26"/>
        <v>8</v>
      </c>
      <c r="Y141" s="35"/>
      <c r="Z141" s="34">
        <f t="shared" si="27"/>
        <v>88846</v>
      </c>
      <c r="AA141" s="80">
        <f t="shared" si="28"/>
        <v>3644</v>
      </c>
    </row>
    <row r="142" spans="1:27" ht="25.5" customHeight="1" x14ac:dyDescent="0.25">
      <c r="A142" s="17">
        <v>44889</v>
      </c>
      <c r="B142" s="78" t="str">
        <f t="shared" si="20"/>
        <v>PO2211/03644</v>
      </c>
      <c r="G142" s="24" t="s">
        <v>126</v>
      </c>
      <c r="I142" s="24" t="s">
        <v>2143</v>
      </c>
      <c r="K142" s="24" t="s">
        <v>45</v>
      </c>
      <c r="L142" s="31" t="str">
        <f t="shared" si="21"/>
        <v>Chả nướng 300g</v>
      </c>
      <c r="M142" s="86"/>
      <c r="N142" s="50" t="str">
        <f t="shared" si="22"/>
        <v>K-C6</v>
      </c>
      <c r="Q142" s="32" t="str">
        <f t="shared" si="23"/>
        <v>Túi</v>
      </c>
      <c r="R142" s="36">
        <v>3</v>
      </c>
      <c r="T142" s="34">
        <f t="shared" si="24"/>
        <v>70950</v>
      </c>
      <c r="U142" s="34">
        <f t="shared" si="25"/>
        <v>212850</v>
      </c>
      <c r="X142" s="72">
        <f t="shared" si="26"/>
        <v>8</v>
      </c>
      <c r="Y142" s="35"/>
      <c r="Z142" s="34">
        <f t="shared" si="27"/>
        <v>17028</v>
      </c>
      <c r="AA142" s="80">
        <f t="shared" si="28"/>
        <v>3644</v>
      </c>
    </row>
    <row r="143" spans="1:27" ht="25.5" customHeight="1" x14ac:dyDescent="0.25">
      <c r="A143" s="17">
        <v>44889</v>
      </c>
      <c r="B143" s="78" t="str">
        <f t="shared" si="20"/>
        <v>PO2211/03644</v>
      </c>
      <c r="G143" s="24" t="s">
        <v>126</v>
      </c>
      <c r="I143" s="24" t="s">
        <v>2143</v>
      </c>
      <c r="K143" s="24" t="s">
        <v>37</v>
      </c>
      <c r="L143" s="31" t="str">
        <f t="shared" si="21"/>
        <v>Chả cốm 300g</v>
      </c>
      <c r="N143" s="50" t="str">
        <f t="shared" si="22"/>
        <v>K-C6</v>
      </c>
      <c r="Q143" s="32" t="str">
        <f t="shared" si="23"/>
        <v>Túi</v>
      </c>
      <c r="R143" s="36">
        <v>4</v>
      </c>
      <c r="T143" s="34">
        <f t="shared" si="24"/>
        <v>74250</v>
      </c>
      <c r="U143" s="34">
        <f t="shared" si="25"/>
        <v>297000</v>
      </c>
      <c r="X143" s="72">
        <f t="shared" si="26"/>
        <v>8</v>
      </c>
      <c r="Y143" s="35"/>
      <c r="Z143" s="34">
        <f t="shared" si="27"/>
        <v>23760</v>
      </c>
      <c r="AA143" s="80">
        <f t="shared" si="28"/>
        <v>3644</v>
      </c>
    </row>
    <row r="144" spans="1:27" ht="25.5" customHeight="1" x14ac:dyDescent="0.25">
      <c r="A144" s="17">
        <v>44889</v>
      </c>
      <c r="B144" s="78" t="str">
        <f t="shared" si="20"/>
        <v>PO2211/03644</v>
      </c>
      <c r="G144" s="24" t="s">
        <v>126</v>
      </c>
      <c r="I144" s="24" t="s">
        <v>2143</v>
      </c>
      <c r="K144" s="24" t="s">
        <v>47</v>
      </c>
      <c r="L144" s="31" t="str">
        <f t="shared" si="21"/>
        <v>Đùi gà sốt cay 500g</v>
      </c>
      <c r="N144" s="50" t="str">
        <f t="shared" si="22"/>
        <v>K-C6</v>
      </c>
      <c r="Q144" s="32" t="str">
        <f t="shared" si="23"/>
        <v>Túi</v>
      </c>
      <c r="R144" s="36">
        <v>3</v>
      </c>
      <c r="T144" s="34">
        <f t="shared" si="24"/>
        <v>105400</v>
      </c>
      <c r="U144" s="34">
        <f t="shared" si="25"/>
        <v>316200</v>
      </c>
      <c r="X144" s="72">
        <f t="shared" si="26"/>
        <v>8</v>
      </c>
      <c r="Y144" s="35"/>
      <c r="Z144" s="34">
        <f t="shared" si="27"/>
        <v>25296</v>
      </c>
      <c r="AA144" s="80">
        <f t="shared" si="28"/>
        <v>3644</v>
      </c>
    </row>
    <row r="145" spans="1:27" ht="25.5" customHeight="1" x14ac:dyDescent="0.25">
      <c r="A145" s="17">
        <v>44889</v>
      </c>
      <c r="B145" s="78" t="str">
        <f t="shared" si="20"/>
        <v>PO2211/03644</v>
      </c>
      <c r="G145" s="24" t="s">
        <v>126</v>
      </c>
      <c r="I145" s="24" t="s">
        <v>2143</v>
      </c>
      <c r="K145" s="24" t="s">
        <v>43</v>
      </c>
      <c r="L145" s="31" t="str">
        <f t="shared" si="21"/>
        <v>Chân gà sốt cay 400g</v>
      </c>
      <c r="N145" s="50" t="str">
        <f t="shared" si="22"/>
        <v>K-C6</v>
      </c>
      <c r="Q145" s="32" t="str">
        <f t="shared" si="23"/>
        <v>Túi</v>
      </c>
      <c r="R145" s="36">
        <v>3</v>
      </c>
      <c r="T145" s="34">
        <f t="shared" si="24"/>
        <v>90750</v>
      </c>
      <c r="U145" s="34">
        <f t="shared" si="25"/>
        <v>272250</v>
      </c>
      <c r="X145" s="72">
        <f t="shared" si="26"/>
        <v>8</v>
      </c>
      <c r="Y145" s="35"/>
      <c r="Z145" s="34">
        <f t="shared" si="27"/>
        <v>21780</v>
      </c>
      <c r="AA145" s="80">
        <f t="shared" si="28"/>
        <v>3644</v>
      </c>
    </row>
    <row r="146" spans="1:27" ht="25.5" customHeight="1" x14ac:dyDescent="0.25">
      <c r="A146" s="17">
        <v>44889</v>
      </c>
      <c r="B146" s="78" t="str">
        <f t="shared" si="20"/>
        <v>PO2211/03644</v>
      </c>
      <c r="G146" s="24" t="s">
        <v>126</v>
      </c>
      <c r="I146" s="24" t="s">
        <v>2143</v>
      </c>
      <c r="K146" s="24" t="s">
        <v>59</v>
      </c>
      <c r="L146" s="31" t="str">
        <f t="shared" si="21"/>
        <v>Giò Tai Lưỡi Xào 250g</v>
      </c>
      <c r="N146" s="50" t="str">
        <f t="shared" si="22"/>
        <v>K-C6</v>
      </c>
      <c r="Q146" s="32" t="str">
        <f t="shared" si="23"/>
        <v>Túi</v>
      </c>
      <c r="R146" s="36">
        <v>3</v>
      </c>
      <c r="T146" s="34">
        <f t="shared" si="24"/>
        <v>50182</v>
      </c>
      <c r="U146" s="34">
        <f t="shared" si="25"/>
        <v>150546</v>
      </c>
      <c r="X146" s="72">
        <f t="shared" si="26"/>
        <v>8</v>
      </c>
      <c r="Y146" s="35"/>
      <c r="Z146" s="34">
        <f t="shared" si="27"/>
        <v>12044</v>
      </c>
      <c r="AA146" s="80">
        <f t="shared" si="28"/>
        <v>3644</v>
      </c>
    </row>
    <row r="147" spans="1:27" ht="25.5" customHeight="1" x14ac:dyDescent="0.25">
      <c r="A147" s="17">
        <v>44889</v>
      </c>
      <c r="B147" s="78" t="str">
        <f t="shared" si="20"/>
        <v>PO2211/03644</v>
      </c>
      <c r="G147" s="24" t="s">
        <v>126</v>
      </c>
      <c r="I147" s="24" t="s">
        <v>2143</v>
      </c>
      <c r="K147" s="24" t="s">
        <v>65</v>
      </c>
      <c r="L147" s="31" t="str">
        <f t="shared" si="21"/>
        <v>Mọc Nấm Hương 250g</v>
      </c>
      <c r="N147" s="50" t="str">
        <f t="shared" si="22"/>
        <v>K-C6</v>
      </c>
      <c r="Q147" s="32" t="str">
        <f t="shared" si="23"/>
        <v>Túi</v>
      </c>
      <c r="R147" s="36">
        <v>3</v>
      </c>
      <c r="T147" s="34">
        <f t="shared" si="24"/>
        <v>46000</v>
      </c>
      <c r="U147" s="34">
        <f t="shared" si="25"/>
        <v>138000</v>
      </c>
      <c r="X147" s="72">
        <f t="shared" si="26"/>
        <v>8</v>
      </c>
      <c r="Y147" s="35"/>
      <c r="Z147" s="34">
        <f t="shared" si="27"/>
        <v>11040</v>
      </c>
      <c r="AA147" s="80">
        <f t="shared" si="28"/>
        <v>3644</v>
      </c>
    </row>
    <row r="148" spans="1:27" ht="25.5" customHeight="1" x14ac:dyDescent="0.25">
      <c r="A148" s="17">
        <v>44889</v>
      </c>
      <c r="B148" s="78" t="str">
        <f t="shared" si="20"/>
        <v>PO2211/03645</v>
      </c>
      <c r="G148" s="24" t="s">
        <v>99</v>
      </c>
      <c r="I148" s="24" t="s">
        <v>2144</v>
      </c>
      <c r="K148" s="24" t="s">
        <v>39</v>
      </c>
      <c r="L148" s="31" t="str">
        <f t="shared" si="21"/>
        <v>Chân giò heo muối 300g</v>
      </c>
      <c r="N148" s="50" t="str">
        <f t="shared" si="22"/>
        <v>K-C6</v>
      </c>
      <c r="Q148" s="32" t="str">
        <f t="shared" si="23"/>
        <v>Túi</v>
      </c>
      <c r="R148" s="36">
        <v>15</v>
      </c>
      <c r="T148" s="34">
        <f t="shared" si="24"/>
        <v>73431</v>
      </c>
      <c r="U148" s="34">
        <f t="shared" si="25"/>
        <v>1101465</v>
      </c>
      <c r="X148" s="72">
        <f t="shared" si="26"/>
        <v>8</v>
      </c>
      <c r="Y148" s="35"/>
      <c r="Z148" s="34">
        <f t="shared" si="27"/>
        <v>88117</v>
      </c>
      <c r="AA148" s="80">
        <f t="shared" si="28"/>
        <v>3645</v>
      </c>
    </row>
    <row r="149" spans="1:27" ht="25.5" customHeight="1" x14ac:dyDescent="0.25">
      <c r="A149" s="17">
        <v>44889</v>
      </c>
      <c r="B149" s="78" t="str">
        <f t="shared" si="20"/>
        <v>PO2211/03645</v>
      </c>
      <c r="G149" s="24" t="s">
        <v>99</v>
      </c>
      <c r="I149" s="24" t="s">
        <v>2144</v>
      </c>
      <c r="K149" s="24" t="s">
        <v>55</v>
      </c>
      <c r="L149" s="31" t="str">
        <f t="shared" si="21"/>
        <v>Gà muối 500g</v>
      </c>
      <c r="N149" s="50" t="str">
        <f t="shared" si="22"/>
        <v>K-C6</v>
      </c>
      <c r="Q149" s="32" t="str">
        <f t="shared" si="23"/>
        <v>Túi</v>
      </c>
      <c r="R149" s="36">
        <v>20</v>
      </c>
      <c r="T149" s="34">
        <f t="shared" si="24"/>
        <v>111058</v>
      </c>
      <c r="U149" s="34">
        <f t="shared" si="25"/>
        <v>2221160</v>
      </c>
      <c r="X149" s="72">
        <f t="shared" si="26"/>
        <v>8</v>
      </c>
      <c r="Y149" s="35"/>
      <c r="Z149" s="34">
        <f t="shared" si="27"/>
        <v>177693</v>
      </c>
      <c r="AA149" s="80">
        <f t="shared" si="28"/>
        <v>3645</v>
      </c>
    </row>
    <row r="150" spans="1:27" ht="25.5" customHeight="1" x14ac:dyDescent="0.25">
      <c r="A150" s="17">
        <v>44889</v>
      </c>
      <c r="B150" s="78" t="str">
        <f t="shared" si="20"/>
        <v>PO2211/03645</v>
      </c>
      <c r="G150" s="24" t="s">
        <v>99</v>
      </c>
      <c r="I150" s="24" t="s">
        <v>2144</v>
      </c>
      <c r="K150" s="24" t="s">
        <v>45</v>
      </c>
      <c r="L150" s="31" t="str">
        <f t="shared" si="21"/>
        <v>Chả nướng 300g</v>
      </c>
      <c r="N150" s="50" t="str">
        <f t="shared" si="22"/>
        <v>K-C6</v>
      </c>
      <c r="Q150" s="32" t="str">
        <f t="shared" si="23"/>
        <v>Túi</v>
      </c>
      <c r="R150" s="36">
        <v>5</v>
      </c>
      <c r="T150" s="34">
        <f t="shared" si="24"/>
        <v>70950</v>
      </c>
      <c r="U150" s="34">
        <f t="shared" si="25"/>
        <v>354750</v>
      </c>
      <c r="X150" s="72">
        <f t="shared" si="26"/>
        <v>8</v>
      </c>
      <c r="Y150" s="35"/>
      <c r="Z150" s="34">
        <f t="shared" si="27"/>
        <v>28380</v>
      </c>
      <c r="AA150" s="80">
        <f t="shared" si="28"/>
        <v>3645</v>
      </c>
    </row>
    <row r="151" spans="1:27" ht="25.5" customHeight="1" x14ac:dyDescent="0.25">
      <c r="A151" s="17">
        <v>44889</v>
      </c>
      <c r="B151" s="78" t="str">
        <f t="shared" si="20"/>
        <v>PO2211/03645</v>
      </c>
      <c r="G151" s="24" t="s">
        <v>99</v>
      </c>
      <c r="I151" s="24" t="s">
        <v>2144</v>
      </c>
      <c r="K151" s="24" t="s">
        <v>37</v>
      </c>
      <c r="L151" s="31" t="str">
        <f t="shared" si="21"/>
        <v>Chả cốm 300g</v>
      </c>
      <c r="M151" s="86"/>
      <c r="N151" s="50" t="str">
        <f t="shared" si="22"/>
        <v>K-C6</v>
      </c>
      <c r="Q151" s="32" t="str">
        <f t="shared" si="23"/>
        <v>Túi</v>
      </c>
      <c r="R151" s="36">
        <v>5</v>
      </c>
      <c r="T151" s="34">
        <f t="shared" si="24"/>
        <v>74250</v>
      </c>
      <c r="U151" s="34">
        <f t="shared" si="25"/>
        <v>371250</v>
      </c>
      <c r="X151" s="72">
        <f t="shared" si="26"/>
        <v>8</v>
      </c>
      <c r="Y151" s="35"/>
      <c r="Z151" s="34">
        <f t="shared" si="27"/>
        <v>29700</v>
      </c>
      <c r="AA151" s="80">
        <f t="shared" si="28"/>
        <v>3645</v>
      </c>
    </row>
    <row r="152" spans="1:27" ht="25.5" customHeight="1" x14ac:dyDescent="0.25">
      <c r="A152" s="17">
        <v>44889</v>
      </c>
      <c r="B152" s="78" t="str">
        <f t="shared" si="20"/>
        <v>PO2211/03646</v>
      </c>
      <c r="G152" s="24" t="s">
        <v>113</v>
      </c>
      <c r="I152" s="24" t="s">
        <v>2145</v>
      </c>
      <c r="K152" s="24" t="s">
        <v>39</v>
      </c>
      <c r="L152" s="31" t="str">
        <f t="shared" si="21"/>
        <v>Chân giò heo muối 300g</v>
      </c>
      <c r="M152" s="86"/>
      <c r="N152" s="50" t="str">
        <f t="shared" si="22"/>
        <v>K-C6</v>
      </c>
      <c r="Q152" s="32" t="str">
        <f t="shared" si="23"/>
        <v>Túi</v>
      </c>
      <c r="R152" s="36">
        <v>20</v>
      </c>
      <c r="T152" s="34">
        <f t="shared" si="24"/>
        <v>73431</v>
      </c>
      <c r="U152" s="34">
        <f t="shared" si="25"/>
        <v>1468620</v>
      </c>
      <c r="X152" s="72">
        <f t="shared" si="26"/>
        <v>8</v>
      </c>
      <c r="Y152" s="35"/>
      <c r="Z152" s="34">
        <f t="shared" si="27"/>
        <v>117490</v>
      </c>
      <c r="AA152" s="80">
        <f t="shared" si="28"/>
        <v>3646</v>
      </c>
    </row>
    <row r="153" spans="1:27" ht="25.5" customHeight="1" x14ac:dyDescent="0.25">
      <c r="A153" s="17">
        <v>44889</v>
      </c>
      <c r="B153" s="78" t="str">
        <f t="shared" si="20"/>
        <v>PO2211/03646</v>
      </c>
      <c r="G153" s="24" t="s">
        <v>113</v>
      </c>
      <c r="I153" s="24" t="s">
        <v>2145</v>
      </c>
      <c r="K153" s="24" t="s">
        <v>55</v>
      </c>
      <c r="L153" s="31" t="str">
        <f t="shared" si="21"/>
        <v>Gà muối 500g</v>
      </c>
      <c r="M153" s="86"/>
      <c r="N153" s="50" t="str">
        <f t="shared" si="22"/>
        <v>K-C6</v>
      </c>
      <c r="Q153" s="32" t="str">
        <f t="shared" si="23"/>
        <v>Túi</v>
      </c>
      <c r="R153" s="36">
        <v>10</v>
      </c>
      <c r="T153" s="34">
        <f t="shared" si="24"/>
        <v>111058</v>
      </c>
      <c r="U153" s="34">
        <f t="shared" si="25"/>
        <v>1110580</v>
      </c>
      <c r="X153" s="72">
        <f t="shared" si="26"/>
        <v>8</v>
      </c>
      <c r="Y153" s="35"/>
      <c r="Z153" s="34">
        <f t="shared" si="27"/>
        <v>88846</v>
      </c>
      <c r="AA153" s="80">
        <f t="shared" si="28"/>
        <v>3646</v>
      </c>
    </row>
    <row r="154" spans="1:27" ht="25.5" customHeight="1" x14ac:dyDescent="0.25">
      <c r="A154" s="17">
        <v>44889</v>
      </c>
      <c r="B154" s="78" t="str">
        <f t="shared" si="20"/>
        <v>PO2211/03646</v>
      </c>
      <c r="G154" s="24" t="s">
        <v>113</v>
      </c>
      <c r="I154" s="24" t="s">
        <v>2145</v>
      </c>
      <c r="K154" s="24" t="s">
        <v>65</v>
      </c>
      <c r="L154" s="31" t="str">
        <f t="shared" si="21"/>
        <v>Mọc Nấm Hương 250g</v>
      </c>
      <c r="M154" s="86"/>
      <c r="N154" s="50" t="str">
        <f t="shared" si="22"/>
        <v>K-C6</v>
      </c>
      <c r="Q154" s="32" t="str">
        <f t="shared" si="23"/>
        <v>Túi</v>
      </c>
      <c r="R154" s="36">
        <v>10</v>
      </c>
      <c r="T154" s="34">
        <f t="shared" si="24"/>
        <v>46000</v>
      </c>
      <c r="U154" s="34">
        <f t="shared" si="25"/>
        <v>460000</v>
      </c>
      <c r="X154" s="72">
        <f t="shared" si="26"/>
        <v>8</v>
      </c>
      <c r="Y154" s="35"/>
      <c r="Z154" s="34">
        <f t="shared" si="27"/>
        <v>36800</v>
      </c>
      <c r="AA154" s="80">
        <f t="shared" si="28"/>
        <v>3646</v>
      </c>
    </row>
    <row r="155" spans="1:27" ht="25.5" customHeight="1" x14ac:dyDescent="0.25">
      <c r="A155" s="17">
        <v>44889</v>
      </c>
      <c r="B155" s="78" t="str">
        <f t="shared" si="20"/>
        <v>PO2211/03647</v>
      </c>
      <c r="G155" s="24" t="s">
        <v>96</v>
      </c>
      <c r="I155" s="24" t="s">
        <v>2146</v>
      </c>
      <c r="K155" s="24" t="s">
        <v>39</v>
      </c>
      <c r="L155" s="31" t="str">
        <f t="shared" si="21"/>
        <v>Chân giò heo muối 300g</v>
      </c>
      <c r="M155" s="86"/>
      <c r="N155" s="50" t="str">
        <f t="shared" si="22"/>
        <v>K-C6</v>
      </c>
      <c r="Q155" s="32" t="str">
        <f t="shared" si="23"/>
        <v>Túi</v>
      </c>
      <c r="R155" s="36">
        <v>5</v>
      </c>
      <c r="T155" s="34">
        <f t="shared" si="24"/>
        <v>73431</v>
      </c>
      <c r="U155" s="34">
        <f t="shared" si="25"/>
        <v>367155</v>
      </c>
      <c r="X155" s="72">
        <f t="shared" si="26"/>
        <v>8</v>
      </c>
      <c r="Y155" s="35"/>
      <c r="Z155" s="34">
        <f t="shared" si="27"/>
        <v>29372</v>
      </c>
      <c r="AA155" s="80">
        <f t="shared" si="28"/>
        <v>3647</v>
      </c>
    </row>
    <row r="156" spans="1:27" ht="25.5" customHeight="1" x14ac:dyDescent="0.25">
      <c r="A156" s="17">
        <v>44889</v>
      </c>
      <c r="B156" s="78" t="str">
        <f t="shared" si="20"/>
        <v>PO2211/03647</v>
      </c>
      <c r="G156" s="24" t="s">
        <v>96</v>
      </c>
      <c r="I156" s="24" t="s">
        <v>2146</v>
      </c>
      <c r="K156" s="24" t="s">
        <v>55</v>
      </c>
      <c r="L156" s="31" t="str">
        <f t="shared" si="21"/>
        <v>Gà muối 500g</v>
      </c>
      <c r="N156" s="50" t="str">
        <f t="shared" si="22"/>
        <v>K-C6</v>
      </c>
      <c r="Q156" s="32" t="str">
        <f t="shared" si="23"/>
        <v>Túi</v>
      </c>
      <c r="R156" s="36">
        <v>20</v>
      </c>
      <c r="T156" s="34">
        <f t="shared" si="24"/>
        <v>111058</v>
      </c>
      <c r="U156" s="34">
        <f t="shared" si="25"/>
        <v>2221160</v>
      </c>
      <c r="X156" s="72">
        <f t="shared" si="26"/>
        <v>8</v>
      </c>
      <c r="Y156" s="35"/>
      <c r="Z156" s="34">
        <f t="shared" si="27"/>
        <v>177693</v>
      </c>
      <c r="AA156" s="80">
        <f t="shared" si="28"/>
        <v>3647</v>
      </c>
    </row>
    <row r="157" spans="1:27" ht="25.5" customHeight="1" x14ac:dyDescent="0.25">
      <c r="A157" s="17">
        <v>44889</v>
      </c>
      <c r="B157" s="78" t="str">
        <f t="shared" si="20"/>
        <v>PO2211/03647</v>
      </c>
      <c r="G157" s="24" t="s">
        <v>96</v>
      </c>
      <c r="I157" s="24" t="s">
        <v>2146</v>
      </c>
      <c r="K157" s="24" t="s">
        <v>59</v>
      </c>
      <c r="L157" s="31" t="str">
        <f t="shared" si="21"/>
        <v>Giò Tai Lưỡi Xào 250g</v>
      </c>
      <c r="N157" s="50" t="str">
        <f t="shared" si="22"/>
        <v>K-C6</v>
      </c>
      <c r="Q157" s="32" t="str">
        <f t="shared" si="23"/>
        <v>Túi</v>
      </c>
      <c r="R157" s="36">
        <v>5</v>
      </c>
      <c r="T157" s="34">
        <f t="shared" si="24"/>
        <v>50182</v>
      </c>
      <c r="U157" s="34">
        <f t="shared" si="25"/>
        <v>250910</v>
      </c>
      <c r="X157" s="72">
        <f t="shared" si="26"/>
        <v>8</v>
      </c>
      <c r="Y157" s="35"/>
      <c r="Z157" s="34">
        <f t="shared" si="27"/>
        <v>20073</v>
      </c>
      <c r="AA157" s="80">
        <f t="shared" si="28"/>
        <v>3647</v>
      </c>
    </row>
    <row r="158" spans="1:27" ht="25.5" customHeight="1" x14ac:dyDescent="0.25">
      <c r="A158" s="17">
        <v>44889</v>
      </c>
      <c r="B158" s="78" t="str">
        <f t="shared" si="20"/>
        <v>PO2211/03647</v>
      </c>
      <c r="G158" s="24" t="s">
        <v>96</v>
      </c>
      <c r="I158" s="24" t="s">
        <v>2146</v>
      </c>
      <c r="K158" s="24" t="s">
        <v>65</v>
      </c>
      <c r="L158" s="31" t="str">
        <f t="shared" si="21"/>
        <v>Mọc Nấm Hương 250g</v>
      </c>
      <c r="N158" s="50" t="str">
        <f t="shared" si="22"/>
        <v>K-C6</v>
      </c>
      <c r="Q158" s="32" t="str">
        <f t="shared" si="23"/>
        <v>Túi</v>
      </c>
      <c r="R158" s="36">
        <v>5</v>
      </c>
      <c r="T158" s="34">
        <f t="shared" si="24"/>
        <v>46000</v>
      </c>
      <c r="U158" s="34">
        <f t="shared" si="25"/>
        <v>230000</v>
      </c>
      <c r="X158" s="72">
        <f t="shared" si="26"/>
        <v>8</v>
      </c>
      <c r="Y158" s="35"/>
      <c r="Z158" s="34">
        <f t="shared" si="27"/>
        <v>18400</v>
      </c>
      <c r="AA158" s="80">
        <f t="shared" si="28"/>
        <v>3647</v>
      </c>
    </row>
    <row r="159" spans="1:27" ht="25.5" customHeight="1" x14ac:dyDescent="0.25">
      <c r="A159" s="17">
        <v>44889</v>
      </c>
      <c r="B159" s="78" t="str">
        <f t="shared" si="20"/>
        <v>PO2211/03648</v>
      </c>
      <c r="G159" s="24" t="s">
        <v>115</v>
      </c>
      <c r="I159" s="24" t="s">
        <v>2147</v>
      </c>
      <c r="K159" s="24" t="s">
        <v>55</v>
      </c>
      <c r="L159" s="31" t="str">
        <f t="shared" si="21"/>
        <v>Gà muối 500g</v>
      </c>
      <c r="N159" s="50" t="str">
        <f t="shared" si="22"/>
        <v>K-C6</v>
      </c>
      <c r="Q159" s="32" t="str">
        <f t="shared" si="23"/>
        <v>Túi</v>
      </c>
      <c r="R159" s="36">
        <v>5</v>
      </c>
      <c r="T159" s="34">
        <f t="shared" si="24"/>
        <v>111058</v>
      </c>
      <c r="U159" s="34">
        <f t="shared" si="25"/>
        <v>555290</v>
      </c>
      <c r="X159" s="72">
        <f t="shared" si="26"/>
        <v>8</v>
      </c>
      <c r="Y159" s="35"/>
      <c r="Z159" s="34">
        <f t="shared" si="27"/>
        <v>44423</v>
      </c>
      <c r="AA159" s="80">
        <f t="shared" si="28"/>
        <v>3648</v>
      </c>
    </row>
    <row r="160" spans="1:27" ht="25.5" customHeight="1" x14ac:dyDescent="0.25">
      <c r="A160" s="17">
        <v>44889</v>
      </c>
      <c r="B160" s="78" t="str">
        <f t="shared" si="20"/>
        <v>PO2211/03648</v>
      </c>
      <c r="G160" s="24" t="s">
        <v>115</v>
      </c>
      <c r="I160" s="24" t="s">
        <v>2147</v>
      </c>
      <c r="K160" s="24" t="s">
        <v>45</v>
      </c>
      <c r="L160" s="31" t="str">
        <f t="shared" si="21"/>
        <v>Chả nướng 300g</v>
      </c>
      <c r="N160" s="50" t="str">
        <f t="shared" si="22"/>
        <v>K-C6</v>
      </c>
      <c r="Q160" s="32" t="str">
        <f t="shared" si="23"/>
        <v>Túi</v>
      </c>
      <c r="R160" s="36">
        <v>5</v>
      </c>
      <c r="T160" s="34">
        <f t="shared" si="24"/>
        <v>70950</v>
      </c>
      <c r="U160" s="34">
        <f t="shared" si="25"/>
        <v>354750</v>
      </c>
      <c r="X160" s="72">
        <f t="shared" si="26"/>
        <v>8</v>
      </c>
      <c r="Y160" s="35"/>
      <c r="Z160" s="34">
        <f t="shared" si="27"/>
        <v>28380</v>
      </c>
      <c r="AA160" s="80">
        <f t="shared" si="28"/>
        <v>3648</v>
      </c>
    </row>
    <row r="161" spans="1:27" ht="25.5" customHeight="1" x14ac:dyDescent="0.25">
      <c r="A161" s="17">
        <v>44889</v>
      </c>
      <c r="B161" s="78" t="str">
        <f t="shared" si="20"/>
        <v>PO2211/03648</v>
      </c>
      <c r="G161" s="24" t="s">
        <v>115</v>
      </c>
      <c r="I161" s="24" t="s">
        <v>2147</v>
      </c>
      <c r="K161" s="24" t="s">
        <v>37</v>
      </c>
      <c r="L161" s="31" t="str">
        <f t="shared" si="21"/>
        <v>Chả cốm 300g</v>
      </c>
      <c r="N161" s="50" t="str">
        <f t="shared" si="22"/>
        <v>K-C6</v>
      </c>
      <c r="Q161" s="32" t="str">
        <f t="shared" si="23"/>
        <v>Túi</v>
      </c>
      <c r="R161" s="36">
        <v>5</v>
      </c>
      <c r="T161" s="34">
        <f t="shared" si="24"/>
        <v>74250</v>
      </c>
      <c r="U161" s="34">
        <f t="shared" si="25"/>
        <v>371250</v>
      </c>
      <c r="X161" s="72">
        <f t="shared" si="26"/>
        <v>8</v>
      </c>
      <c r="Y161" s="35"/>
      <c r="Z161" s="34">
        <f t="shared" si="27"/>
        <v>29700</v>
      </c>
      <c r="AA161" s="80">
        <f t="shared" si="28"/>
        <v>3648</v>
      </c>
    </row>
    <row r="162" spans="1:27" ht="25.5" customHeight="1" x14ac:dyDescent="0.25">
      <c r="A162" s="17">
        <v>44889</v>
      </c>
      <c r="B162" s="78" t="str">
        <f t="shared" si="20"/>
        <v>PO2211/03648</v>
      </c>
      <c r="G162" s="24" t="s">
        <v>115</v>
      </c>
      <c r="I162" s="24" t="s">
        <v>2147</v>
      </c>
      <c r="K162" s="24" t="s">
        <v>43</v>
      </c>
      <c r="L162" s="31" t="str">
        <f t="shared" si="21"/>
        <v>Chân gà sốt cay 400g</v>
      </c>
      <c r="N162" s="50" t="str">
        <f t="shared" si="22"/>
        <v>K-C6</v>
      </c>
      <c r="Q162" s="32" t="str">
        <f t="shared" si="23"/>
        <v>Túi</v>
      </c>
      <c r="R162" s="36">
        <v>5</v>
      </c>
      <c r="T162" s="34">
        <f t="shared" si="24"/>
        <v>90750</v>
      </c>
      <c r="U162" s="34">
        <f t="shared" si="25"/>
        <v>453750</v>
      </c>
      <c r="X162" s="72">
        <f t="shared" si="26"/>
        <v>8</v>
      </c>
      <c r="Y162" s="35"/>
      <c r="Z162" s="34">
        <f t="shared" si="27"/>
        <v>36300</v>
      </c>
      <c r="AA162" s="80">
        <f t="shared" si="28"/>
        <v>3648</v>
      </c>
    </row>
    <row r="163" spans="1:27" ht="25.5" customHeight="1" x14ac:dyDescent="0.25">
      <c r="A163" s="17">
        <v>44889</v>
      </c>
      <c r="B163" s="78" t="str">
        <f t="shared" si="20"/>
        <v>PO2211/03648</v>
      </c>
      <c r="G163" s="24" t="s">
        <v>115</v>
      </c>
      <c r="I163" s="24" t="s">
        <v>2147</v>
      </c>
      <c r="K163" s="24" t="s">
        <v>59</v>
      </c>
      <c r="L163" s="31" t="str">
        <f t="shared" si="21"/>
        <v>Giò Tai Lưỡi Xào 250g</v>
      </c>
      <c r="N163" s="50" t="str">
        <f t="shared" si="22"/>
        <v>K-C6</v>
      </c>
      <c r="Q163" s="32" t="str">
        <f t="shared" si="23"/>
        <v>Túi</v>
      </c>
      <c r="R163" s="36">
        <v>5</v>
      </c>
      <c r="T163" s="34">
        <f t="shared" si="24"/>
        <v>50182</v>
      </c>
      <c r="U163" s="34">
        <f t="shared" si="25"/>
        <v>250910</v>
      </c>
      <c r="X163" s="72">
        <f t="shared" si="26"/>
        <v>8</v>
      </c>
      <c r="Y163" s="35"/>
      <c r="Z163" s="34">
        <f t="shared" si="27"/>
        <v>20073</v>
      </c>
      <c r="AA163" s="80">
        <f t="shared" si="28"/>
        <v>3648</v>
      </c>
    </row>
    <row r="164" spans="1:27" ht="25.5" customHeight="1" x14ac:dyDescent="0.25">
      <c r="A164" s="17">
        <v>44889</v>
      </c>
      <c r="B164" s="78" t="str">
        <f t="shared" si="20"/>
        <v>PO2211/03648</v>
      </c>
      <c r="G164" s="24" t="s">
        <v>115</v>
      </c>
      <c r="I164" s="24" t="s">
        <v>2147</v>
      </c>
      <c r="K164" s="24" t="s">
        <v>65</v>
      </c>
      <c r="L164" s="31" t="str">
        <f t="shared" si="21"/>
        <v>Mọc Nấm Hương 250g</v>
      </c>
      <c r="N164" s="50" t="str">
        <f t="shared" si="22"/>
        <v>K-C6</v>
      </c>
      <c r="Q164" s="32" t="str">
        <f t="shared" si="23"/>
        <v>Túi</v>
      </c>
      <c r="R164" s="36">
        <v>5</v>
      </c>
      <c r="T164" s="34">
        <f t="shared" si="24"/>
        <v>46000</v>
      </c>
      <c r="U164" s="34">
        <f t="shared" si="25"/>
        <v>230000</v>
      </c>
      <c r="X164" s="72">
        <f t="shared" si="26"/>
        <v>8</v>
      </c>
      <c r="Y164" s="35"/>
      <c r="Z164" s="34">
        <f t="shared" si="27"/>
        <v>18400</v>
      </c>
      <c r="AA164" s="80">
        <f t="shared" si="28"/>
        <v>3648</v>
      </c>
    </row>
    <row r="165" spans="1:27" ht="25.5" customHeight="1" x14ac:dyDescent="0.25">
      <c r="A165" s="17">
        <v>44889</v>
      </c>
      <c r="B165" s="78" t="str">
        <f t="shared" si="20"/>
        <v>PO2211/03649</v>
      </c>
      <c r="G165" s="24" t="s">
        <v>115</v>
      </c>
      <c r="I165" s="24" t="s">
        <v>2148</v>
      </c>
      <c r="K165" s="24" t="s">
        <v>39</v>
      </c>
      <c r="L165" s="31" t="str">
        <f t="shared" si="21"/>
        <v>Chân giò heo muối 300g</v>
      </c>
      <c r="N165" s="50" t="str">
        <f t="shared" si="22"/>
        <v>K-C6</v>
      </c>
      <c r="Q165" s="32" t="str">
        <f t="shared" si="23"/>
        <v>Túi</v>
      </c>
      <c r="R165" s="36">
        <v>10</v>
      </c>
      <c r="T165" s="34">
        <f t="shared" si="24"/>
        <v>73431</v>
      </c>
      <c r="U165" s="34">
        <f t="shared" si="25"/>
        <v>734310</v>
      </c>
      <c r="X165" s="72">
        <f t="shared" si="26"/>
        <v>8</v>
      </c>
      <c r="Y165" s="35"/>
      <c r="Z165" s="34">
        <f t="shared" si="27"/>
        <v>58745</v>
      </c>
      <c r="AA165" s="80">
        <f t="shared" si="28"/>
        <v>3649</v>
      </c>
    </row>
    <row r="166" spans="1:27" ht="25.5" customHeight="1" x14ac:dyDescent="0.25">
      <c r="A166" s="17">
        <v>44889</v>
      </c>
      <c r="B166" s="78" t="str">
        <f t="shared" si="20"/>
        <v>PO2211/03649</v>
      </c>
      <c r="G166" s="24" t="s">
        <v>115</v>
      </c>
      <c r="I166" s="24" t="s">
        <v>2148</v>
      </c>
      <c r="K166" s="24" t="s">
        <v>55</v>
      </c>
      <c r="L166" s="31" t="str">
        <f t="shared" si="21"/>
        <v>Gà muối 500g</v>
      </c>
      <c r="N166" s="50" t="str">
        <f t="shared" si="22"/>
        <v>K-C6</v>
      </c>
      <c r="Q166" s="32" t="str">
        <f t="shared" si="23"/>
        <v>Túi</v>
      </c>
      <c r="R166" s="36">
        <v>10</v>
      </c>
      <c r="T166" s="34">
        <f t="shared" si="24"/>
        <v>111058</v>
      </c>
      <c r="U166" s="34">
        <f t="shared" si="25"/>
        <v>1110580</v>
      </c>
      <c r="X166" s="72">
        <f t="shared" si="26"/>
        <v>8</v>
      </c>
      <c r="Y166" s="35"/>
      <c r="Z166" s="34">
        <f t="shared" si="27"/>
        <v>88846</v>
      </c>
      <c r="AA166" s="80">
        <f t="shared" si="28"/>
        <v>3649</v>
      </c>
    </row>
    <row r="167" spans="1:27" ht="25.5" customHeight="1" x14ac:dyDescent="0.25">
      <c r="A167" s="17">
        <v>44889</v>
      </c>
      <c r="B167" s="78" t="str">
        <f t="shared" si="20"/>
        <v>PO2211/03649</v>
      </c>
      <c r="G167" s="24" t="s">
        <v>115</v>
      </c>
      <c r="I167" s="24" t="s">
        <v>2148</v>
      </c>
      <c r="K167" s="24" t="s">
        <v>45</v>
      </c>
      <c r="L167" s="31" t="str">
        <f t="shared" si="21"/>
        <v>Chả nướng 300g</v>
      </c>
      <c r="N167" s="50" t="str">
        <f t="shared" si="22"/>
        <v>K-C6</v>
      </c>
      <c r="Q167" s="32" t="str">
        <f t="shared" si="23"/>
        <v>Túi</v>
      </c>
      <c r="R167" s="36">
        <v>10</v>
      </c>
      <c r="T167" s="34">
        <f t="shared" si="24"/>
        <v>70950</v>
      </c>
      <c r="U167" s="34">
        <f t="shared" si="25"/>
        <v>709500</v>
      </c>
      <c r="X167" s="72">
        <f t="shared" si="26"/>
        <v>8</v>
      </c>
      <c r="Y167" s="35"/>
      <c r="Z167" s="34">
        <f t="shared" si="27"/>
        <v>56760</v>
      </c>
      <c r="AA167" s="80">
        <f t="shared" si="28"/>
        <v>3649</v>
      </c>
    </row>
    <row r="168" spans="1:27" ht="25.5" customHeight="1" x14ac:dyDescent="0.25">
      <c r="A168" s="17">
        <v>44889</v>
      </c>
      <c r="B168" s="78" t="str">
        <f t="shared" si="20"/>
        <v>PO2211/03649</v>
      </c>
      <c r="G168" s="24" t="s">
        <v>115</v>
      </c>
      <c r="I168" s="24" t="s">
        <v>2148</v>
      </c>
      <c r="K168" s="24" t="s">
        <v>43</v>
      </c>
      <c r="L168" s="31" t="str">
        <f t="shared" si="21"/>
        <v>Chân gà sốt cay 400g</v>
      </c>
      <c r="N168" s="50" t="str">
        <f t="shared" si="22"/>
        <v>K-C6</v>
      </c>
      <c r="Q168" s="32" t="str">
        <f t="shared" si="23"/>
        <v>Túi</v>
      </c>
      <c r="R168" s="36">
        <v>5</v>
      </c>
      <c r="T168" s="34">
        <f t="shared" si="24"/>
        <v>90750</v>
      </c>
      <c r="U168" s="34">
        <f t="shared" si="25"/>
        <v>453750</v>
      </c>
      <c r="X168" s="72">
        <f t="shared" si="26"/>
        <v>8</v>
      </c>
      <c r="Y168" s="35"/>
      <c r="Z168" s="34">
        <f t="shared" si="27"/>
        <v>36300</v>
      </c>
      <c r="AA168" s="80">
        <f t="shared" si="28"/>
        <v>3649</v>
      </c>
    </row>
    <row r="169" spans="1:27" ht="25.5" customHeight="1" x14ac:dyDescent="0.25">
      <c r="A169" s="17">
        <v>44889</v>
      </c>
      <c r="B169" s="78" t="str">
        <f t="shared" si="20"/>
        <v>PO2211/03649</v>
      </c>
      <c r="G169" s="24" t="s">
        <v>115</v>
      </c>
      <c r="I169" s="24" t="s">
        <v>2148</v>
      </c>
      <c r="K169" s="24" t="s">
        <v>59</v>
      </c>
      <c r="L169" s="31" t="str">
        <f t="shared" si="21"/>
        <v>Giò Tai Lưỡi Xào 250g</v>
      </c>
      <c r="N169" s="50" t="str">
        <f t="shared" si="22"/>
        <v>K-C6</v>
      </c>
      <c r="Q169" s="32" t="str">
        <f t="shared" si="23"/>
        <v>Túi</v>
      </c>
      <c r="R169" s="36">
        <v>10</v>
      </c>
      <c r="T169" s="34">
        <f t="shared" si="24"/>
        <v>50182</v>
      </c>
      <c r="U169" s="34">
        <f t="shared" si="25"/>
        <v>501820</v>
      </c>
      <c r="X169" s="72">
        <f t="shared" si="26"/>
        <v>8</v>
      </c>
      <c r="Y169" s="35"/>
      <c r="Z169" s="34">
        <f t="shared" si="27"/>
        <v>40146</v>
      </c>
      <c r="AA169" s="80">
        <f t="shared" ref="AA169:AA200" si="29">IF(I169&lt;&gt;"",IF(I169=I168,AA168,AA168+1),"")</f>
        <v>3649</v>
      </c>
    </row>
    <row r="170" spans="1:27" ht="25.5" customHeight="1" x14ac:dyDescent="0.25">
      <c r="A170" s="17">
        <v>44889</v>
      </c>
      <c r="B170" s="78" t="str">
        <f t="shared" si="20"/>
        <v>PO2211/03649</v>
      </c>
      <c r="G170" s="24" t="s">
        <v>115</v>
      </c>
      <c r="I170" s="24" t="s">
        <v>2148</v>
      </c>
      <c r="K170" s="24" t="s">
        <v>65</v>
      </c>
      <c r="L170" s="31" t="str">
        <f t="shared" si="21"/>
        <v>Mọc Nấm Hương 250g</v>
      </c>
      <c r="N170" s="50" t="str">
        <f t="shared" si="22"/>
        <v>K-C6</v>
      </c>
      <c r="Q170" s="32" t="str">
        <f t="shared" si="23"/>
        <v>Túi</v>
      </c>
      <c r="R170" s="36">
        <v>5</v>
      </c>
      <c r="T170" s="34">
        <f t="shared" si="24"/>
        <v>46000</v>
      </c>
      <c r="U170" s="34">
        <f t="shared" si="25"/>
        <v>230000</v>
      </c>
      <c r="X170" s="72">
        <f t="shared" si="26"/>
        <v>8</v>
      </c>
      <c r="Y170" s="35"/>
      <c r="Z170" s="34">
        <f t="shared" si="27"/>
        <v>18400</v>
      </c>
      <c r="AA170" s="80">
        <f t="shared" si="29"/>
        <v>3649</v>
      </c>
    </row>
    <row r="171" spans="1:27" ht="25.5" customHeight="1" x14ac:dyDescent="0.25">
      <c r="A171" s="17">
        <v>44889</v>
      </c>
      <c r="B171" s="78" t="str">
        <f t="shared" si="20"/>
        <v>PO2211/03650</v>
      </c>
      <c r="G171" s="24" t="s">
        <v>99</v>
      </c>
      <c r="I171" s="24" t="s">
        <v>2149</v>
      </c>
      <c r="K171" s="24" t="s">
        <v>30</v>
      </c>
      <c r="L171" s="31" t="str">
        <f t="shared" si="21"/>
        <v>Bắp bò muối 200g</v>
      </c>
      <c r="N171" s="50" t="str">
        <f t="shared" si="22"/>
        <v>K-C6</v>
      </c>
      <c r="Q171" s="32" t="str">
        <f t="shared" si="23"/>
        <v>Túi</v>
      </c>
      <c r="R171" s="36">
        <v>3</v>
      </c>
      <c r="T171" s="34">
        <f t="shared" si="24"/>
        <v>87787</v>
      </c>
      <c r="U171" s="34">
        <f t="shared" si="25"/>
        <v>263361</v>
      </c>
      <c r="X171" s="72">
        <f t="shared" si="26"/>
        <v>8</v>
      </c>
      <c r="Y171" s="35"/>
      <c r="Z171" s="34">
        <f t="shared" si="27"/>
        <v>21069</v>
      </c>
      <c r="AA171" s="80">
        <f t="shared" si="29"/>
        <v>3650</v>
      </c>
    </row>
    <row r="172" spans="1:27" ht="25.5" customHeight="1" x14ac:dyDescent="0.25">
      <c r="A172" s="17">
        <v>44889</v>
      </c>
      <c r="B172" s="78" t="str">
        <f t="shared" si="20"/>
        <v>PO2211/03650</v>
      </c>
      <c r="G172" s="24" t="s">
        <v>99</v>
      </c>
      <c r="I172" s="24" t="s">
        <v>2149</v>
      </c>
      <c r="K172" s="24" t="s">
        <v>39</v>
      </c>
      <c r="L172" s="31" t="str">
        <f t="shared" si="21"/>
        <v>Chân giò heo muối 300g</v>
      </c>
      <c r="N172" s="50" t="str">
        <f t="shared" si="22"/>
        <v>K-C6</v>
      </c>
      <c r="Q172" s="32" t="str">
        <f t="shared" si="23"/>
        <v>Túi</v>
      </c>
      <c r="R172" s="36">
        <v>10</v>
      </c>
      <c r="T172" s="34">
        <f t="shared" si="24"/>
        <v>73431</v>
      </c>
      <c r="U172" s="34">
        <f t="shared" si="25"/>
        <v>734310</v>
      </c>
      <c r="X172" s="72">
        <f t="shared" si="26"/>
        <v>8</v>
      </c>
      <c r="Y172" s="35"/>
      <c r="Z172" s="34">
        <f t="shared" si="27"/>
        <v>58745</v>
      </c>
      <c r="AA172" s="80">
        <f t="shared" si="29"/>
        <v>3650</v>
      </c>
    </row>
    <row r="173" spans="1:27" ht="25.5" customHeight="1" x14ac:dyDescent="0.25">
      <c r="A173" s="17">
        <v>44889</v>
      </c>
      <c r="B173" s="78" t="str">
        <f t="shared" si="20"/>
        <v>PO2211/03650</v>
      </c>
      <c r="G173" s="24" t="s">
        <v>99</v>
      </c>
      <c r="I173" s="24" t="s">
        <v>2149</v>
      </c>
      <c r="K173" s="24" t="s">
        <v>55</v>
      </c>
      <c r="L173" s="31" t="str">
        <f t="shared" si="21"/>
        <v>Gà muối 500g</v>
      </c>
      <c r="N173" s="50" t="str">
        <f t="shared" si="22"/>
        <v>K-C6</v>
      </c>
      <c r="Q173" s="32" t="str">
        <f t="shared" si="23"/>
        <v>Túi</v>
      </c>
      <c r="R173" s="36">
        <v>4</v>
      </c>
      <c r="T173" s="34">
        <f t="shared" si="24"/>
        <v>111058</v>
      </c>
      <c r="U173" s="34">
        <f t="shared" si="25"/>
        <v>444232</v>
      </c>
      <c r="X173" s="72">
        <f t="shared" si="26"/>
        <v>8</v>
      </c>
      <c r="Y173" s="35"/>
      <c r="Z173" s="34">
        <f t="shared" si="27"/>
        <v>35539</v>
      </c>
      <c r="AA173" s="80">
        <f t="shared" si="29"/>
        <v>3650</v>
      </c>
    </row>
    <row r="174" spans="1:27" ht="25.5" customHeight="1" x14ac:dyDescent="0.25">
      <c r="A174" s="17">
        <v>44889</v>
      </c>
      <c r="B174" s="78" t="str">
        <f t="shared" si="20"/>
        <v>PO2211/03650</v>
      </c>
      <c r="G174" s="24" t="s">
        <v>99</v>
      </c>
      <c r="I174" s="24" t="s">
        <v>2149</v>
      </c>
      <c r="K174" s="24" t="s">
        <v>59</v>
      </c>
      <c r="L174" s="31" t="str">
        <f t="shared" si="21"/>
        <v>Giò Tai Lưỡi Xào 250g</v>
      </c>
      <c r="M174" s="86"/>
      <c r="N174" s="50" t="str">
        <f t="shared" si="22"/>
        <v>K-C6</v>
      </c>
      <c r="Q174" s="32" t="str">
        <f t="shared" si="23"/>
        <v>Túi</v>
      </c>
      <c r="R174" s="36">
        <v>8</v>
      </c>
      <c r="T174" s="34">
        <f t="shared" si="24"/>
        <v>50182</v>
      </c>
      <c r="U174" s="34">
        <f t="shared" si="25"/>
        <v>401456</v>
      </c>
      <c r="X174" s="72">
        <f t="shared" si="26"/>
        <v>8</v>
      </c>
      <c r="Y174" s="35"/>
      <c r="Z174" s="34">
        <f t="shared" si="27"/>
        <v>32116</v>
      </c>
      <c r="AA174" s="80">
        <f t="shared" si="29"/>
        <v>3650</v>
      </c>
    </row>
    <row r="175" spans="1:27" ht="25.5" customHeight="1" x14ac:dyDescent="0.25">
      <c r="A175" s="17">
        <v>44889</v>
      </c>
      <c r="B175" s="78" t="str">
        <f t="shared" si="20"/>
        <v>PO2211/03650</v>
      </c>
      <c r="G175" s="24" t="s">
        <v>99</v>
      </c>
      <c r="I175" s="24" t="s">
        <v>2149</v>
      </c>
      <c r="K175" s="24" t="s">
        <v>65</v>
      </c>
      <c r="L175" s="31" t="str">
        <f t="shared" si="21"/>
        <v>Mọc Nấm Hương 250g</v>
      </c>
      <c r="M175" s="86"/>
      <c r="N175" s="50" t="str">
        <f t="shared" si="22"/>
        <v>K-C6</v>
      </c>
      <c r="Q175" s="32" t="str">
        <f t="shared" si="23"/>
        <v>Túi</v>
      </c>
      <c r="R175" s="36">
        <v>5</v>
      </c>
      <c r="T175" s="34">
        <f t="shared" si="24"/>
        <v>46000</v>
      </c>
      <c r="U175" s="34">
        <f t="shared" si="25"/>
        <v>230000</v>
      </c>
      <c r="X175" s="72">
        <f t="shared" si="26"/>
        <v>8</v>
      </c>
      <c r="Y175" s="35"/>
      <c r="Z175" s="34">
        <f t="shared" si="27"/>
        <v>18400</v>
      </c>
      <c r="AA175" s="80">
        <f t="shared" si="29"/>
        <v>3650</v>
      </c>
    </row>
    <row r="176" spans="1:27" ht="25.5" customHeight="1" x14ac:dyDescent="0.25">
      <c r="A176" s="17"/>
      <c r="B176" s="78" t="str">
        <f t="shared" si="20"/>
        <v/>
      </c>
      <c r="L176" s="31" t="str">
        <f t="shared" si="21"/>
        <v/>
      </c>
      <c r="M176" s="86"/>
      <c r="N176" s="50" t="str">
        <f t="shared" si="22"/>
        <v/>
      </c>
      <c r="Q176" s="32" t="str">
        <f t="shared" si="23"/>
        <v/>
      </c>
      <c r="T176" s="34">
        <f t="shared" si="24"/>
        <v>0</v>
      </c>
      <c r="U176" s="34">
        <f t="shared" si="25"/>
        <v>0</v>
      </c>
      <c r="X176" s="72" t="str">
        <f t="shared" si="26"/>
        <v/>
      </c>
      <c r="Y176" s="35"/>
      <c r="Z176" s="34" t="str">
        <f t="shared" si="27"/>
        <v/>
      </c>
      <c r="AA176" s="80" t="str">
        <f t="shared" si="29"/>
        <v/>
      </c>
    </row>
    <row r="177" spans="1:27" ht="25.5" customHeight="1" x14ac:dyDescent="0.25">
      <c r="A177" s="17"/>
      <c r="B177" s="78" t="str">
        <f t="shared" si="20"/>
        <v/>
      </c>
      <c r="L177" s="31" t="str">
        <f t="shared" si="21"/>
        <v/>
      </c>
      <c r="N177" s="50" t="str">
        <f t="shared" si="22"/>
        <v/>
      </c>
      <c r="Q177" s="32" t="str">
        <f t="shared" si="23"/>
        <v/>
      </c>
      <c r="T177" s="34">
        <f t="shared" si="24"/>
        <v>0</v>
      </c>
      <c r="U177" s="34">
        <f t="shared" si="25"/>
        <v>0</v>
      </c>
      <c r="X177" s="72" t="str">
        <f t="shared" si="26"/>
        <v/>
      </c>
      <c r="Y177" s="35"/>
      <c r="Z177" s="34" t="str">
        <f t="shared" si="27"/>
        <v/>
      </c>
      <c r="AA177" s="80" t="str">
        <f t="shared" si="29"/>
        <v/>
      </c>
    </row>
    <row r="178" spans="1:27" ht="25.5" customHeight="1" x14ac:dyDescent="0.25">
      <c r="A178" s="17"/>
      <c r="B178" s="78" t="str">
        <f t="shared" si="20"/>
        <v/>
      </c>
      <c r="L178" s="31" t="str">
        <f t="shared" si="21"/>
        <v/>
      </c>
      <c r="N178" s="50" t="str">
        <f t="shared" si="22"/>
        <v/>
      </c>
      <c r="Q178" s="32" t="str">
        <f t="shared" si="23"/>
        <v/>
      </c>
      <c r="T178" s="34">
        <f t="shared" si="24"/>
        <v>0</v>
      </c>
      <c r="U178" s="34">
        <f t="shared" si="25"/>
        <v>0</v>
      </c>
      <c r="X178" s="72" t="str">
        <f t="shared" si="26"/>
        <v/>
      </c>
      <c r="Y178" s="35"/>
      <c r="Z178" s="34" t="str">
        <f t="shared" si="27"/>
        <v/>
      </c>
      <c r="AA178" s="80" t="str">
        <f t="shared" si="29"/>
        <v/>
      </c>
    </row>
    <row r="179" spans="1:27" ht="25.5" customHeight="1" x14ac:dyDescent="0.25">
      <c r="A179" s="17"/>
      <c r="B179" s="78" t="str">
        <f t="shared" si="20"/>
        <v/>
      </c>
      <c r="L179" s="31" t="str">
        <f t="shared" si="21"/>
        <v/>
      </c>
      <c r="N179" s="50" t="str">
        <f t="shared" si="22"/>
        <v/>
      </c>
      <c r="Q179" s="32" t="str">
        <f t="shared" si="23"/>
        <v/>
      </c>
      <c r="T179" s="34">
        <f t="shared" si="24"/>
        <v>0</v>
      </c>
      <c r="U179" s="34">
        <f t="shared" si="25"/>
        <v>0</v>
      </c>
      <c r="X179" s="72" t="str">
        <f t="shared" si="26"/>
        <v/>
      </c>
      <c r="Y179" s="35"/>
      <c r="Z179" s="34" t="str">
        <f t="shared" si="27"/>
        <v/>
      </c>
      <c r="AA179" s="80" t="str">
        <f t="shared" si="29"/>
        <v/>
      </c>
    </row>
    <row r="180" spans="1:27" ht="25.5" customHeight="1" x14ac:dyDescent="0.25">
      <c r="A180" s="17"/>
      <c r="B180" s="78" t="str">
        <f t="shared" si="20"/>
        <v/>
      </c>
      <c r="L180" s="31" t="str">
        <f t="shared" si="21"/>
        <v/>
      </c>
      <c r="N180" s="50" t="str">
        <f t="shared" si="22"/>
        <v/>
      </c>
      <c r="Q180" s="32" t="str">
        <f t="shared" si="23"/>
        <v/>
      </c>
      <c r="T180" s="34">
        <f t="shared" si="24"/>
        <v>0</v>
      </c>
      <c r="U180" s="34">
        <f t="shared" si="25"/>
        <v>0</v>
      </c>
      <c r="X180" s="72" t="str">
        <f t="shared" si="26"/>
        <v/>
      </c>
      <c r="Y180" s="35"/>
      <c r="Z180" s="34" t="str">
        <f t="shared" si="27"/>
        <v/>
      </c>
      <c r="AA180" s="80" t="str">
        <f t="shared" si="29"/>
        <v/>
      </c>
    </row>
    <row r="181" spans="1:27" ht="25.5" customHeight="1" x14ac:dyDescent="0.25">
      <c r="A181" s="17"/>
      <c r="B181" s="78" t="str">
        <f t="shared" si="20"/>
        <v/>
      </c>
      <c r="L181" s="31" t="str">
        <f t="shared" si="21"/>
        <v/>
      </c>
      <c r="N181" s="50" t="str">
        <f t="shared" si="22"/>
        <v/>
      </c>
      <c r="Q181" s="32" t="str">
        <f t="shared" si="23"/>
        <v/>
      </c>
      <c r="T181" s="34">
        <f t="shared" si="24"/>
        <v>0</v>
      </c>
      <c r="U181" s="34">
        <f t="shared" si="25"/>
        <v>0</v>
      </c>
      <c r="X181" s="72" t="str">
        <f t="shared" si="26"/>
        <v/>
      </c>
      <c r="Y181" s="35"/>
      <c r="Z181" s="34" t="str">
        <f t="shared" si="27"/>
        <v/>
      </c>
      <c r="AA181" s="80" t="str">
        <f t="shared" si="29"/>
        <v/>
      </c>
    </row>
    <row r="182" spans="1:27" ht="25.5" customHeight="1" x14ac:dyDescent="0.25">
      <c r="A182" s="17"/>
      <c r="B182" s="78" t="str">
        <f t="shared" si="20"/>
        <v/>
      </c>
      <c r="L182" s="31" t="str">
        <f t="shared" si="21"/>
        <v/>
      </c>
      <c r="N182" s="50" t="str">
        <f t="shared" si="22"/>
        <v/>
      </c>
      <c r="Q182" s="32" t="str">
        <f t="shared" si="23"/>
        <v/>
      </c>
      <c r="T182" s="34">
        <f t="shared" si="24"/>
        <v>0</v>
      </c>
      <c r="U182" s="34">
        <f t="shared" si="25"/>
        <v>0</v>
      </c>
      <c r="X182" s="72" t="str">
        <f t="shared" si="26"/>
        <v/>
      </c>
      <c r="Y182" s="35"/>
      <c r="Z182" s="34" t="str">
        <f t="shared" si="27"/>
        <v/>
      </c>
      <c r="AA182" s="80" t="str">
        <f t="shared" si="29"/>
        <v/>
      </c>
    </row>
    <row r="183" spans="1:27" ht="25.5" customHeight="1" x14ac:dyDescent="0.25">
      <c r="A183" s="17"/>
      <c r="B183" s="78" t="str">
        <f t="shared" si="20"/>
        <v/>
      </c>
      <c r="L183" s="31" t="str">
        <f t="shared" si="21"/>
        <v/>
      </c>
      <c r="N183" s="50" t="str">
        <f t="shared" si="22"/>
        <v/>
      </c>
      <c r="Q183" s="32" t="str">
        <f t="shared" si="23"/>
        <v/>
      </c>
      <c r="T183" s="34">
        <f t="shared" si="24"/>
        <v>0</v>
      </c>
      <c r="U183" s="34">
        <f t="shared" si="25"/>
        <v>0</v>
      </c>
      <c r="X183" s="72" t="str">
        <f t="shared" si="26"/>
        <v/>
      </c>
      <c r="Y183" s="35"/>
      <c r="Z183" s="34" t="str">
        <f t="shared" si="27"/>
        <v/>
      </c>
      <c r="AA183" s="80" t="str">
        <f t="shared" si="29"/>
        <v/>
      </c>
    </row>
    <row r="184" spans="1:27" ht="25.5" customHeight="1" x14ac:dyDescent="0.25">
      <c r="A184" s="17"/>
      <c r="B184" s="78" t="str">
        <f t="shared" si="20"/>
        <v/>
      </c>
      <c r="L184" s="31" t="str">
        <f t="shared" si="21"/>
        <v/>
      </c>
      <c r="N184" s="50" t="str">
        <f t="shared" si="22"/>
        <v/>
      </c>
      <c r="Q184" s="32" t="str">
        <f t="shared" si="23"/>
        <v/>
      </c>
      <c r="T184" s="34">
        <f t="shared" si="24"/>
        <v>0</v>
      </c>
      <c r="U184" s="34">
        <f t="shared" si="25"/>
        <v>0</v>
      </c>
      <c r="X184" s="72" t="str">
        <f t="shared" si="26"/>
        <v/>
      </c>
      <c r="Y184" s="35"/>
      <c r="Z184" s="34" t="str">
        <f t="shared" si="27"/>
        <v/>
      </c>
      <c r="AA184" s="80" t="str">
        <f t="shared" si="29"/>
        <v/>
      </c>
    </row>
    <row r="185" spans="1:27" ht="25.5" customHeight="1" x14ac:dyDescent="0.25">
      <c r="A185" s="17"/>
      <c r="B185" s="78" t="str">
        <f t="shared" si="20"/>
        <v/>
      </c>
      <c r="L185" s="31" t="str">
        <f t="shared" si="21"/>
        <v/>
      </c>
      <c r="N185" s="50" t="str">
        <f t="shared" si="22"/>
        <v/>
      </c>
      <c r="Q185" s="32" t="str">
        <f t="shared" si="23"/>
        <v/>
      </c>
      <c r="T185" s="34">
        <f t="shared" si="24"/>
        <v>0</v>
      </c>
      <c r="U185" s="34">
        <f t="shared" si="25"/>
        <v>0</v>
      </c>
      <c r="X185" s="72" t="str">
        <f t="shared" si="26"/>
        <v/>
      </c>
      <c r="Y185" s="35"/>
      <c r="Z185" s="34" t="str">
        <f t="shared" si="27"/>
        <v/>
      </c>
      <c r="AA185" s="80" t="str">
        <f t="shared" si="29"/>
        <v/>
      </c>
    </row>
    <row r="186" spans="1:27" ht="25.5" customHeight="1" x14ac:dyDescent="0.25">
      <c r="A186" s="17"/>
      <c r="B186" s="78" t="str">
        <f t="shared" si="20"/>
        <v/>
      </c>
      <c r="L186" s="31" t="str">
        <f t="shared" si="21"/>
        <v/>
      </c>
      <c r="M186" s="86"/>
      <c r="N186" s="50" t="str">
        <f t="shared" si="22"/>
        <v/>
      </c>
      <c r="Q186" s="32" t="str">
        <f t="shared" si="23"/>
        <v/>
      </c>
      <c r="T186" s="34">
        <f t="shared" si="24"/>
        <v>0</v>
      </c>
      <c r="U186" s="34">
        <f t="shared" si="25"/>
        <v>0</v>
      </c>
      <c r="X186" s="72" t="str">
        <f t="shared" si="26"/>
        <v/>
      </c>
      <c r="Y186" s="35"/>
      <c r="Z186" s="34" t="str">
        <f t="shared" si="27"/>
        <v/>
      </c>
      <c r="AA186" s="80" t="str">
        <f t="shared" si="29"/>
        <v/>
      </c>
    </row>
    <row r="187" spans="1:27" ht="25.5" customHeight="1" x14ac:dyDescent="0.25">
      <c r="A187" s="17"/>
      <c r="B187" s="78" t="str">
        <f t="shared" si="20"/>
        <v/>
      </c>
      <c r="L187" s="31" t="str">
        <f t="shared" si="21"/>
        <v/>
      </c>
      <c r="M187" s="86"/>
      <c r="N187" s="50" t="str">
        <f t="shared" si="22"/>
        <v/>
      </c>
      <c r="Q187" s="32" t="str">
        <f t="shared" si="23"/>
        <v/>
      </c>
      <c r="T187" s="34">
        <f t="shared" si="24"/>
        <v>0</v>
      </c>
      <c r="U187" s="34">
        <f t="shared" si="25"/>
        <v>0</v>
      </c>
      <c r="X187" s="72" t="str">
        <f t="shared" si="26"/>
        <v/>
      </c>
      <c r="Y187" s="35"/>
      <c r="Z187" s="34" t="str">
        <f t="shared" si="27"/>
        <v/>
      </c>
      <c r="AA187" s="80" t="str">
        <f t="shared" si="29"/>
        <v/>
      </c>
    </row>
    <row r="188" spans="1:27" ht="25.5" customHeight="1" x14ac:dyDescent="0.25">
      <c r="A188" s="17"/>
      <c r="B188" s="78" t="str">
        <f t="shared" si="20"/>
        <v/>
      </c>
      <c r="L188" s="31" t="str">
        <f t="shared" si="21"/>
        <v/>
      </c>
      <c r="M188" s="86"/>
      <c r="N188" s="50" t="str">
        <f t="shared" si="22"/>
        <v/>
      </c>
      <c r="Q188" s="32" t="str">
        <f t="shared" si="23"/>
        <v/>
      </c>
      <c r="T188" s="34">
        <f t="shared" si="24"/>
        <v>0</v>
      </c>
      <c r="U188" s="34">
        <f t="shared" si="25"/>
        <v>0</v>
      </c>
      <c r="X188" s="72" t="str">
        <f t="shared" si="26"/>
        <v/>
      </c>
      <c r="Y188" s="35"/>
      <c r="Z188" s="34" t="str">
        <f t="shared" si="27"/>
        <v/>
      </c>
      <c r="AA188" s="80" t="str">
        <f t="shared" si="29"/>
        <v/>
      </c>
    </row>
    <row r="189" spans="1:27" ht="25.5" customHeight="1" x14ac:dyDescent="0.25">
      <c r="A189" s="17"/>
      <c r="B189" s="78" t="str">
        <f t="shared" si="20"/>
        <v/>
      </c>
      <c r="L189" s="31" t="str">
        <f t="shared" si="21"/>
        <v/>
      </c>
      <c r="M189" s="86"/>
      <c r="N189" s="50" t="str">
        <f t="shared" si="22"/>
        <v/>
      </c>
      <c r="Q189" s="32" t="str">
        <f t="shared" si="23"/>
        <v/>
      </c>
      <c r="T189" s="34">
        <f t="shared" si="24"/>
        <v>0</v>
      </c>
      <c r="U189" s="34">
        <f t="shared" si="25"/>
        <v>0</v>
      </c>
      <c r="X189" s="72" t="str">
        <f t="shared" si="26"/>
        <v/>
      </c>
      <c r="Y189" s="35"/>
      <c r="Z189" s="34" t="str">
        <f t="shared" si="27"/>
        <v/>
      </c>
      <c r="AA189" s="80" t="str">
        <f t="shared" si="29"/>
        <v/>
      </c>
    </row>
    <row r="190" spans="1:27" ht="25.5" customHeight="1" x14ac:dyDescent="0.25">
      <c r="A190" s="17"/>
      <c r="B190" s="78" t="str">
        <f t="shared" si="20"/>
        <v/>
      </c>
      <c r="L190" s="31" t="str">
        <f t="shared" si="21"/>
        <v/>
      </c>
      <c r="M190" s="86"/>
      <c r="N190" s="50" t="str">
        <f t="shared" si="22"/>
        <v/>
      </c>
      <c r="Q190" s="32" t="str">
        <f t="shared" si="23"/>
        <v/>
      </c>
      <c r="T190" s="34">
        <f t="shared" si="24"/>
        <v>0</v>
      </c>
      <c r="U190" s="34">
        <f t="shared" si="25"/>
        <v>0</v>
      </c>
      <c r="X190" s="72" t="str">
        <f t="shared" si="26"/>
        <v/>
      </c>
      <c r="Y190" s="35"/>
      <c r="Z190" s="34" t="str">
        <f t="shared" si="27"/>
        <v/>
      </c>
      <c r="AA190" s="80" t="str">
        <f t="shared" si="29"/>
        <v/>
      </c>
    </row>
    <row r="191" spans="1:27" ht="25.5" customHeight="1" x14ac:dyDescent="0.25">
      <c r="A191" s="17"/>
      <c r="B191" s="78" t="str">
        <f t="shared" si="20"/>
        <v/>
      </c>
      <c r="L191" s="31" t="str">
        <f t="shared" si="21"/>
        <v/>
      </c>
      <c r="M191" s="86"/>
      <c r="N191" s="50" t="str">
        <f t="shared" si="22"/>
        <v/>
      </c>
      <c r="Q191" s="32" t="str">
        <f t="shared" si="23"/>
        <v/>
      </c>
      <c r="T191" s="34">
        <f t="shared" si="24"/>
        <v>0</v>
      </c>
      <c r="U191" s="34">
        <f t="shared" si="25"/>
        <v>0</v>
      </c>
      <c r="X191" s="72" t="str">
        <f t="shared" si="26"/>
        <v/>
      </c>
      <c r="Y191" s="35"/>
      <c r="Z191" s="34" t="str">
        <f t="shared" si="27"/>
        <v/>
      </c>
      <c r="AA191" s="80" t="str">
        <f t="shared" si="29"/>
        <v/>
      </c>
    </row>
    <row r="192" spans="1:27" ht="25.5" customHeight="1" x14ac:dyDescent="0.25">
      <c r="A192" s="17"/>
      <c r="B192" s="78" t="str">
        <f t="shared" si="20"/>
        <v/>
      </c>
      <c r="L192" s="31" t="str">
        <f t="shared" si="21"/>
        <v/>
      </c>
      <c r="M192" s="86"/>
      <c r="N192" s="50" t="str">
        <f t="shared" si="22"/>
        <v/>
      </c>
      <c r="Q192" s="32" t="str">
        <f t="shared" si="23"/>
        <v/>
      </c>
      <c r="T192" s="34">
        <f t="shared" si="24"/>
        <v>0</v>
      </c>
      <c r="U192" s="34">
        <f t="shared" si="25"/>
        <v>0</v>
      </c>
      <c r="X192" s="72" t="str">
        <f t="shared" si="26"/>
        <v/>
      </c>
      <c r="Y192" s="35"/>
      <c r="Z192" s="34" t="str">
        <f t="shared" si="27"/>
        <v/>
      </c>
      <c r="AA192" s="80" t="str">
        <f t="shared" si="29"/>
        <v/>
      </c>
    </row>
    <row r="193" spans="1:27" ht="25.5" customHeight="1" x14ac:dyDescent="0.25">
      <c r="A193" s="17"/>
      <c r="B193" s="78" t="str">
        <f t="shared" si="20"/>
        <v/>
      </c>
      <c r="L193" s="31" t="str">
        <f t="shared" si="21"/>
        <v/>
      </c>
      <c r="M193" s="86"/>
      <c r="N193" s="50" t="str">
        <f t="shared" si="22"/>
        <v/>
      </c>
      <c r="Q193" s="32" t="str">
        <f t="shared" si="23"/>
        <v/>
      </c>
      <c r="T193" s="34">
        <f t="shared" si="24"/>
        <v>0</v>
      </c>
      <c r="U193" s="34">
        <f t="shared" si="25"/>
        <v>0</v>
      </c>
      <c r="X193" s="72" t="str">
        <f t="shared" si="26"/>
        <v/>
      </c>
      <c r="Y193" s="35"/>
      <c r="Z193" s="34" t="str">
        <f t="shared" si="27"/>
        <v/>
      </c>
      <c r="AA193" s="80" t="str">
        <f t="shared" si="29"/>
        <v/>
      </c>
    </row>
    <row r="194" spans="1:27" ht="25.5" customHeight="1" x14ac:dyDescent="0.25">
      <c r="A194" s="17"/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/>
      </c>
      <c r="L194" s="31" t="str">
        <f t="shared" ref="L194:L214" si="31">IF(K194&lt;&gt;"",VLOOKUP(K194,tenhang,2,0),"")</f>
        <v/>
      </c>
      <c r="M194" s="86"/>
      <c r="N194" s="50" t="str">
        <f t="shared" ref="N194:N214" si="32">IF(K194&lt;&gt;"","K-C6","")</f>
        <v/>
      </c>
      <c r="Q194" s="32" t="str">
        <f t="shared" ref="Q194:Q214" si="33">IF(K194&lt;&gt;"",VLOOKUP(K194,tenhang,3,0),"")</f>
        <v/>
      </c>
      <c r="T194" s="34">
        <f t="shared" ref="T194:T214" si="34">IF(K194&lt;&gt;"",VLOOKUP(K194,tenhang,4,0),0)</f>
        <v>0</v>
      </c>
      <c r="U194" s="34">
        <f t="shared" ref="U194:U214" si="35">R194*T194</f>
        <v>0</v>
      </c>
      <c r="X194" s="72" t="str">
        <f t="shared" ref="X194:X214" si="36">IF(K194&lt;&gt;"",8,"")</f>
        <v/>
      </c>
      <c r="Y194" s="35"/>
      <c r="Z194" s="34" t="str">
        <f t="shared" ref="Z194:Z214" si="37">IF(K194&lt;&gt;"",ROUND(U194*X194*1%,0),"")</f>
        <v/>
      </c>
      <c r="AA194" s="80" t="str">
        <f t="shared" si="29"/>
        <v/>
      </c>
    </row>
    <row r="195" spans="1:27" ht="25.5" customHeight="1" x14ac:dyDescent="0.25">
      <c r="A195" s="17"/>
      <c r="B195" s="78" t="str">
        <f t="shared" si="30"/>
        <v/>
      </c>
      <c r="L195" s="31" t="str">
        <f t="shared" si="31"/>
        <v/>
      </c>
      <c r="M195" s="86"/>
      <c r="N195" s="50" t="str">
        <f t="shared" si="32"/>
        <v/>
      </c>
      <c r="Q195" s="32" t="str">
        <f t="shared" si="33"/>
        <v/>
      </c>
      <c r="T195" s="34">
        <f t="shared" si="34"/>
        <v>0</v>
      </c>
      <c r="U195" s="34">
        <f t="shared" si="35"/>
        <v>0</v>
      </c>
      <c r="X195" s="72" t="str">
        <f t="shared" si="36"/>
        <v/>
      </c>
      <c r="Y195" s="35"/>
      <c r="Z195" s="34" t="str">
        <f t="shared" si="37"/>
        <v/>
      </c>
      <c r="AA195" s="80" t="str">
        <f t="shared" si="29"/>
        <v/>
      </c>
    </row>
    <row r="196" spans="1:27" ht="25.5" customHeight="1" x14ac:dyDescent="0.25">
      <c r="A196" s="17"/>
      <c r="B196" s="78" t="str">
        <f t="shared" si="30"/>
        <v/>
      </c>
      <c r="L196" s="31" t="str">
        <f t="shared" si="31"/>
        <v/>
      </c>
      <c r="M196" s="86"/>
      <c r="N196" s="50" t="str">
        <f t="shared" si="32"/>
        <v/>
      </c>
      <c r="Q196" s="32" t="str">
        <f t="shared" si="33"/>
        <v/>
      </c>
      <c r="T196" s="34">
        <f t="shared" si="34"/>
        <v>0</v>
      </c>
      <c r="U196" s="34">
        <f t="shared" si="35"/>
        <v>0</v>
      </c>
      <c r="X196" s="72" t="str">
        <f t="shared" si="36"/>
        <v/>
      </c>
      <c r="Y196" s="35"/>
      <c r="Z196" s="34" t="str">
        <f t="shared" si="37"/>
        <v/>
      </c>
      <c r="AA196" s="80" t="str">
        <f t="shared" si="29"/>
        <v/>
      </c>
    </row>
    <row r="197" spans="1:27" ht="25.5" customHeight="1" x14ac:dyDescent="0.25">
      <c r="A197" s="17"/>
      <c r="B197" s="78" t="str">
        <f t="shared" si="30"/>
        <v/>
      </c>
      <c r="L197" s="31" t="str">
        <f t="shared" si="31"/>
        <v/>
      </c>
      <c r="M197" s="86"/>
      <c r="N197" s="50" t="str">
        <f t="shared" si="32"/>
        <v/>
      </c>
      <c r="Q197" s="32" t="str">
        <f t="shared" si="33"/>
        <v/>
      </c>
      <c r="T197" s="34">
        <f t="shared" si="34"/>
        <v>0</v>
      </c>
      <c r="U197" s="34">
        <f t="shared" si="35"/>
        <v>0</v>
      </c>
      <c r="X197" s="72" t="str">
        <f t="shared" si="36"/>
        <v/>
      </c>
      <c r="Y197" s="35"/>
      <c r="Z197" s="34" t="str">
        <f t="shared" si="37"/>
        <v/>
      </c>
      <c r="AA197" s="80" t="str">
        <f t="shared" si="29"/>
        <v/>
      </c>
    </row>
    <row r="198" spans="1:27" ht="25.5" customHeight="1" x14ac:dyDescent="0.25">
      <c r="A198" s="17"/>
      <c r="B198" s="78" t="str">
        <f t="shared" si="30"/>
        <v/>
      </c>
      <c r="L198" s="31" t="str">
        <f t="shared" si="31"/>
        <v/>
      </c>
      <c r="M198" s="86"/>
      <c r="N198" s="50" t="str">
        <f t="shared" si="32"/>
        <v/>
      </c>
      <c r="Q198" s="32" t="str">
        <f t="shared" si="33"/>
        <v/>
      </c>
      <c r="T198" s="34">
        <f t="shared" si="34"/>
        <v>0</v>
      </c>
      <c r="U198" s="34">
        <f t="shared" si="35"/>
        <v>0</v>
      </c>
      <c r="X198" s="72" t="str">
        <f t="shared" si="36"/>
        <v/>
      </c>
      <c r="Y198" s="35"/>
      <c r="Z198" s="34" t="str">
        <f t="shared" si="37"/>
        <v/>
      </c>
      <c r="AA198" s="80" t="str">
        <f t="shared" si="29"/>
        <v/>
      </c>
    </row>
    <row r="199" spans="1:27" ht="25.5" customHeight="1" x14ac:dyDescent="0.25">
      <c r="A199" s="17"/>
      <c r="B199" s="78" t="str">
        <f t="shared" si="30"/>
        <v/>
      </c>
      <c r="L199" s="31" t="str">
        <f t="shared" si="31"/>
        <v/>
      </c>
      <c r="M199" s="86"/>
      <c r="N199" s="50" t="str">
        <f t="shared" si="32"/>
        <v/>
      </c>
      <c r="Q199" s="32" t="str">
        <f t="shared" si="33"/>
        <v/>
      </c>
      <c r="T199" s="34">
        <f t="shared" si="34"/>
        <v>0</v>
      </c>
      <c r="U199" s="34">
        <f t="shared" si="35"/>
        <v>0</v>
      </c>
      <c r="X199" s="72" t="str">
        <f t="shared" si="36"/>
        <v/>
      </c>
      <c r="Y199" s="35"/>
      <c r="Z199" s="34" t="str">
        <f t="shared" si="37"/>
        <v/>
      </c>
      <c r="AA199" s="80" t="str">
        <f t="shared" si="29"/>
        <v/>
      </c>
    </row>
    <row r="200" spans="1:27" ht="25.5" customHeight="1" x14ac:dyDescent="0.25">
      <c r="A200" s="17"/>
      <c r="B200" s="78" t="str">
        <f t="shared" si="30"/>
        <v/>
      </c>
      <c r="L200" s="31" t="str">
        <f t="shared" si="31"/>
        <v/>
      </c>
      <c r="M200" s="86"/>
      <c r="N200" s="50" t="str">
        <f t="shared" si="32"/>
        <v/>
      </c>
      <c r="Q200" s="32" t="str">
        <f t="shared" si="33"/>
        <v/>
      </c>
      <c r="T200" s="34">
        <f t="shared" si="34"/>
        <v>0</v>
      </c>
      <c r="U200" s="34">
        <f t="shared" si="35"/>
        <v>0</v>
      </c>
      <c r="X200" s="72" t="str">
        <f t="shared" si="36"/>
        <v/>
      </c>
      <c r="Y200" s="35"/>
      <c r="Z200" s="34" t="str">
        <f t="shared" si="37"/>
        <v/>
      </c>
      <c r="AA200" s="80" t="str">
        <f t="shared" si="29"/>
        <v/>
      </c>
    </row>
    <row r="201" spans="1:27" ht="25.5" customHeight="1" x14ac:dyDescent="0.25">
      <c r="A201" s="17"/>
      <c r="B201" s="78" t="str">
        <f t="shared" si="30"/>
        <v/>
      </c>
      <c r="L201" s="31" t="str">
        <f t="shared" si="31"/>
        <v/>
      </c>
      <c r="M201" s="86"/>
      <c r="N201" s="50" t="str">
        <f t="shared" si="32"/>
        <v/>
      </c>
      <c r="Q201" s="32" t="str">
        <f t="shared" si="33"/>
        <v/>
      </c>
      <c r="T201" s="34">
        <f t="shared" si="34"/>
        <v>0</v>
      </c>
      <c r="U201" s="34">
        <f t="shared" si="35"/>
        <v>0</v>
      </c>
      <c r="X201" s="72" t="str">
        <f t="shared" si="36"/>
        <v/>
      </c>
      <c r="Y201" s="35"/>
      <c r="Z201" s="34" t="str">
        <f t="shared" si="37"/>
        <v/>
      </c>
      <c r="AA201" s="80" t="str">
        <f t="shared" ref="AA201:AA214" si="38">IF(I201&lt;&gt;"",IF(I201=I200,AA200,AA200+1),"")</f>
        <v/>
      </c>
    </row>
    <row r="202" spans="1:27" ht="25.5" customHeight="1" x14ac:dyDescent="0.25">
      <c r="A202" s="17"/>
      <c r="B202" s="78" t="str">
        <f t="shared" si="30"/>
        <v/>
      </c>
      <c r="L202" s="31" t="str">
        <f t="shared" si="31"/>
        <v/>
      </c>
      <c r="N202" s="50" t="str">
        <f t="shared" si="32"/>
        <v/>
      </c>
      <c r="Q202" s="32" t="str">
        <f t="shared" si="33"/>
        <v/>
      </c>
      <c r="T202" s="34">
        <f t="shared" si="34"/>
        <v>0</v>
      </c>
      <c r="U202" s="34">
        <f t="shared" si="35"/>
        <v>0</v>
      </c>
      <c r="X202" s="72" t="str">
        <f t="shared" si="36"/>
        <v/>
      </c>
      <c r="Y202" s="35"/>
      <c r="Z202" s="34" t="str">
        <f t="shared" si="37"/>
        <v/>
      </c>
      <c r="AA202" s="80" t="str">
        <f t="shared" si="38"/>
        <v/>
      </c>
    </row>
    <row r="203" spans="1:27" ht="25.5" customHeight="1" x14ac:dyDescent="0.25">
      <c r="A203" s="17"/>
      <c r="B203" s="78" t="str">
        <f t="shared" si="30"/>
        <v/>
      </c>
      <c r="L203" s="31" t="str">
        <f t="shared" si="31"/>
        <v/>
      </c>
      <c r="M203" s="86"/>
      <c r="N203" s="50" t="str">
        <f t="shared" si="32"/>
        <v/>
      </c>
      <c r="Q203" s="32" t="str">
        <f t="shared" si="33"/>
        <v/>
      </c>
      <c r="T203" s="34">
        <f t="shared" si="34"/>
        <v>0</v>
      </c>
      <c r="U203" s="34">
        <f t="shared" si="35"/>
        <v>0</v>
      </c>
      <c r="X203" s="72" t="str">
        <f t="shared" si="36"/>
        <v/>
      </c>
      <c r="Y203" s="35"/>
      <c r="Z203" s="34" t="str">
        <f t="shared" si="37"/>
        <v/>
      </c>
      <c r="AA203" s="80" t="str">
        <f t="shared" si="38"/>
        <v/>
      </c>
    </row>
    <row r="204" spans="1:27" ht="25.5" customHeight="1" x14ac:dyDescent="0.25">
      <c r="A204" s="17"/>
      <c r="B204" s="78" t="str">
        <f t="shared" si="30"/>
        <v/>
      </c>
      <c r="L204" s="31" t="str">
        <f t="shared" si="31"/>
        <v/>
      </c>
      <c r="M204" s="86"/>
      <c r="N204" s="50" t="str">
        <f t="shared" si="32"/>
        <v/>
      </c>
      <c r="Q204" s="32" t="str">
        <f t="shared" si="33"/>
        <v/>
      </c>
      <c r="T204" s="34">
        <f t="shared" si="34"/>
        <v>0</v>
      </c>
      <c r="U204" s="34">
        <f t="shared" si="35"/>
        <v>0</v>
      </c>
      <c r="X204" s="72" t="str">
        <f t="shared" si="36"/>
        <v/>
      </c>
      <c r="Y204" s="35"/>
      <c r="Z204" s="34" t="str">
        <f t="shared" si="37"/>
        <v/>
      </c>
      <c r="AA204" s="80" t="str">
        <f t="shared" si="38"/>
        <v/>
      </c>
    </row>
    <row r="205" spans="1:27" ht="25.5" customHeight="1" x14ac:dyDescent="0.25">
      <c r="A205" s="17"/>
      <c r="B205" s="78" t="str">
        <f t="shared" si="30"/>
        <v/>
      </c>
      <c r="L205" s="31" t="str">
        <f t="shared" si="31"/>
        <v/>
      </c>
      <c r="M205" s="86"/>
      <c r="N205" s="50" t="str">
        <f t="shared" si="32"/>
        <v/>
      </c>
      <c r="Q205" s="32" t="str">
        <f t="shared" si="33"/>
        <v/>
      </c>
      <c r="T205" s="34">
        <f t="shared" si="34"/>
        <v>0</v>
      </c>
      <c r="U205" s="34">
        <f t="shared" si="35"/>
        <v>0</v>
      </c>
      <c r="X205" s="72" t="str">
        <f t="shared" si="36"/>
        <v/>
      </c>
      <c r="Y205" s="35"/>
      <c r="Z205" s="34" t="str">
        <f t="shared" si="37"/>
        <v/>
      </c>
      <c r="AA205" s="80" t="str">
        <f t="shared" si="38"/>
        <v/>
      </c>
    </row>
    <row r="206" spans="1:27" ht="25.5" customHeight="1" x14ac:dyDescent="0.25">
      <c r="A206" s="17"/>
      <c r="B206" s="78" t="str">
        <f t="shared" si="30"/>
        <v/>
      </c>
      <c r="L206" s="31" t="str">
        <f t="shared" si="31"/>
        <v/>
      </c>
      <c r="M206" s="86"/>
      <c r="N206" s="50" t="str">
        <f t="shared" si="32"/>
        <v/>
      </c>
      <c r="Q206" s="32" t="str">
        <f t="shared" si="33"/>
        <v/>
      </c>
      <c r="T206" s="34">
        <f t="shared" si="34"/>
        <v>0</v>
      </c>
      <c r="U206" s="34">
        <f t="shared" si="35"/>
        <v>0</v>
      </c>
      <c r="X206" s="72" t="str">
        <f t="shared" si="36"/>
        <v/>
      </c>
      <c r="Y206" s="35"/>
      <c r="Z206" s="34" t="str">
        <f t="shared" si="37"/>
        <v/>
      </c>
      <c r="AA206" s="80" t="str">
        <f t="shared" si="38"/>
        <v/>
      </c>
    </row>
    <row r="207" spans="1:27" ht="25.5" customHeight="1" x14ac:dyDescent="0.25">
      <c r="A207" s="17"/>
      <c r="B207" s="78" t="str">
        <f t="shared" si="30"/>
        <v/>
      </c>
      <c r="L207" s="31" t="str">
        <f t="shared" si="31"/>
        <v/>
      </c>
      <c r="M207" s="86"/>
      <c r="N207" s="50" t="str">
        <f t="shared" si="32"/>
        <v/>
      </c>
      <c r="Q207" s="32" t="str">
        <f t="shared" si="33"/>
        <v/>
      </c>
      <c r="T207" s="34">
        <f t="shared" si="34"/>
        <v>0</v>
      </c>
      <c r="U207" s="34">
        <f t="shared" si="35"/>
        <v>0</v>
      </c>
      <c r="X207" s="72" t="str">
        <f t="shared" si="36"/>
        <v/>
      </c>
      <c r="Y207" s="35"/>
      <c r="Z207" s="34" t="str">
        <f t="shared" si="37"/>
        <v/>
      </c>
      <c r="AA207" s="80" t="str">
        <f t="shared" si="38"/>
        <v/>
      </c>
    </row>
    <row r="208" spans="1:27" ht="25.5" customHeight="1" x14ac:dyDescent="0.25">
      <c r="A208" s="17"/>
      <c r="B208" s="78" t="str">
        <f t="shared" si="30"/>
        <v/>
      </c>
      <c r="L208" s="31" t="str">
        <f t="shared" si="31"/>
        <v/>
      </c>
      <c r="M208" s="86"/>
      <c r="N208" s="50" t="str">
        <f t="shared" si="32"/>
        <v/>
      </c>
      <c r="Q208" s="32" t="str">
        <f t="shared" si="33"/>
        <v/>
      </c>
      <c r="T208" s="34">
        <f t="shared" si="34"/>
        <v>0</v>
      </c>
      <c r="U208" s="34">
        <f t="shared" si="35"/>
        <v>0</v>
      </c>
      <c r="X208" s="72" t="str">
        <f t="shared" si="36"/>
        <v/>
      </c>
      <c r="Y208" s="35"/>
      <c r="Z208" s="34" t="str">
        <f t="shared" si="37"/>
        <v/>
      </c>
      <c r="AA208" s="80" t="str">
        <f t="shared" si="38"/>
        <v/>
      </c>
    </row>
    <row r="209" spans="1:27" ht="25.5" customHeight="1" x14ac:dyDescent="0.25">
      <c r="A209" s="17"/>
      <c r="B209" s="78" t="str">
        <f t="shared" si="30"/>
        <v/>
      </c>
      <c r="L209" s="31" t="str">
        <f t="shared" si="31"/>
        <v/>
      </c>
      <c r="M209" s="86"/>
      <c r="N209" s="50" t="str">
        <f t="shared" si="32"/>
        <v/>
      </c>
      <c r="Q209" s="32" t="str">
        <f t="shared" si="33"/>
        <v/>
      </c>
      <c r="T209" s="34">
        <f t="shared" si="34"/>
        <v>0</v>
      </c>
      <c r="U209" s="34">
        <f t="shared" si="35"/>
        <v>0</v>
      </c>
      <c r="X209" s="72" t="str">
        <f t="shared" si="36"/>
        <v/>
      </c>
      <c r="Y209" s="35"/>
      <c r="Z209" s="34" t="str">
        <f t="shared" si="37"/>
        <v/>
      </c>
      <c r="AA209" s="80" t="str">
        <f t="shared" si="38"/>
        <v/>
      </c>
    </row>
    <row r="210" spans="1:27" ht="25.5" customHeight="1" x14ac:dyDescent="0.25">
      <c r="A210" s="17"/>
      <c r="B210" s="78" t="str">
        <f t="shared" si="30"/>
        <v/>
      </c>
      <c r="L210" s="31" t="str">
        <f t="shared" si="31"/>
        <v/>
      </c>
      <c r="M210" s="86"/>
      <c r="N210" s="50" t="str">
        <f t="shared" si="32"/>
        <v/>
      </c>
      <c r="Q210" s="32" t="str">
        <f t="shared" si="33"/>
        <v/>
      </c>
      <c r="T210" s="34">
        <f t="shared" si="34"/>
        <v>0</v>
      </c>
      <c r="U210" s="34">
        <f t="shared" si="35"/>
        <v>0</v>
      </c>
      <c r="X210" s="72" t="str">
        <f t="shared" si="36"/>
        <v/>
      </c>
      <c r="Y210" s="35"/>
      <c r="Z210" s="34" t="str">
        <f t="shared" si="37"/>
        <v/>
      </c>
      <c r="AA210" s="80" t="str">
        <f t="shared" si="38"/>
        <v/>
      </c>
    </row>
    <row r="211" spans="1:27" ht="25.5" customHeight="1" x14ac:dyDescent="0.25">
      <c r="A211" s="17"/>
      <c r="B211" s="78" t="str">
        <f t="shared" si="30"/>
        <v/>
      </c>
      <c r="L211" s="31" t="str">
        <f t="shared" si="31"/>
        <v/>
      </c>
      <c r="M211" s="86"/>
      <c r="N211" s="50" t="str">
        <f t="shared" si="32"/>
        <v/>
      </c>
      <c r="Q211" s="32" t="str">
        <f t="shared" si="33"/>
        <v/>
      </c>
      <c r="T211" s="34">
        <f t="shared" si="34"/>
        <v>0</v>
      </c>
      <c r="U211" s="34">
        <f t="shared" si="35"/>
        <v>0</v>
      </c>
      <c r="X211" s="72" t="str">
        <f t="shared" si="36"/>
        <v/>
      </c>
      <c r="Y211" s="35"/>
      <c r="Z211" s="34" t="str">
        <f t="shared" si="37"/>
        <v/>
      </c>
      <c r="AA211" s="80" t="str">
        <f t="shared" si="38"/>
        <v/>
      </c>
    </row>
    <row r="212" spans="1:27" ht="25.5" customHeight="1" x14ac:dyDescent="0.25">
      <c r="A212" s="17"/>
      <c r="B212" s="78" t="str">
        <f t="shared" si="30"/>
        <v/>
      </c>
      <c r="L212" s="31" t="str">
        <f t="shared" si="31"/>
        <v/>
      </c>
      <c r="N212" s="50" t="str">
        <f t="shared" si="32"/>
        <v/>
      </c>
      <c r="Q212" s="32" t="str">
        <f t="shared" si="33"/>
        <v/>
      </c>
      <c r="T212" s="34">
        <f t="shared" si="34"/>
        <v>0</v>
      </c>
      <c r="U212" s="34">
        <f t="shared" si="35"/>
        <v>0</v>
      </c>
      <c r="X212" s="72" t="str">
        <f t="shared" si="36"/>
        <v/>
      </c>
      <c r="Y212" s="35"/>
      <c r="Z212" s="34" t="str">
        <f t="shared" si="37"/>
        <v/>
      </c>
      <c r="AA212" s="80" t="str">
        <f t="shared" si="38"/>
        <v/>
      </c>
    </row>
    <row r="213" spans="1:27" ht="25.5" customHeight="1" x14ac:dyDescent="0.25">
      <c r="A213" s="17"/>
      <c r="B213" s="78" t="str">
        <f t="shared" si="30"/>
        <v/>
      </c>
      <c r="L213" s="31" t="str">
        <f t="shared" si="31"/>
        <v/>
      </c>
      <c r="N213" s="50" t="str">
        <f t="shared" si="32"/>
        <v/>
      </c>
      <c r="Q213" s="32" t="str">
        <f t="shared" si="33"/>
        <v/>
      </c>
      <c r="T213" s="34">
        <f t="shared" si="34"/>
        <v>0</v>
      </c>
      <c r="U213" s="34">
        <f t="shared" si="35"/>
        <v>0</v>
      </c>
      <c r="X213" s="72" t="str">
        <f t="shared" si="36"/>
        <v/>
      </c>
      <c r="Y213" s="35"/>
      <c r="Z213" s="34" t="str">
        <f t="shared" si="37"/>
        <v/>
      </c>
      <c r="AA213" s="80" t="str">
        <f t="shared" si="38"/>
        <v/>
      </c>
    </row>
    <row r="214" spans="1:27" ht="25.5" customHeight="1" x14ac:dyDescent="0.25">
      <c r="A214" s="17"/>
      <c r="B214" s="78" t="str">
        <f t="shared" si="30"/>
        <v/>
      </c>
      <c r="L214" s="31" t="str">
        <f t="shared" si="31"/>
        <v/>
      </c>
      <c r="N214" s="50" t="str">
        <f t="shared" si="32"/>
        <v/>
      </c>
      <c r="Q214" s="32" t="str">
        <f t="shared" si="33"/>
        <v/>
      </c>
      <c r="T214" s="34">
        <f t="shared" si="34"/>
        <v>0</v>
      </c>
      <c r="U214" s="34">
        <f t="shared" si="35"/>
        <v>0</v>
      </c>
      <c r="X214" s="72" t="str">
        <f t="shared" si="36"/>
        <v/>
      </c>
      <c r="Y214" s="35"/>
      <c r="Z214" s="34" t="str">
        <f t="shared" si="37"/>
        <v/>
      </c>
      <c r="AA214" s="80" t="str">
        <f t="shared" si="38"/>
        <v/>
      </c>
    </row>
    <row r="215" spans="1:27" ht="25.5" customHeight="1" x14ac:dyDescent="0.25"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/>
      </c>
      <c r="L215" s="31" t="str">
        <f t="shared" ref="L215:L257" si="40">IF(K215&lt;&gt;"",VLOOKUP(K215,tenhang,2,0),"")</f>
        <v/>
      </c>
      <c r="N215" s="50" t="str">
        <f t="shared" ref="N215:N258" si="41">IF(K215&lt;&gt;"","K-C6","")</f>
        <v/>
      </c>
      <c r="Q215" s="32" t="str">
        <f t="shared" ref="Q215:Q257" si="42">IF(K215&lt;&gt;"",VLOOKUP(K215,tenhang,3,0),"")</f>
        <v/>
      </c>
      <c r="T215" s="34">
        <f t="shared" ref="T215:T258" si="43">IF(K215&lt;&gt;"",VLOOKUP(K215,tenhang,4,0),0)</f>
        <v>0</v>
      </c>
      <c r="U215" s="34">
        <f t="shared" ref="U215:U258" si="44">R215*T215</f>
        <v>0</v>
      </c>
      <c r="X215" s="72" t="str">
        <f t="shared" ref="X215:X258" si="45">IF(K215&lt;&gt;"",8,"")</f>
        <v/>
      </c>
      <c r="Y215" s="35"/>
      <c r="Z215" s="34" t="str">
        <f t="shared" ref="Z215:Z258" si="46">IF(K215&lt;&gt;"",ROUND(U215*X215*1%,0),"")</f>
        <v/>
      </c>
      <c r="AA215" s="80" t="str">
        <f t="shared" ref="AA215:AA259" si="47">IF(I215&lt;&gt;"",IF(I215=I214,AA214,AA214+1),"")</f>
        <v/>
      </c>
    </row>
    <row r="216" spans="1:27" ht="25.5" customHeight="1" x14ac:dyDescent="0.25">
      <c r="B216" s="78" t="str">
        <f t="shared" si="39"/>
        <v/>
      </c>
      <c r="L216" s="31" t="str">
        <f t="shared" si="40"/>
        <v/>
      </c>
      <c r="N216" s="50" t="str">
        <f t="shared" si="41"/>
        <v/>
      </c>
      <c r="Q216" s="32" t="str">
        <f t="shared" si="42"/>
        <v/>
      </c>
      <c r="T216" s="34">
        <f t="shared" si="43"/>
        <v>0</v>
      </c>
      <c r="U216" s="34">
        <f t="shared" si="44"/>
        <v>0</v>
      </c>
      <c r="X216" s="72" t="str">
        <f t="shared" si="45"/>
        <v/>
      </c>
      <c r="Y216" s="35"/>
      <c r="Z216" s="34" t="str">
        <f t="shared" si="46"/>
        <v/>
      </c>
      <c r="AA216" s="80" t="str">
        <f t="shared" si="47"/>
        <v/>
      </c>
    </row>
    <row r="217" spans="1:27" ht="25.5" customHeight="1" x14ac:dyDescent="0.25">
      <c r="B217" s="78" t="str">
        <f t="shared" si="39"/>
        <v/>
      </c>
      <c r="L217" s="31" t="str">
        <f t="shared" si="40"/>
        <v/>
      </c>
      <c r="N217" s="50" t="str">
        <f t="shared" si="41"/>
        <v/>
      </c>
      <c r="Q217" s="32" t="str">
        <f t="shared" si="42"/>
        <v/>
      </c>
      <c r="T217" s="34">
        <f t="shared" si="43"/>
        <v>0</v>
      </c>
      <c r="U217" s="34">
        <f t="shared" si="44"/>
        <v>0</v>
      </c>
      <c r="X217" s="72" t="str">
        <f t="shared" si="45"/>
        <v/>
      </c>
      <c r="Y217" s="35"/>
      <c r="Z217" s="34" t="str">
        <f t="shared" si="46"/>
        <v/>
      </c>
      <c r="AA217" s="80" t="str">
        <f t="shared" si="47"/>
        <v/>
      </c>
    </row>
    <row r="218" spans="1:27" ht="25.5" customHeight="1" x14ac:dyDescent="0.25">
      <c r="B218" s="78" t="str">
        <f t="shared" si="39"/>
        <v/>
      </c>
      <c r="L218" s="31" t="str">
        <f t="shared" si="40"/>
        <v/>
      </c>
      <c r="N218" s="50" t="str">
        <f t="shared" si="41"/>
        <v/>
      </c>
      <c r="Q218" s="32" t="str">
        <f t="shared" si="42"/>
        <v/>
      </c>
      <c r="T218" s="34">
        <f t="shared" si="43"/>
        <v>0</v>
      </c>
      <c r="U218" s="34">
        <f t="shared" si="44"/>
        <v>0</v>
      </c>
      <c r="X218" s="72" t="str">
        <f t="shared" si="45"/>
        <v/>
      </c>
      <c r="Y218" s="35"/>
      <c r="Z218" s="34" t="str">
        <f t="shared" si="46"/>
        <v/>
      </c>
      <c r="AA218" s="80" t="str">
        <f t="shared" si="47"/>
        <v/>
      </c>
    </row>
    <row r="219" spans="1:27" ht="25.5" customHeight="1" x14ac:dyDescent="0.25">
      <c r="B219" s="78" t="str">
        <f t="shared" si="39"/>
        <v/>
      </c>
      <c r="L219" s="31" t="str">
        <f t="shared" si="40"/>
        <v/>
      </c>
      <c r="N219" s="50" t="str">
        <f t="shared" si="41"/>
        <v/>
      </c>
      <c r="Q219" s="32" t="str">
        <f t="shared" si="42"/>
        <v/>
      </c>
      <c r="T219" s="34">
        <f t="shared" si="43"/>
        <v>0</v>
      </c>
      <c r="U219" s="34">
        <f t="shared" si="44"/>
        <v>0</v>
      </c>
      <c r="X219" s="72" t="str">
        <f t="shared" si="45"/>
        <v/>
      </c>
      <c r="Y219" s="35"/>
      <c r="Z219" s="34" t="str">
        <f t="shared" si="46"/>
        <v/>
      </c>
      <c r="AA219" s="80" t="str">
        <f t="shared" si="47"/>
        <v/>
      </c>
    </row>
    <row r="220" spans="1:27" ht="25.5" customHeight="1" x14ac:dyDescent="0.25">
      <c r="B220" s="78" t="str">
        <f t="shared" si="39"/>
        <v/>
      </c>
      <c r="L220" s="31" t="str">
        <f t="shared" si="40"/>
        <v/>
      </c>
      <c r="N220" s="50" t="str">
        <f t="shared" si="41"/>
        <v/>
      </c>
      <c r="Q220" s="32" t="str">
        <f t="shared" si="42"/>
        <v/>
      </c>
      <c r="T220" s="34">
        <f t="shared" si="43"/>
        <v>0</v>
      </c>
      <c r="U220" s="34">
        <f t="shared" si="44"/>
        <v>0</v>
      </c>
      <c r="X220" s="72" t="str">
        <f t="shared" si="45"/>
        <v/>
      </c>
      <c r="Y220" s="35"/>
      <c r="Z220" s="34" t="str">
        <f t="shared" si="46"/>
        <v/>
      </c>
      <c r="AA220" s="80" t="str">
        <f t="shared" si="47"/>
        <v/>
      </c>
    </row>
    <row r="221" spans="1:27" ht="25.5" customHeight="1" x14ac:dyDescent="0.25">
      <c r="B221" s="78" t="str">
        <f t="shared" si="39"/>
        <v/>
      </c>
      <c r="L221" s="31" t="str">
        <f t="shared" si="40"/>
        <v/>
      </c>
      <c r="N221" s="50" t="str">
        <f t="shared" si="41"/>
        <v/>
      </c>
      <c r="Q221" s="32" t="str">
        <f t="shared" si="42"/>
        <v/>
      </c>
      <c r="T221" s="34">
        <f t="shared" si="43"/>
        <v>0</v>
      </c>
      <c r="U221" s="34">
        <f t="shared" si="44"/>
        <v>0</v>
      </c>
      <c r="X221" s="72" t="str">
        <f t="shared" si="45"/>
        <v/>
      </c>
      <c r="Y221" s="35"/>
      <c r="Z221" s="34" t="str">
        <f t="shared" si="46"/>
        <v/>
      </c>
      <c r="AA221" s="80" t="str">
        <f t="shared" si="47"/>
        <v/>
      </c>
    </row>
    <row r="222" spans="1:27" ht="25.5" customHeight="1" x14ac:dyDescent="0.25">
      <c r="B222" s="78" t="str">
        <f t="shared" si="39"/>
        <v/>
      </c>
      <c r="L222" s="31" t="str">
        <f t="shared" si="40"/>
        <v/>
      </c>
      <c r="N222" s="50" t="str">
        <f t="shared" si="41"/>
        <v/>
      </c>
      <c r="Q222" s="32" t="str">
        <f t="shared" si="42"/>
        <v/>
      </c>
      <c r="T222" s="34">
        <f t="shared" si="43"/>
        <v>0</v>
      </c>
      <c r="U222" s="34">
        <f t="shared" si="44"/>
        <v>0</v>
      </c>
      <c r="X222" s="72" t="str">
        <f t="shared" si="45"/>
        <v/>
      </c>
      <c r="Y222" s="35"/>
      <c r="Z222" s="34" t="str">
        <f t="shared" si="46"/>
        <v/>
      </c>
      <c r="AA222" s="80" t="str">
        <f t="shared" si="47"/>
        <v/>
      </c>
    </row>
    <row r="223" spans="1:27" ht="25.5" customHeight="1" x14ac:dyDescent="0.25">
      <c r="B223" s="78" t="str">
        <f t="shared" si="39"/>
        <v/>
      </c>
      <c r="L223" s="31" t="str">
        <f t="shared" si="40"/>
        <v/>
      </c>
      <c r="N223" s="50" t="str">
        <f t="shared" si="41"/>
        <v/>
      </c>
      <c r="Q223" s="32" t="str">
        <f t="shared" si="42"/>
        <v/>
      </c>
      <c r="T223" s="34">
        <f t="shared" si="43"/>
        <v>0</v>
      </c>
      <c r="U223" s="34">
        <f t="shared" si="44"/>
        <v>0</v>
      </c>
      <c r="X223" s="72" t="str">
        <f t="shared" si="45"/>
        <v/>
      </c>
      <c r="Y223" s="35"/>
      <c r="Z223" s="34" t="str">
        <f t="shared" si="46"/>
        <v/>
      </c>
      <c r="AA223" s="80" t="str">
        <f t="shared" si="47"/>
        <v/>
      </c>
    </row>
    <row r="224" spans="1:27" ht="25.5" customHeight="1" x14ac:dyDescent="0.25">
      <c r="B224" s="78" t="str">
        <f t="shared" si="39"/>
        <v/>
      </c>
      <c r="L224" s="31" t="str">
        <f t="shared" si="40"/>
        <v/>
      </c>
      <c r="N224" s="50" t="str">
        <f t="shared" si="41"/>
        <v/>
      </c>
      <c r="Q224" s="32" t="str">
        <f t="shared" si="42"/>
        <v/>
      </c>
      <c r="T224" s="34">
        <f t="shared" si="43"/>
        <v>0</v>
      </c>
      <c r="U224" s="34">
        <f t="shared" si="44"/>
        <v>0</v>
      </c>
      <c r="X224" s="72" t="str">
        <f t="shared" si="45"/>
        <v/>
      </c>
      <c r="Y224" s="35"/>
      <c r="Z224" s="34" t="str">
        <f t="shared" si="46"/>
        <v/>
      </c>
      <c r="AA224" s="80" t="str">
        <f t="shared" si="47"/>
        <v/>
      </c>
    </row>
    <row r="225" spans="2:27" ht="25.5" customHeight="1" x14ac:dyDescent="0.25">
      <c r="B225" s="78" t="str">
        <f t="shared" si="39"/>
        <v/>
      </c>
      <c r="L225" s="31" t="str">
        <f t="shared" si="40"/>
        <v/>
      </c>
      <c r="N225" s="50" t="str">
        <f t="shared" si="41"/>
        <v/>
      </c>
      <c r="Q225" s="32" t="str">
        <f t="shared" si="42"/>
        <v/>
      </c>
      <c r="T225" s="34">
        <f t="shared" si="43"/>
        <v>0</v>
      </c>
      <c r="U225" s="34">
        <f t="shared" si="44"/>
        <v>0</v>
      </c>
      <c r="X225" s="72" t="str">
        <f t="shared" si="45"/>
        <v/>
      </c>
      <c r="Y225" s="35"/>
      <c r="Z225" s="34" t="str">
        <f t="shared" si="46"/>
        <v/>
      </c>
      <c r="AA225" s="80" t="str">
        <f t="shared" si="47"/>
        <v/>
      </c>
    </row>
    <row r="226" spans="2:27" ht="25.5" customHeight="1" x14ac:dyDescent="0.25">
      <c r="B226" s="78" t="str">
        <f t="shared" si="39"/>
        <v/>
      </c>
      <c r="L226" s="31" t="str">
        <f t="shared" si="40"/>
        <v/>
      </c>
      <c r="N226" s="50" t="str">
        <f t="shared" si="41"/>
        <v/>
      </c>
      <c r="Q226" s="32" t="str">
        <f t="shared" si="42"/>
        <v/>
      </c>
      <c r="T226" s="34">
        <f t="shared" si="43"/>
        <v>0</v>
      </c>
      <c r="U226" s="34">
        <f t="shared" si="44"/>
        <v>0</v>
      </c>
      <c r="X226" s="72" t="str">
        <f t="shared" si="45"/>
        <v/>
      </c>
      <c r="Y226" s="35"/>
      <c r="Z226" s="34" t="str">
        <f t="shared" si="46"/>
        <v/>
      </c>
      <c r="AA226" s="80" t="str">
        <f t="shared" si="47"/>
        <v/>
      </c>
    </row>
    <row r="227" spans="2:27" ht="25.5" customHeight="1" x14ac:dyDescent="0.25">
      <c r="B227" s="78" t="str">
        <f t="shared" si="39"/>
        <v/>
      </c>
      <c r="L227" s="31" t="str">
        <f t="shared" si="40"/>
        <v/>
      </c>
      <c r="N227" s="50" t="str">
        <f t="shared" si="41"/>
        <v/>
      </c>
      <c r="Q227" s="32" t="str">
        <f t="shared" si="42"/>
        <v/>
      </c>
      <c r="T227" s="34">
        <f t="shared" si="43"/>
        <v>0</v>
      </c>
      <c r="U227" s="34">
        <f t="shared" si="44"/>
        <v>0</v>
      </c>
      <c r="X227" s="72" t="str">
        <f t="shared" si="45"/>
        <v/>
      </c>
      <c r="Y227" s="35"/>
      <c r="Z227" s="34" t="str">
        <f t="shared" si="46"/>
        <v/>
      </c>
      <c r="AA227" s="80" t="str">
        <f t="shared" si="47"/>
        <v/>
      </c>
    </row>
    <row r="228" spans="2:27" ht="25.5" customHeight="1" x14ac:dyDescent="0.25">
      <c r="B228" s="78" t="str">
        <f t="shared" si="39"/>
        <v/>
      </c>
      <c r="L228" s="31" t="str">
        <f t="shared" si="40"/>
        <v/>
      </c>
      <c r="N228" s="50" t="str">
        <f t="shared" si="41"/>
        <v/>
      </c>
      <c r="Q228" s="32" t="str">
        <f t="shared" si="42"/>
        <v/>
      </c>
      <c r="T228" s="34">
        <f t="shared" si="43"/>
        <v>0</v>
      </c>
      <c r="U228" s="34">
        <f t="shared" si="44"/>
        <v>0</v>
      </c>
      <c r="X228" s="72" t="str">
        <f t="shared" si="45"/>
        <v/>
      </c>
      <c r="Y228" s="35"/>
      <c r="Z228" s="34" t="str">
        <f t="shared" si="46"/>
        <v/>
      </c>
      <c r="AA228" s="80" t="str">
        <f t="shared" si="47"/>
        <v/>
      </c>
    </row>
    <row r="229" spans="2:27" ht="25.5" customHeight="1" x14ac:dyDescent="0.25">
      <c r="B229" s="78" t="str">
        <f t="shared" si="39"/>
        <v/>
      </c>
      <c r="L229" s="31" t="str">
        <f t="shared" si="40"/>
        <v/>
      </c>
      <c r="N229" s="50" t="str">
        <f t="shared" si="41"/>
        <v/>
      </c>
      <c r="Q229" s="32" t="str">
        <f t="shared" si="42"/>
        <v/>
      </c>
      <c r="T229" s="34">
        <f t="shared" si="43"/>
        <v>0</v>
      </c>
      <c r="U229" s="34">
        <f t="shared" si="44"/>
        <v>0</v>
      </c>
      <c r="X229" s="72" t="str">
        <f t="shared" si="45"/>
        <v/>
      </c>
      <c r="Y229" s="35"/>
      <c r="Z229" s="34" t="str">
        <f t="shared" si="46"/>
        <v/>
      </c>
      <c r="AA229" s="80" t="str">
        <f t="shared" si="47"/>
        <v/>
      </c>
    </row>
    <row r="230" spans="2:27" ht="25.5" customHeight="1" x14ac:dyDescent="0.25">
      <c r="B230" s="78" t="str">
        <f t="shared" si="39"/>
        <v/>
      </c>
      <c r="L230" s="31" t="str">
        <f t="shared" si="40"/>
        <v/>
      </c>
      <c r="N230" s="50" t="str">
        <f t="shared" si="41"/>
        <v/>
      </c>
      <c r="Q230" s="32" t="str">
        <f t="shared" si="42"/>
        <v/>
      </c>
      <c r="T230" s="34">
        <f t="shared" si="43"/>
        <v>0</v>
      </c>
      <c r="U230" s="34">
        <f t="shared" si="44"/>
        <v>0</v>
      </c>
      <c r="X230" s="72" t="str">
        <f t="shared" si="45"/>
        <v/>
      </c>
      <c r="Y230" s="35"/>
      <c r="Z230" s="34" t="str">
        <f t="shared" si="46"/>
        <v/>
      </c>
      <c r="AA230" s="80" t="str">
        <f t="shared" si="47"/>
        <v/>
      </c>
    </row>
    <row r="231" spans="2:27" ht="25.5" customHeight="1" x14ac:dyDescent="0.25">
      <c r="B231" s="78" t="str">
        <f t="shared" si="39"/>
        <v/>
      </c>
      <c r="L231" s="31" t="str">
        <f t="shared" si="40"/>
        <v/>
      </c>
      <c r="N231" s="50" t="str">
        <f t="shared" si="41"/>
        <v/>
      </c>
      <c r="Q231" s="32" t="str">
        <f t="shared" si="42"/>
        <v/>
      </c>
      <c r="T231" s="34">
        <f t="shared" si="43"/>
        <v>0</v>
      </c>
      <c r="U231" s="34">
        <f t="shared" si="44"/>
        <v>0</v>
      </c>
      <c r="X231" s="72" t="str">
        <f t="shared" si="45"/>
        <v/>
      </c>
      <c r="Y231" s="35"/>
      <c r="Z231" s="34" t="str">
        <f t="shared" si="46"/>
        <v/>
      </c>
      <c r="AA231" s="80" t="str">
        <f t="shared" si="47"/>
        <v/>
      </c>
    </row>
    <row r="232" spans="2:27" ht="25.5" customHeight="1" x14ac:dyDescent="0.25">
      <c r="B232" s="78" t="str">
        <f t="shared" si="39"/>
        <v/>
      </c>
      <c r="L232" s="31" t="str">
        <f t="shared" si="40"/>
        <v/>
      </c>
      <c r="N232" s="50" t="str">
        <f t="shared" si="41"/>
        <v/>
      </c>
      <c r="Q232" s="32" t="str">
        <f t="shared" si="42"/>
        <v/>
      </c>
      <c r="T232" s="34">
        <f t="shared" si="43"/>
        <v>0</v>
      </c>
      <c r="U232" s="34">
        <f t="shared" si="44"/>
        <v>0</v>
      </c>
      <c r="X232" s="72" t="str">
        <f t="shared" si="45"/>
        <v/>
      </c>
      <c r="Y232" s="35"/>
      <c r="Z232" s="34" t="str">
        <f t="shared" si="46"/>
        <v/>
      </c>
      <c r="AA232" s="80" t="str">
        <f t="shared" si="47"/>
        <v/>
      </c>
    </row>
    <row r="233" spans="2:27" ht="25.5" customHeight="1" x14ac:dyDescent="0.25">
      <c r="B233" s="78" t="str">
        <f t="shared" si="39"/>
        <v/>
      </c>
      <c r="L233" s="31" t="str">
        <f t="shared" si="40"/>
        <v/>
      </c>
      <c r="N233" s="50" t="str">
        <f t="shared" si="41"/>
        <v/>
      </c>
      <c r="Q233" s="32" t="str">
        <f t="shared" si="42"/>
        <v/>
      </c>
      <c r="T233" s="34">
        <f t="shared" si="43"/>
        <v>0</v>
      </c>
      <c r="U233" s="34">
        <f t="shared" si="44"/>
        <v>0</v>
      </c>
      <c r="X233" s="72" t="str">
        <f t="shared" si="45"/>
        <v/>
      </c>
      <c r="Y233" s="35"/>
      <c r="Z233" s="34" t="str">
        <f t="shared" si="46"/>
        <v/>
      </c>
      <c r="AA233" s="80" t="str">
        <f t="shared" si="47"/>
        <v/>
      </c>
    </row>
    <row r="234" spans="2:27" ht="25.5" customHeight="1" x14ac:dyDescent="0.25">
      <c r="B234" s="78" t="str">
        <f t="shared" si="39"/>
        <v/>
      </c>
      <c r="L234" s="31" t="str">
        <f t="shared" si="40"/>
        <v/>
      </c>
      <c r="N234" s="50" t="str">
        <f t="shared" si="41"/>
        <v/>
      </c>
      <c r="Q234" s="32" t="str">
        <f t="shared" si="42"/>
        <v/>
      </c>
      <c r="T234" s="34">
        <f t="shared" si="43"/>
        <v>0</v>
      </c>
      <c r="U234" s="34">
        <f t="shared" si="44"/>
        <v>0</v>
      </c>
      <c r="X234" s="72" t="str">
        <f t="shared" si="45"/>
        <v/>
      </c>
      <c r="Y234" s="35"/>
      <c r="Z234" s="34" t="str">
        <f t="shared" si="46"/>
        <v/>
      </c>
      <c r="AA234" s="80" t="str">
        <f t="shared" si="47"/>
        <v/>
      </c>
    </row>
    <row r="235" spans="2:27" ht="25.5" customHeight="1" x14ac:dyDescent="0.25">
      <c r="B235" s="78" t="str">
        <f t="shared" si="39"/>
        <v/>
      </c>
      <c r="L235" s="31" t="str">
        <f t="shared" si="40"/>
        <v/>
      </c>
      <c r="N235" s="50" t="str">
        <f t="shared" si="41"/>
        <v/>
      </c>
      <c r="Q235" s="32" t="str">
        <f t="shared" si="42"/>
        <v/>
      </c>
      <c r="T235" s="34">
        <f t="shared" si="43"/>
        <v>0</v>
      </c>
      <c r="U235" s="34">
        <f t="shared" si="44"/>
        <v>0</v>
      </c>
      <c r="X235" s="72" t="str">
        <f t="shared" si="45"/>
        <v/>
      </c>
      <c r="Y235" s="35"/>
      <c r="Z235" s="34" t="str">
        <f t="shared" si="46"/>
        <v/>
      </c>
      <c r="AA235" s="80" t="str">
        <f t="shared" si="47"/>
        <v/>
      </c>
    </row>
    <row r="236" spans="2:27" ht="25.5" customHeight="1" x14ac:dyDescent="0.25">
      <c r="B236" s="78" t="str">
        <f t="shared" si="39"/>
        <v/>
      </c>
      <c r="L236" s="31" t="str">
        <f t="shared" si="40"/>
        <v/>
      </c>
      <c r="N236" s="50" t="str">
        <f t="shared" si="41"/>
        <v/>
      </c>
      <c r="Q236" s="32" t="str">
        <f t="shared" si="42"/>
        <v/>
      </c>
      <c r="T236" s="34">
        <f t="shared" si="43"/>
        <v>0</v>
      </c>
      <c r="U236" s="34">
        <f t="shared" si="44"/>
        <v>0</v>
      </c>
      <c r="X236" s="72" t="str">
        <f t="shared" si="45"/>
        <v/>
      </c>
      <c r="Y236" s="35"/>
      <c r="Z236" s="34" t="str">
        <f t="shared" si="46"/>
        <v/>
      </c>
      <c r="AA236" s="80" t="str">
        <f t="shared" si="47"/>
        <v/>
      </c>
    </row>
    <row r="237" spans="2:27" ht="25.5" customHeight="1" x14ac:dyDescent="0.25">
      <c r="B237" s="78" t="str">
        <f t="shared" si="39"/>
        <v/>
      </c>
      <c r="L237" s="31" t="str">
        <f t="shared" si="40"/>
        <v/>
      </c>
      <c r="N237" s="50" t="str">
        <f t="shared" si="41"/>
        <v/>
      </c>
      <c r="Q237" s="32" t="str">
        <f t="shared" si="42"/>
        <v/>
      </c>
      <c r="T237" s="34">
        <f t="shared" si="43"/>
        <v>0</v>
      </c>
      <c r="U237" s="34">
        <f t="shared" si="44"/>
        <v>0</v>
      </c>
      <c r="X237" s="72" t="str">
        <f t="shared" si="45"/>
        <v/>
      </c>
      <c r="Y237" s="35"/>
      <c r="Z237" s="34" t="str">
        <f t="shared" si="46"/>
        <v/>
      </c>
      <c r="AA237" s="80" t="str">
        <f t="shared" si="47"/>
        <v/>
      </c>
    </row>
    <row r="238" spans="2:27" ht="25.5" customHeight="1" x14ac:dyDescent="0.25">
      <c r="B238" s="78" t="str">
        <f t="shared" si="39"/>
        <v/>
      </c>
      <c r="L238" s="31" t="str">
        <f t="shared" si="40"/>
        <v/>
      </c>
      <c r="N238" s="50" t="str">
        <f t="shared" si="41"/>
        <v/>
      </c>
      <c r="Q238" s="32" t="str">
        <f t="shared" si="42"/>
        <v/>
      </c>
      <c r="T238" s="34">
        <f t="shared" si="43"/>
        <v>0</v>
      </c>
      <c r="U238" s="34">
        <f t="shared" si="44"/>
        <v>0</v>
      </c>
      <c r="X238" s="72" t="str">
        <f t="shared" si="45"/>
        <v/>
      </c>
      <c r="Y238" s="35"/>
      <c r="Z238" s="34" t="str">
        <f t="shared" si="46"/>
        <v/>
      </c>
      <c r="AA238" s="80" t="str">
        <f t="shared" si="47"/>
        <v/>
      </c>
    </row>
    <row r="239" spans="2:27" ht="25.5" customHeight="1" x14ac:dyDescent="0.25">
      <c r="B239" s="78" t="str">
        <f t="shared" si="39"/>
        <v/>
      </c>
      <c r="L239" s="31" t="str">
        <f t="shared" si="40"/>
        <v/>
      </c>
      <c r="N239" s="50" t="str">
        <f t="shared" si="41"/>
        <v/>
      </c>
      <c r="Q239" s="32" t="str">
        <f t="shared" si="42"/>
        <v/>
      </c>
      <c r="T239" s="34">
        <f t="shared" si="43"/>
        <v>0</v>
      </c>
      <c r="U239" s="34">
        <f t="shared" si="44"/>
        <v>0</v>
      </c>
      <c r="X239" s="72" t="str">
        <f t="shared" si="45"/>
        <v/>
      </c>
      <c r="Y239" s="35"/>
      <c r="Z239" s="34" t="str">
        <f t="shared" si="46"/>
        <v/>
      </c>
      <c r="AA239" s="80" t="str">
        <f t="shared" si="47"/>
        <v/>
      </c>
    </row>
    <row r="240" spans="2:27" ht="25.5" customHeight="1" x14ac:dyDescent="0.25">
      <c r="B240" s="78" t="str">
        <f t="shared" si="39"/>
        <v/>
      </c>
      <c r="L240" s="31" t="str">
        <f t="shared" si="40"/>
        <v/>
      </c>
      <c r="N240" s="50" t="str">
        <f t="shared" si="41"/>
        <v/>
      </c>
      <c r="Q240" s="32" t="str">
        <f t="shared" si="42"/>
        <v/>
      </c>
      <c r="T240" s="34">
        <f t="shared" si="43"/>
        <v>0</v>
      </c>
      <c r="U240" s="34">
        <f t="shared" si="44"/>
        <v>0</v>
      </c>
      <c r="X240" s="72" t="str">
        <f t="shared" si="45"/>
        <v/>
      </c>
      <c r="Y240" s="35"/>
      <c r="Z240" s="34" t="str">
        <f t="shared" si="46"/>
        <v/>
      </c>
      <c r="AA240" s="80" t="str">
        <f t="shared" si="47"/>
        <v/>
      </c>
    </row>
    <row r="241" spans="2:27" ht="25.5" customHeight="1" x14ac:dyDescent="0.25">
      <c r="B241" s="78" t="str">
        <f t="shared" si="39"/>
        <v/>
      </c>
      <c r="L241" s="31" t="str">
        <f t="shared" si="40"/>
        <v/>
      </c>
      <c r="N241" s="50" t="str">
        <f t="shared" si="41"/>
        <v/>
      </c>
      <c r="Q241" s="32" t="str">
        <f t="shared" si="42"/>
        <v/>
      </c>
      <c r="T241" s="34">
        <f t="shared" si="43"/>
        <v>0</v>
      </c>
      <c r="U241" s="34">
        <f t="shared" si="44"/>
        <v>0</v>
      </c>
      <c r="X241" s="72" t="str">
        <f t="shared" si="45"/>
        <v/>
      </c>
      <c r="Y241" s="35"/>
      <c r="Z241" s="34" t="str">
        <f t="shared" si="46"/>
        <v/>
      </c>
      <c r="AA241" s="80" t="str">
        <f t="shared" si="47"/>
        <v/>
      </c>
    </row>
    <row r="242" spans="2:27" ht="25.5" customHeight="1" x14ac:dyDescent="0.25">
      <c r="B242" s="78" t="str">
        <f t="shared" si="39"/>
        <v/>
      </c>
      <c r="L242" s="31" t="str">
        <f t="shared" si="40"/>
        <v/>
      </c>
      <c r="N242" s="50" t="str">
        <f t="shared" si="41"/>
        <v/>
      </c>
      <c r="Q242" s="32" t="str">
        <f t="shared" si="42"/>
        <v/>
      </c>
      <c r="T242" s="34">
        <f t="shared" si="43"/>
        <v>0</v>
      </c>
      <c r="U242" s="34">
        <f t="shared" si="44"/>
        <v>0</v>
      </c>
      <c r="X242" s="72" t="str">
        <f t="shared" si="45"/>
        <v/>
      </c>
      <c r="Y242" s="35"/>
      <c r="Z242" s="34" t="str">
        <f t="shared" si="46"/>
        <v/>
      </c>
      <c r="AA242" s="80" t="str">
        <f t="shared" si="47"/>
        <v/>
      </c>
    </row>
    <row r="243" spans="2:27" ht="25.5" customHeight="1" x14ac:dyDescent="0.25">
      <c r="B243" s="78" t="str">
        <f t="shared" si="39"/>
        <v/>
      </c>
      <c r="L243" s="31" t="str">
        <f t="shared" si="40"/>
        <v/>
      </c>
      <c r="N243" s="50" t="str">
        <f t="shared" si="41"/>
        <v/>
      </c>
      <c r="Q243" s="32" t="str">
        <f t="shared" si="42"/>
        <v/>
      </c>
      <c r="T243" s="34">
        <f t="shared" si="43"/>
        <v>0</v>
      </c>
      <c r="U243" s="34">
        <f t="shared" si="44"/>
        <v>0</v>
      </c>
      <c r="X243" s="72" t="str">
        <f t="shared" si="45"/>
        <v/>
      </c>
      <c r="Y243" s="35"/>
      <c r="Z243" s="34" t="str">
        <f t="shared" si="46"/>
        <v/>
      </c>
      <c r="AA243" s="80" t="str">
        <f t="shared" si="47"/>
        <v/>
      </c>
    </row>
    <row r="244" spans="2:27" ht="25.5" customHeight="1" x14ac:dyDescent="0.25">
      <c r="B244" s="78" t="str">
        <f t="shared" si="39"/>
        <v/>
      </c>
      <c r="L244" s="31" t="str">
        <f t="shared" si="40"/>
        <v/>
      </c>
      <c r="N244" s="50" t="str">
        <f t="shared" si="41"/>
        <v/>
      </c>
      <c r="Q244" s="32" t="str">
        <f t="shared" si="42"/>
        <v/>
      </c>
      <c r="T244" s="34">
        <f t="shared" si="43"/>
        <v>0</v>
      </c>
      <c r="U244" s="34">
        <f t="shared" si="44"/>
        <v>0</v>
      </c>
      <c r="X244" s="72" t="str">
        <f t="shared" si="45"/>
        <v/>
      </c>
      <c r="Y244" s="35"/>
      <c r="Z244" s="34" t="str">
        <f t="shared" si="46"/>
        <v/>
      </c>
      <c r="AA244" s="80" t="str">
        <f t="shared" si="47"/>
        <v/>
      </c>
    </row>
    <row r="245" spans="2:27" ht="25.5" customHeight="1" x14ac:dyDescent="0.25">
      <c r="B245" s="78" t="str">
        <f t="shared" si="39"/>
        <v/>
      </c>
      <c r="L245" s="31" t="str">
        <f t="shared" si="40"/>
        <v/>
      </c>
      <c r="N245" s="50" t="str">
        <f t="shared" si="41"/>
        <v/>
      </c>
      <c r="Q245" s="32" t="str">
        <f t="shared" si="42"/>
        <v/>
      </c>
      <c r="T245" s="34">
        <f t="shared" si="43"/>
        <v>0</v>
      </c>
      <c r="U245" s="34">
        <f t="shared" si="44"/>
        <v>0</v>
      </c>
      <c r="X245" s="72" t="str">
        <f t="shared" si="45"/>
        <v/>
      </c>
      <c r="Y245" s="35"/>
      <c r="Z245" s="34" t="str">
        <f t="shared" si="46"/>
        <v/>
      </c>
      <c r="AA245" s="80" t="str">
        <f t="shared" si="47"/>
        <v/>
      </c>
    </row>
    <row r="246" spans="2:27" ht="25.5" customHeight="1" x14ac:dyDescent="0.25">
      <c r="B246" s="78" t="str">
        <f t="shared" si="39"/>
        <v/>
      </c>
      <c r="L246" s="31" t="str">
        <f t="shared" si="40"/>
        <v/>
      </c>
      <c r="N246" s="50" t="str">
        <f t="shared" si="41"/>
        <v/>
      </c>
      <c r="Q246" s="32" t="str">
        <f t="shared" si="42"/>
        <v/>
      </c>
      <c r="T246" s="34">
        <f t="shared" si="43"/>
        <v>0</v>
      </c>
      <c r="U246" s="34">
        <f t="shared" si="44"/>
        <v>0</v>
      </c>
      <c r="X246" s="72" t="str">
        <f t="shared" si="45"/>
        <v/>
      </c>
      <c r="Y246" s="35"/>
      <c r="Z246" s="34" t="str">
        <f t="shared" si="46"/>
        <v/>
      </c>
      <c r="AA246" s="80" t="str">
        <f t="shared" si="47"/>
        <v/>
      </c>
    </row>
    <row r="247" spans="2:27" ht="25.5" customHeight="1" x14ac:dyDescent="0.25">
      <c r="B247" s="78" t="str">
        <f t="shared" si="39"/>
        <v/>
      </c>
      <c r="L247" s="31" t="str">
        <f t="shared" si="40"/>
        <v/>
      </c>
      <c r="N247" s="50" t="str">
        <f t="shared" si="41"/>
        <v/>
      </c>
      <c r="Q247" s="32" t="str">
        <f t="shared" si="42"/>
        <v/>
      </c>
      <c r="T247" s="34">
        <f t="shared" si="43"/>
        <v>0</v>
      </c>
      <c r="U247" s="34">
        <f t="shared" si="44"/>
        <v>0</v>
      </c>
      <c r="X247" s="72" t="str">
        <f t="shared" si="45"/>
        <v/>
      </c>
      <c r="Y247" s="35"/>
      <c r="Z247" s="34" t="str">
        <f t="shared" si="46"/>
        <v/>
      </c>
      <c r="AA247" s="80" t="str">
        <f t="shared" si="47"/>
        <v/>
      </c>
    </row>
    <row r="248" spans="2:27" ht="25.5" customHeight="1" x14ac:dyDescent="0.25">
      <c r="B248" s="78" t="str">
        <f t="shared" si="39"/>
        <v/>
      </c>
      <c r="L248" s="31" t="str">
        <f t="shared" si="40"/>
        <v/>
      </c>
      <c r="N248" s="50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2" t="str">
        <f t="shared" si="45"/>
        <v/>
      </c>
      <c r="Y248" s="35"/>
      <c r="Z248" s="34" t="str">
        <f t="shared" si="46"/>
        <v/>
      </c>
      <c r="AA248" s="80" t="str">
        <f t="shared" si="47"/>
        <v/>
      </c>
    </row>
    <row r="249" spans="2:27" ht="25.5" customHeight="1" x14ac:dyDescent="0.25">
      <c r="B249" s="78" t="str">
        <f t="shared" si="39"/>
        <v/>
      </c>
      <c r="L249" s="31" t="str">
        <f t="shared" si="40"/>
        <v/>
      </c>
      <c r="N249" s="50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2" t="str">
        <f t="shared" si="45"/>
        <v/>
      </c>
      <c r="Y249" s="35"/>
      <c r="Z249" s="34" t="str">
        <f t="shared" si="46"/>
        <v/>
      </c>
      <c r="AA249" s="80" t="str">
        <f t="shared" si="47"/>
        <v/>
      </c>
    </row>
    <row r="250" spans="2:27" ht="25.5" customHeight="1" x14ac:dyDescent="0.25"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2:27" ht="25.5" customHeight="1" x14ac:dyDescent="0.25"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2:27" ht="25.5" customHeight="1" x14ac:dyDescent="0.25"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2:27" ht="25.5" customHeight="1" x14ac:dyDescent="0.25"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2:27" ht="25.5" customHeight="1" x14ac:dyDescent="0.25"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2:27" ht="25.5" customHeight="1" x14ac:dyDescent="0.25"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2:27" ht="25.5" customHeight="1" x14ac:dyDescent="0.25"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2:27" ht="25.5" customHeight="1" x14ac:dyDescent="0.25"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2:27" ht="25.5" customHeight="1" x14ac:dyDescent="0.25"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2:27" ht="25.5" customHeight="1" x14ac:dyDescent="0.25"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2:27" ht="25.5" customHeight="1" x14ac:dyDescent="0.25"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2:27" ht="25.5" customHeight="1" x14ac:dyDescent="0.25"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2:27" ht="25.5" customHeight="1" x14ac:dyDescent="0.25"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2:27" ht="25.5" customHeight="1" x14ac:dyDescent="0.25"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2:27" ht="25.5" customHeight="1" x14ac:dyDescent="0.25"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2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2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2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2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2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2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2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2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sale'!$A$2:$B$1597,2,0)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sale'!$A$2:$B$1597,2,0)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sale'!$A$2:$B$1597,2,0)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sale'!$A$2:$B$1597,2,0)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sale'!$A$2:$B$1597,2,0)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sale'!$A$2:$B$1597,2,0)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sale'!$A$2:$B$1597,2,0)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sale'!$A$2:$B$1597,2,0)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sale'!$A$2:$B$1597,2,0)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sale'!$A$2:$B$1597,2,0)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7"/>
  <sheetViews>
    <sheetView zoomScaleNormal="100" workbookViewId="0">
      <pane ySplit="1" topLeftCell="A1577" activePane="bottomLeft" state="frozen"/>
      <selection pane="bottomLeft" activeCell="E1582" sqref="E1582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1722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1723</v>
      </c>
      <c r="B1572" s="58" t="s">
        <v>1739</v>
      </c>
      <c r="C1572" s="59" t="s">
        <v>160</v>
      </c>
    </row>
    <row r="1573" spans="1:3" ht="21.75" customHeight="1" x14ac:dyDescent="0.25">
      <c r="A1573" s="58" t="s">
        <v>1724</v>
      </c>
      <c r="B1573" s="58" t="s">
        <v>1737</v>
      </c>
      <c r="C1573" s="59" t="s">
        <v>156</v>
      </c>
    </row>
    <row r="1574" spans="1:3" ht="21.75" customHeight="1" x14ac:dyDescent="0.25">
      <c r="A1574" s="58" t="s">
        <v>1725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1726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1727</v>
      </c>
      <c r="B1576" s="58" t="s">
        <v>1739</v>
      </c>
      <c r="C1576" s="59" t="s">
        <v>160</v>
      </c>
    </row>
    <row r="1577" spans="1:3" ht="21.75" customHeight="1" x14ac:dyDescent="0.25">
      <c r="A1577" s="58" t="s">
        <v>1728</v>
      </c>
      <c r="B1577" s="58" t="s">
        <v>1741</v>
      </c>
      <c r="C1577" s="59" t="s">
        <v>169</v>
      </c>
    </row>
    <row r="1578" spans="1:3" ht="21.75" customHeight="1" x14ac:dyDescent="0.25">
      <c r="A1578" s="58" t="s">
        <v>1938</v>
      </c>
      <c r="B1578" s="58" t="s">
        <v>1737</v>
      </c>
      <c r="C1578" s="59" t="s">
        <v>156</v>
      </c>
    </row>
    <row r="1579" spans="1:3" ht="21.75" customHeight="1" x14ac:dyDescent="0.25">
      <c r="A1579" s="58" t="s">
        <v>1729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1730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1731</v>
      </c>
      <c r="B1581" s="58" t="s">
        <v>1740</v>
      </c>
      <c r="C1581" s="59" t="s">
        <v>164</v>
      </c>
    </row>
    <row r="1582" spans="1:3" ht="21.75" customHeight="1" x14ac:dyDescent="0.25">
      <c r="A1582" s="58" t="s">
        <v>1947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1732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1945</v>
      </c>
      <c r="B1584" s="58" t="s">
        <v>1741</v>
      </c>
      <c r="C1584" s="59" t="s">
        <v>169</v>
      </c>
    </row>
    <row r="1585" spans="1:3" ht="21.75" customHeight="1" x14ac:dyDescent="0.25">
      <c r="A1585" s="58" t="s">
        <v>1937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1940</v>
      </c>
      <c r="B1586" s="58" t="s">
        <v>1741</v>
      </c>
      <c r="C1586" s="59" t="s">
        <v>169</v>
      </c>
    </row>
    <row r="1587" spans="1:3" ht="21.75" customHeight="1" x14ac:dyDescent="0.25">
      <c r="A1587" s="58" t="s">
        <v>1733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1942</v>
      </c>
      <c r="B1588" s="58" t="s">
        <v>1742</v>
      </c>
      <c r="C1588" s="59" t="s">
        <v>174</v>
      </c>
    </row>
    <row r="1589" spans="1:3" ht="21.75" customHeight="1" x14ac:dyDescent="0.25">
      <c r="A1589" s="58" t="s">
        <v>81</v>
      </c>
      <c r="B1589" s="58" t="s">
        <v>1739</v>
      </c>
      <c r="C1589" s="59" t="s">
        <v>160</v>
      </c>
    </row>
    <row r="1590" spans="1:3" ht="21.75" customHeight="1" x14ac:dyDescent="0.25">
      <c r="A1590" s="58" t="s">
        <v>82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1944</v>
      </c>
      <c r="B1591" s="58" t="s">
        <v>1741</v>
      </c>
      <c r="C1591" s="59" t="s">
        <v>169</v>
      </c>
    </row>
    <row r="1592" spans="1:3" ht="21.75" customHeight="1" x14ac:dyDescent="0.25">
      <c r="A1592" s="58" t="s">
        <v>1949</v>
      </c>
      <c r="B1592" s="58" t="s">
        <v>1740</v>
      </c>
      <c r="C1592" s="59" t="s">
        <v>164</v>
      </c>
    </row>
    <row r="1593" spans="1:3" ht="21.75" customHeight="1" x14ac:dyDescent="0.25">
      <c r="A1593" s="58" t="s">
        <v>1734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83</v>
      </c>
      <c r="B1594" s="58" t="s">
        <v>1739</v>
      </c>
      <c r="C1594" s="59" t="s">
        <v>160</v>
      </c>
    </row>
    <row r="1595" spans="1:3" ht="21.75" customHeight="1" x14ac:dyDescent="0.25">
      <c r="A1595" s="58" t="s">
        <v>1939</v>
      </c>
      <c r="B1595" s="58" t="s">
        <v>1737</v>
      </c>
      <c r="C1595" s="59" t="s">
        <v>156</v>
      </c>
    </row>
    <row r="1596" spans="1:3" ht="21.75" customHeight="1" x14ac:dyDescent="0.25">
      <c r="A1596" s="58" t="s">
        <v>1735</v>
      </c>
      <c r="B1596" s="58" t="s">
        <v>1737</v>
      </c>
      <c r="C1596" s="59" t="s">
        <v>156</v>
      </c>
    </row>
    <row r="1597" spans="1:3" ht="21.75" customHeight="1" x14ac:dyDescent="0.25">
      <c r="A1597" s="58" t="s">
        <v>1736</v>
      </c>
      <c r="B1597" s="58" t="s">
        <v>1737</v>
      </c>
      <c r="C1597" s="59" t="s">
        <v>156</v>
      </c>
    </row>
  </sheetData>
  <sheetProtection algorithmName="SHA-512" hashValue="PJJSPeSKoGfzXQx3MKIg1606Hj/n4iUulb/NV3dQaLh0zKTiJpV96ayn8RmamO90yPSFcfOyyrQb0OP5RQUMiw==" saltValue="UjW8N+QrUbwEfYxed4Tcy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2022-11-25T01:51:04Z</dcterms:modified>
</cp:coreProperties>
</file>