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D:\chương trình khuyến mãi năm 2023\"/>
    </mc:Choice>
  </mc:AlternateContent>
  <xr:revisionPtr revIDLastSave="0" documentId="13_ncr:1_{8EB4C122-4AD4-4423-9C1F-34C33320F9A3}" xr6:coauthVersionLast="47" xr6:coauthVersionMax="47" xr10:uidLastSave="{00000000-0000-0000-0000-000000000000}"/>
  <bookViews>
    <workbookView xWindow="-110" yWindow="-110" windowWidth="19420" windowHeight="10300" tabRatio="599" xr2:uid="{A1C481BE-D605-42F3-AAA6-FDA724716227}"/>
  </bookViews>
  <sheets>
    <sheet name="ctkm 2024" sheetId="1" r:id="rId1"/>
    <sheet name="trình sếp" sheetId="4" r:id="rId2"/>
    <sheet name="Sheet3" sheetId="10" r:id="rId3"/>
    <sheet name="Sheet1" sheetId="7" r:id="rId4"/>
    <sheet name="km Win 2024" sheetId="8" r:id="rId5"/>
    <sheet name="Sheet2" sheetId="9" r:id="rId6"/>
    <sheet name="Sheet4" sheetId="11" r:id="rId7"/>
  </sheets>
  <definedNames>
    <definedName name="_xlnm._FilterDatabase" localSheetId="0" hidden="1">'ctkm 2024'!$A$3:$O$89</definedName>
    <definedName name="_xlnm._FilterDatabase" localSheetId="1" hidden="1">'trình sếp'!$A$1:$J$16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1" l="1"/>
  <c r="F92" i="1"/>
  <c r="F93" i="1"/>
  <c r="F94" i="1"/>
  <c r="F95" i="1"/>
  <c r="F96" i="1"/>
  <c r="F82" i="1" l="1"/>
  <c r="F89" i="1" l="1"/>
  <c r="F88" i="1" l="1"/>
  <c r="F87" i="1"/>
  <c r="F86" i="1"/>
  <c r="F30" i="4" l="1"/>
  <c r="F85" i="1"/>
  <c r="F29" i="4"/>
  <c r="F84" i="1"/>
  <c r="F73" i="1" l="1"/>
  <c r="F28" i="4" l="1"/>
  <c r="F27" i="4"/>
  <c r="F65" i="1"/>
  <c r="F66" i="1"/>
  <c r="F67" i="1"/>
  <c r="F68" i="1"/>
  <c r="F69" i="1"/>
  <c r="F70" i="1"/>
  <c r="F71" i="1"/>
  <c r="F72" i="1"/>
  <c r="F74" i="1"/>
  <c r="F75" i="1"/>
  <c r="F76" i="1"/>
  <c r="F77" i="1"/>
  <c r="F78" i="1"/>
  <c r="F79" i="1"/>
  <c r="F80" i="1"/>
  <c r="F81" i="1"/>
  <c r="F83" i="1"/>
  <c r="F26" i="4" l="1"/>
  <c r="F25" i="4"/>
  <c r="F64" i="1" l="1"/>
  <c r="F43" i="1"/>
  <c r="F41" i="1"/>
  <c r="F42" i="1"/>
  <c r="F50" i="1" l="1"/>
  <c r="F61" i="1"/>
  <c r="F63" i="1"/>
  <c r="F22" i="4" l="1"/>
  <c r="F24" i="4"/>
  <c r="F3" i="10" l="1"/>
  <c r="F4" i="10"/>
  <c r="F19" i="4" l="1"/>
  <c r="F18" i="4"/>
  <c r="F17" i="4"/>
  <c r="F57" i="1"/>
  <c r="F58" i="1" l="1"/>
  <c r="F56" i="1"/>
  <c r="F54" i="1" l="1"/>
  <c r="F55" i="1"/>
  <c r="F53" i="1"/>
  <c r="F51" i="1"/>
  <c r="F52" i="1"/>
  <c r="F49" i="1" l="1"/>
  <c r="F48" i="1"/>
  <c r="F47" i="1"/>
  <c r="F46" i="1"/>
  <c r="F45" i="1"/>
  <c r="F44" i="1"/>
  <c r="K15" i="7" l="1"/>
  <c r="P14" i="4" l="1"/>
  <c r="N14" i="4"/>
  <c r="P16" i="4"/>
  <c r="N16" i="4"/>
  <c r="F16" i="4"/>
  <c r="F15" i="4"/>
  <c r="F14" i="4"/>
  <c r="F13" i="4"/>
  <c r="F12" i="4"/>
  <c r="F10" i="4" l="1"/>
  <c r="F11" i="4"/>
  <c r="R2" i="4" l="1"/>
  <c r="N9" i="4" l="1"/>
  <c r="K4" i="7"/>
  <c r="F9" i="4" l="1"/>
  <c r="BB4" i="8"/>
  <c r="AZ4" i="8"/>
  <c r="AX4" i="8"/>
  <c r="AV4" i="8"/>
  <c r="AT4" i="8"/>
  <c r="AR4" i="8"/>
  <c r="AP4" i="8"/>
  <c r="AN4" i="8"/>
  <c r="AL4" i="8"/>
  <c r="AJ4" i="8"/>
  <c r="AH4" i="8"/>
  <c r="AF4" i="8"/>
  <c r="AD4" i="8"/>
  <c r="AB4" i="8"/>
  <c r="Z4" i="8"/>
  <c r="X4" i="8"/>
  <c r="V4" i="8"/>
  <c r="T4" i="8"/>
  <c r="R4" i="8"/>
  <c r="P4" i="8"/>
  <c r="N4" i="8"/>
  <c r="K2" i="7" l="1"/>
  <c r="L2" i="7"/>
  <c r="M2" i="7" s="1"/>
  <c r="K3" i="7"/>
  <c r="L3" i="7"/>
  <c r="M3" i="7" s="1"/>
  <c r="L4" i="7"/>
  <c r="M4" i="7" s="1"/>
  <c r="N4" i="7" s="1"/>
  <c r="O4" i="7" s="1"/>
  <c r="P4" i="7" s="1"/>
  <c r="K5" i="7"/>
  <c r="L5" i="7"/>
  <c r="M5" i="7" s="1"/>
  <c r="K6" i="7"/>
  <c r="L6" i="7"/>
  <c r="M6" i="7" s="1"/>
  <c r="L18" i="7"/>
  <c r="N5" i="7" l="1"/>
  <c r="O5" i="7" s="1"/>
  <c r="P5" i="7" s="1"/>
  <c r="N6" i="7"/>
  <c r="O6" i="7" s="1"/>
  <c r="P6" i="7" s="1"/>
  <c r="N3" i="7"/>
  <c r="O3" i="7" s="1"/>
  <c r="R3" i="7" s="1"/>
  <c r="S3" i="7" s="1"/>
  <c r="N2" i="7"/>
  <c r="O2" i="7" s="1"/>
  <c r="P2" i="7" s="1"/>
  <c r="R4" i="7"/>
  <c r="S4" i="7" l="1"/>
  <c r="T4" i="7"/>
  <c r="R5" i="7"/>
  <c r="S5" i="7" s="1"/>
  <c r="R6" i="7"/>
  <c r="S6" i="7" s="1"/>
  <c r="R2" i="7"/>
  <c r="S2" i="7" s="1"/>
  <c r="P3" i="7"/>
  <c r="P3" i="4"/>
  <c r="P4" i="4"/>
  <c r="P5" i="4"/>
  <c r="P6" i="4"/>
  <c r="P7" i="4"/>
  <c r="P8" i="4"/>
  <c r="P9" i="4"/>
  <c r="P10" i="4"/>
  <c r="P11" i="4"/>
  <c r="P12" i="4"/>
  <c r="P13" i="4"/>
  <c r="P15" i="4"/>
  <c r="N3" i="4"/>
  <c r="N4" i="4"/>
  <c r="N5" i="4"/>
  <c r="N6" i="4"/>
  <c r="N7" i="4"/>
  <c r="N8" i="4"/>
  <c r="N10" i="4"/>
  <c r="N11" i="4"/>
  <c r="N12" i="4"/>
  <c r="N13" i="4"/>
  <c r="N15" i="4"/>
  <c r="F34" i="1"/>
  <c r="F35" i="1"/>
  <c r="F36" i="1"/>
  <c r="F37" i="1"/>
  <c r="F38" i="1"/>
  <c r="F39" i="1"/>
  <c r="F40" i="1"/>
  <c r="F8" i="4" l="1"/>
  <c r="F7" i="4"/>
  <c r="F6" i="4"/>
  <c r="F5" i="4"/>
  <c r="P2" i="4" l="1"/>
  <c r="N2" i="4"/>
  <c r="F29" i="1"/>
  <c r="K7" i="7"/>
  <c r="F3" i="4"/>
  <c r="F4" i="4"/>
  <c r="F2" i="4"/>
  <c r="L2" i="4" s="1"/>
  <c r="L8" i="7"/>
  <c r="L9" i="7"/>
  <c r="M9" i="7" s="1"/>
  <c r="L10" i="7"/>
  <c r="M10" i="7" s="1"/>
  <c r="L11" i="7"/>
  <c r="M11" i="7" s="1"/>
  <c r="L12" i="7"/>
  <c r="M12" i="7" s="1"/>
  <c r="L13" i="7"/>
  <c r="M13" i="7" s="1"/>
  <c r="L14" i="7"/>
  <c r="M14" i="7" s="1"/>
  <c r="L15" i="7"/>
  <c r="L16" i="7"/>
  <c r="M16" i="7" s="1"/>
  <c r="L17" i="7"/>
  <c r="M17" i="7" s="1"/>
  <c r="M18" i="7"/>
  <c r="L19" i="7"/>
  <c r="M19" i="7" s="1"/>
  <c r="L20" i="7"/>
  <c r="M20" i="7" s="1"/>
  <c r="L21" i="7"/>
  <c r="M21" i="7" s="1"/>
  <c r="L22" i="7"/>
  <c r="M22" i="7" s="1"/>
  <c r="L23" i="7"/>
  <c r="M23" i="7" s="1"/>
  <c r="L24" i="7"/>
  <c r="M24" i="7" s="1"/>
  <c r="L25" i="7"/>
  <c r="M25" i="7" s="1"/>
  <c r="L26" i="7"/>
  <c r="M26" i="7" s="1"/>
  <c r="L27" i="7"/>
  <c r="M27" i="7" s="1"/>
  <c r="K8" i="7"/>
  <c r="K9" i="7"/>
  <c r="K10" i="7"/>
  <c r="K11" i="7"/>
  <c r="K12" i="7"/>
  <c r="K13" i="7"/>
  <c r="K14" i="7"/>
  <c r="K16" i="7"/>
  <c r="K17" i="7"/>
  <c r="K18" i="7"/>
  <c r="K19" i="7"/>
  <c r="K20" i="7"/>
  <c r="K21" i="7"/>
  <c r="K22" i="7"/>
  <c r="K23" i="7"/>
  <c r="K24" i="7"/>
  <c r="K25" i="7"/>
  <c r="K26" i="7"/>
  <c r="K27" i="7"/>
  <c r="L7" i="7"/>
  <c r="M7" i="7" s="1"/>
  <c r="N20" i="7" l="1"/>
  <c r="O20" i="7" s="1"/>
  <c r="R20" i="7" s="1"/>
  <c r="S20" i="7" s="1"/>
  <c r="N11" i="7"/>
  <c r="O11" i="7" s="1"/>
  <c r="P11" i="7" s="1"/>
  <c r="N19" i="7"/>
  <c r="O19" i="7" s="1"/>
  <c r="R19" i="7" s="1"/>
  <c r="S19" i="7" s="1"/>
  <c r="N21" i="7"/>
  <c r="O21" i="7" s="1"/>
  <c r="P21" i="7" s="1"/>
  <c r="N12" i="7"/>
  <c r="O12" i="7" s="1"/>
  <c r="R12" i="7" s="1"/>
  <c r="S12" i="7" s="1"/>
  <c r="N24" i="7"/>
  <c r="O24" i="7" s="1"/>
  <c r="P24" i="7" s="1"/>
  <c r="N23" i="7"/>
  <c r="O23" i="7" s="1"/>
  <c r="R23" i="7" s="1"/>
  <c r="S23" i="7" s="1"/>
  <c r="N10" i="7"/>
  <c r="O10" i="7" s="1"/>
  <c r="R10" i="7" s="1"/>
  <c r="S10" i="7" s="1"/>
  <c r="N22" i="7"/>
  <c r="O22" i="7" s="1"/>
  <c r="R22" i="7" s="1"/>
  <c r="S22" i="7" s="1"/>
  <c r="N26" i="7"/>
  <c r="O26" i="7" s="1"/>
  <c r="R26" i="7" s="1"/>
  <c r="S26" i="7" s="1"/>
  <c r="N18" i="7"/>
  <c r="O18" i="7" s="1"/>
  <c r="R18" i="7" s="1"/>
  <c r="S18" i="7" s="1"/>
  <c r="N9" i="7"/>
  <c r="O9" i="7" s="1"/>
  <c r="R9" i="7" s="1"/>
  <c r="S9" i="7" s="1"/>
  <c r="N25" i="7"/>
  <c r="O25" i="7" s="1"/>
  <c r="R25" i="7" s="1"/>
  <c r="S25" i="7" s="1"/>
  <c r="N16" i="7"/>
  <c r="O16" i="7" s="1"/>
  <c r="P16" i="7" s="1"/>
  <c r="N7" i="7"/>
  <c r="O7" i="7" s="1"/>
  <c r="N13" i="7"/>
  <c r="O13" i="7" s="1"/>
  <c r="R13" i="7" s="1"/>
  <c r="S13" i="7" s="1"/>
  <c r="N14" i="7"/>
  <c r="O14" i="7" s="1"/>
  <c r="P14" i="7" s="1"/>
  <c r="M15" i="7"/>
  <c r="N15" i="7" s="1"/>
  <c r="O15" i="7" s="1"/>
  <c r="R15" i="7" s="1"/>
  <c r="N17" i="7"/>
  <c r="O17" i="7" s="1"/>
  <c r="P17" i="7" s="1"/>
  <c r="N27" i="7"/>
  <c r="O27" i="7" s="1"/>
  <c r="R27" i="7" s="1"/>
  <c r="S27" i="7" s="1"/>
  <c r="M8" i="7"/>
  <c r="N8" i="7" s="1"/>
  <c r="O8" i="7" s="1"/>
  <c r="R17" i="7" l="1"/>
  <c r="S17" i="7" s="1"/>
  <c r="P20" i="7"/>
  <c r="P12" i="7"/>
  <c r="R11" i="7"/>
  <c r="S11" i="7" s="1"/>
  <c r="P26" i="7"/>
  <c r="R21" i="7"/>
  <c r="S21" i="7" s="1"/>
  <c r="P10" i="7"/>
  <c r="R24" i="7"/>
  <c r="S24" i="7" s="1"/>
  <c r="P23" i="7"/>
  <c r="P19" i="7"/>
  <c r="P25" i="7"/>
  <c r="P13" i="7"/>
  <c r="P22" i="7"/>
  <c r="P9" i="7"/>
  <c r="P18" i="7"/>
  <c r="R8" i="7"/>
  <c r="S8" i="7" s="1"/>
  <c r="P8" i="7"/>
  <c r="R14" i="7"/>
  <c r="S14" i="7" s="1"/>
  <c r="R16" i="7"/>
  <c r="S16" i="7" s="1"/>
  <c r="P27" i="7"/>
  <c r="P15" i="7"/>
  <c r="S15" i="7"/>
  <c r="P7" i="7"/>
  <c r="R7" i="7"/>
  <c r="S7" i="7" s="1"/>
  <c r="F28" i="1"/>
  <c r="F30" i="1"/>
  <c r="F31" i="1"/>
  <c r="F32" i="1"/>
  <c r="F33" i="1"/>
  <c r="F18" i="1" l="1"/>
  <c r="F17" i="1"/>
  <c r="F13" i="1" l="1"/>
  <c r="F4" i="1" l="1"/>
  <c r="F16" i="1" l="1"/>
  <c r="F19" i="1" l="1"/>
  <c r="F20" i="1"/>
  <c r="F21" i="1"/>
  <c r="F22" i="1"/>
  <c r="F23" i="1"/>
  <c r="F24" i="1"/>
  <c r="F25" i="1"/>
  <c r="F26" i="1"/>
  <c r="F27" i="1"/>
  <c r="F15" i="1" l="1"/>
  <c r="F14" i="1"/>
  <c r="F12" i="1"/>
  <c r="F11" i="1"/>
  <c r="F10" i="1"/>
  <c r="F9" i="1"/>
  <c r="F5" i="1"/>
  <c r="F7" i="1" l="1"/>
  <c r="F8"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K3" authorId="0" shapeId="0" xr:uid="{13127255-8877-4F4A-87BB-72EE8387EDE2}">
      <text>
        <r>
          <rPr>
            <sz val="9"/>
            <color indexed="81"/>
            <rFont val="Tahoma"/>
            <family val="2"/>
          </rPr>
          <t xml:space="preserve">ĐÃ GỬI MAIL CHO ST
</t>
        </r>
      </text>
    </comment>
    <comment ref="G6" authorId="0" shapeId="0" xr:uid="{57EE2165-497E-4E46-A662-3C22A1A6974A}">
      <text>
        <r>
          <rPr>
            <b/>
            <sz val="9"/>
            <color indexed="81"/>
            <rFont val="Tahoma"/>
            <family val="2"/>
          </rPr>
          <t>GIÁNG SINH + TẾT TÂY</t>
        </r>
        <r>
          <rPr>
            <sz val="9"/>
            <color indexed="81"/>
            <rFont val="Tahoma"/>
            <family val="2"/>
          </rPr>
          <t xml:space="preserve">
</t>
        </r>
      </text>
    </comment>
    <comment ref="G7" authorId="0" shapeId="0" xr:uid="{3A8246D2-64D3-4E3D-A573-1FD358F7F9A8}">
      <text>
        <r>
          <rPr>
            <b/>
            <sz val="9"/>
            <color indexed="81"/>
            <rFont val="Tahoma"/>
            <family val="2"/>
          </rPr>
          <t>TẾT 2024</t>
        </r>
        <r>
          <rPr>
            <sz val="9"/>
            <color indexed="81"/>
            <rFont val="Tahoma"/>
            <family val="2"/>
          </rPr>
          <t xml:space="preserve">
</t>
        </r>
      </text>
    </comment>
    <comment ref="G8" authorId="0" shapeId="0" xr:uid="{CD954C24-DF00-4477-BF72-DA4F9417757D}">
      <text>
        <r>
          <rPr>
            <b/>
            <sz val="9"/>
            <color indexed="81"/>
            <rFont val="Tahoma"/>
            <family val="2"/>
          </rPr>
          <t>TẾT 2024</t>
        </r>
        <r>
          <rPr>
            <sz val="9"/>
            <color indexed="81"/>
            <rFont val="Tahoma"/>
            <family val="2"/>
          </rPr>
          <t xml:space="preserve">
</t>
        </r>
      </text>
    </comment>
    <comment ref="F91" authorId="0" shapeId="0" xr:uid="{0797FE11-FB59-48AD-A65F-1E72336B9EA5}">
      <text>
        <r>
          <rPr>
            <b/>
            <sz val="9"/>
            <color indexed="81"/>
            <rFont val="Tahoma"/>
            <family val="2"/>
          </rPr>
          <t xml:space="preserve">giá trị km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K1" authorId="0" shapeId="0" xr:uid="{E747C6EB-8C94-4087-80DB-242BEA2062C2}">
      <text>
        <r>
          <rPr>
            <b/>
            <sz val="9"/>
            <color indexed="81"/>
            <rFont val="Tahoma"/>
            <family val="2"/>
          </rPr>
          <t>PKD phải cam kết đạt được số lượng tối thiểu trong 1 kỳ km</t>
        </r>
        <r>
          <rPr>
            <sz val="9"/>
            <color indexed="81"/>
            <rFont val="Tahoma"/>
            <family val="2"/>
          </rPr>
          <t xml:space="preserve">
</t>
        </r>
      </text>
    </comment>
    <comment ref="N1" authorId="0" shapeId="0" xr:uid="{7B5D5214-DAD3-495F-B7A3-81ABA8243E72}">
      <text>
        <r>
          <rPr>
            <b/>
            <sz val="9"/>
            <color indexed="81"/>
            <rFont val="Tahoma"/>
            <family val="2"/>
          </rPr>
          <t>PKD phải cam kết đạt được số lượng tối thiểu trong 1 kỳ km</t>
        </r>
        <r>
          <rPr>
            <sz val="9"/>
            <color indexed="81"/>
            <rFont val="Tahoma"/>
            <family val="2"/>
          </rPr>
          <t xml:space="preserve">
</t>
        </r>
      </text>
    </comment>
    <comment ref="P1" authorId="0" shapeId="0" xr:uid="{6A295243-04C9-4A50-866D-01C38B32D72C}">
      <text>
        <r>
          <rPr>
            <b/>
            <sz val="9"/>
            <color indexed="81"/>
            <rFont val="Tahoma"/>
            <family val="2"/>
          </rPr>
          <t>PKD phải cam kết đạt được số lượng tối thiểu trong 1 kỳ km</t>
        </r>
        <r>
          <rPr>
            <sz val="9"/>
            <color indexed="81"/>
            <rFont val="Tahoma"/>
            <family val="2"/>
          </rPr>
          <t xml:space="preserve">
</t>
        </r>
      </text>
    </comment>
    <comment ref="I5" authorId="0" shapeId="0" xr:uid="{F00E369D-43C1-421C-BA56-9336A418C406}">
      <text>
        <r>
          <rPr>
            <b/>
            <sz val="9"/>
            <color indexed="81"/>
            <rFont val="Tahoma"/>
            <family val="2"/>
          </rPr>
          <t>vận chuyển: 6.5%</t>
        </r>
        <r>
          <rPr>
            <sz val="9"/>
            <color indexed="81"/>
            <rFont val="Tahoma"/>
            <family val="2"/>
          </rPr>
          <t xml:space="preserve">
</t>
        </r>
      </text>
    </comment>
    <comment ref="I12" authorId="0" shapeId="0" xr:uid="{2EA866AC-9942-4D9D-8CEE-E7A2233B5766}">
      <text>
        <r>
          <rPr>
            <b/>
            <sz val="9"/>
            <color indexed="81"/>
            <rFont val="Tahoma"/>
            <family val="2"/>
          </rPr>
          <t>vận chuyển: 6.5%</t>
        </r>
        <r>
          <rPr>
            <sz val="9"/>
            <color indexed="81"/>
            <rFont val="Tahoma"/>
            <family val="2"/>
          </rPr>
          <t xml:space="preserve">
</t>
        </r>
      </text>
    </comment>
    <comment ref="I20" authorId="0" shapeId="0" xr:uid="{97029415-3F8F-43A3-B492-94CADB0A63DA}">
      <text>
        <r>
          <rPr>
            <b/>
            <sz val="9"/>
            <color indexed="81"/>
            <rFont val="Tahoma"/>
            <family val="2"/>
          </rPr>
          <t>vận chuyển: 6.5%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1" authorId="0" shapeId="0" xr:uid="{AAC7F992-A031-4622-BCDD-D8A69D9B4066}">
      <text>
        <r>
          <rPr>
            <b/>
            <sz val="9"/>
            <color indexed="81"/>
            <rFont val="Tahoma"/>
            <family val="2"/>
          </rPr>
          <t>VAT 8%</t>
        </r>
        <r>
          <rPr>
            <sz val="9"/>
            <color indexed="81"/>
            <rFont val="Tahoma"/>
            <family val="2"/>
          </rPr>
          <t xml:space="preserve">
</t>
        </r>
      </text>
    </comment>
  </commentList>
</comments>
</file>

<file path=xl/sharedStrings.xml><?xml version="1.0" encoding="utf-8"?>
<sst xmlns="http://schemas.openxmlformats.org/spreadsheetml/2006/main" count="972" uniqueCount="409">
  <si>
    <t>HỆ THỐNG</t>
  </si>
  <si>
    <t>CHƯƠNG TRÌNH</t>
  </si>
  <si>
    <t>SẢN PHẨM</t>
  </si>
  <si>
    <t>MỨC CK</t>
  </si>
  <si>
    <t>ÁP DỤNG ST</t>
  </si>
  <si>
    <t xml:space="preserve"> ÁP DỤNG NTD</t>
  </si>
  <si>
    <t>HÌNH THỨC KM</t>
  </si>
  <si>
    <t>Note</t>
  </si>
  <si>
    <t>Coop</t>
  </si>
  <si>
    <t>chân giò heo muối 500g</t>
  </si>
  <si>
    <t>Mega</t>
  </si>
  <si>
    <t>tai heo muối 400g</t>
  </si>
  <si>
    <t>gà muối</t>
  </si>
  <si>
    <t>GIÁ NGUYÊN</t>
  </si>
  <si>
    <t>GIÁ KM</t>
  </si>
  <si>
    <t>BigC</t>
  </si>
  <si>
    <t>chân giò heo muối 300g</t>
  </si>
  <si>
    <t>Lotte</t>
  </si>
  <si>
    <t>WCM</t>
  </si>
  <si>
    <t>gà coop select</t>
  </si>
  <si>
    <t>chân coop select</t>
  </si>
  <si>
    <t>gà hấp xì dầu 500g</t>
  </si>
  <si>
    <t>st đã xác nhận</t>
  </si>
  <si>
    <t>chờ st xác nhận</t>
  </si>
  <si>
    <t>đang chạy km</t>
  </si>
  <si>
    <t>đã hết km</t>
  </si>
  <si>
    <t>TÌNH TRẠNG</t>
  </si>
  <si>
    <t>X</t>
  </si>
  <si>
    <t>Kingfood</t>
  </si>
  <si>
    <t>kỳ 1 tháng 1</t>
  </si>
  <si>
    <t>28/12-10/1</t>
  </si>
  <si>
    <t>kỳ 1 tháng 2</t>
  </si>
  <si>
    <t>10/1-9/2</t>
  </si>
  <si>
    <t>25/1-9/2</t>
  </si>
  <si>
    <t>LL</t>
  </si>
  <si>
    <t>7/12-2/1</t>
  </si>
  <si>
    <t>21/12-2/1</t>
  </si>
  <si>
    <t>31/1-9/2</t>
  </si>
  <si>
    <t>01+02</t>
  </si>
  <si>
    <t>14/12-10/1</t>
  </si>
  <si>
    <t>05+06</t>
  </si>
  <si>
    <t>11/1-9/2</t>
  </si>
  <si>
    <t>12/12-10/1</t>
  </si>
  <si>
    <t>C327</t>
  </si>
  <si>
    <t>27/12-10/1</t>
  </si>
  <si>
    <t>10/12-10/1</t>
  </si>
  <si>
    <t>C402</t>
  </si>
  <si>
    <t>8/1-11/2</t>
  </si>
  <si>
    <t>25/1-11/2</t>
  </si>
  <si>
    <t xml:space="preserve">WCM </t>
  </si>
  <si>
    <t>post 2325</t>
  </si>
  <si>
    <t>29/11-2/1</t>
  </si>
  <si>
    <t>13/12-2/1</t>
  </si>
  <si>
    <t>post 2403</t>
  </si>
  <si>
    <t>Tai Heo Muối 400g</t>
  </si>
  <si>
    <t>15/1-9/2</t>
  </si>
  <si>
    <t>C406</t>
  </si>
  <si>
    <t>19/2-20/3</t>
  </si>
  <si>
    <t>7/3-20/3</t>
  </si>
  <si>
    <t>KFB01</t>
  </si>
  <si>
    <t>KFB03</t>
  </si>
  <si>
    <t>5/1-9/2</t>
  </si>
  <si>
    <t>25/12-30/1</t>
  </si>
  <si>
    <t>bắp bò muối 500g</t>
  </si>
  <si>
    <t>chạy on post</t>
  </si>
  <si>
    <t>gà hun cỏ xạ hương 1kg</t>
  </si>
  <si>
    <t>8/1-10/2</t>
  </si>
  <si>
    <t>31/1-10/2</t>
  </si>
  <si>
    <t>8/1-13/2</t>
  </si>
  <si>
    <t>17/1-30/1</t>
  </si>
  <si>
    <t>giò lụa 500g</t>
  </si>
  <si>
    <t>giò tai nấm hương 500g</t>
  </si>
  <si>
    <t>22/12-24/1</t>
  </si>
  <si>
    <t>11/1-24/1</t>
  </si>
  <si>
    <t>KM cuối tuần</t>
  </si>
  <si>
    <t>giò tai lưỡi xào</t>
  </si>
  <si>
    <t>2/2-4/2</t>
  </si>
  <si>
    <t>đơn phủ</t>
  </si>
  <si>
    <t>STT</t>
  </si>
  <si>
    <t>TÊN SẢN PHẨM</t>
  </si>
  <si>
    <t>MÃ VẠCH</t>
  </si>
  <si>
    <t>TRỌNG LƯỢNG</t>
  </si>
  <si>
    <t>ĐVT</t>
  </si>
  <si>
    <t>GIÁ ( -VAT )</t>
  </si>
  <si>
    <t>GIÁ ( +VAT )</t>
  </si>
  <si>
    <t>DATE</t>
  </si>
  <si>
    <t>CHÂN GIÒ HEO MUỐI</t>
  </si>
  <si>
    <t>8938508668014</t>
  </si>
  <si>
    <t>300g</t>
  </si>
  <si>
    <t>TÚI</t>
  </si>
  <si>
    <t>90 ngày</t>
  </si>
  <si>
    <t>8938508668007</t>
  </si>
  <si>
    <t>500g</t>
  </si>
  <si>
    <t>TAI HEO MUỐI</t>
  </si>
  <si>
    <t>8938508668328</t>
  </si>
  <si>
    <t>200g</t>
  </si>
  <si>
    <t>8938508668304</t>
  </si>
  <si>
    <t>400g</t>
  </si>
  <si>
    <t>GÀ MUỐI</t>
  </si>
  <si>
    <t>8938508668212</t>
  </si>
  <si>
    <t>BẮP BÒ  MUỐI</t>
  </si>
  <si>
    <t>8938508668137</t>
  </si>
  <si>
    <t>8938508668120</t>
  </si>
  <si>
    <t>8938508668106</t>
  </si>
  <si>
    <t>GIÒ LỤA</t>
  </si>
  <si>
    <t>8938529045016</t>
  </si>
  <si>
    <t>45 ngày</t>
  </si>
  <si>
    <t>GIÒ TAI NẤM HƯƠNG</t>
  </si>
  <si>
    <t>8938529045023</t>
  </si>
  <si>
    <t>GIÒ TAI LƯỠI XÀO</t>
  </si>
  <si>
    <t>8938529045030</t>
  </si>
  <si>
    <t>250g</t>
  </si>
  <si>
    <t>60 ngày</t>
  </si>
  <si>
    <t>MỘC NẤM HƯƠNG</t>
  </si>
  <si>
    <t>8938529045047</t>
  </si>
  <si>
    <t>GIÒ LỤA CÂY</t>
  </si>
  <si>
    <t>GIÒ SỤN GÀ</t>
  </si>
  <si>
    <t>CHẢ NƯỚNG</t>
  </si>
  <si>
    <t>CHẢ CỐM</t>
  </si>
  <si>
    <t>Gà hun cỏ xạ hương 500g</t>
  </si>
  <si>
    <t>Bắp giò heo muối vị Tayaki 450g</t>
  </si>
  <si>
    <t>450g</t>
  </si>
  <si>
    <t>Gà hun cỏ xạ hương 1kg</t>
  </si>
  <si>
    <t>1kg</t>
  </si>
  <si>
    <t>Gà muối hun khói 300g</t>
  </si>
  <si>
    <t xml:space="preserve">Chân giò muối hun khói </t>
  </si>
  <si>
    <t>Sườn hun khói</t>
  </si>
  <si>
    <t>Chân gà thảo mộc</t>
  </si>
  <si>
    <t>150g</t>
  </si>
  <si>
    <t xml:space="preserve">Chân gà xì dầu </t>
  </si>
  <si>
    <t>Gà hấp xì dầu</t>
  </si>
  <si>
    <t>SL bán TB/Tháng</t>
  </si>
  <si>
    <t>Mức ck</t>
  </si>
  <si>
    <t>DS bán TB/Tháng</t>
  </si>
  <si>
    <t>giá sau km</t>
  </si>
  <si>
    <t>ds bán sau km</t>
  </si>
  <si>
    <t>chênh lệch</t>
  </si>
  <si>
    <t>% tăng trưởng dự kiến 2024</t>
  </si>
  <si>
    <t>sl tối thiểu phải bán khi km</t>
  </si>
  <si>
    <t>ds tối thiểu phải đạt được khi km</t>
  </si>
  <si>
    <t>SL tăng trưởng dự kiến khi km</t>
  </si>
  <si>
    <t>DS tăng trưởng dự kiến khi km</t>
  </si>
  <si>
    <t>Gà muối 500g</t>
  </si>
  <si>
    <t>14/3-10/4</t>
  </si>
  <si>
    <t>18/3-10/4</t>
  </si>
  <si>
    <t>CK SIÊU THỊ</t>
  </si>
  <si>
    <t>DS TỐI THIỂU DỰ KIẾN BÁN TRONG KỲ KM</t>
  </si>
  <si>
    <t>SL TỐI THIỂU DỰ KIẾN BÁN TRONG KỲ KM</t>
  </si>
  <si>
    <t>Kế hoạch chạy KM cho hệ thống siêu thị 2024</t>
  </si>
  <si>
    <t>Phản hồi BGĐ</t>
  </si>
  <si>
    <t>11/4-15/5</t>
  </si>
  <si>
    <t>25/4-15/5</t>
  </si>
  <si>
    <t>18+19+20</t>
  </si>
  <si>
    <t>Chả cốm</t>
  </si>
  <si>
    <t>Tỷ trọng Miền Bắc</t>
  </si>
  <si>
    <t>Tỷ trọng Miền Nam</t>
  </si>
  <si>
    <t>SL TỐI THIỂU DỰ KIẾN BÁN TRONG KỲ KM (MB)</t>
  </si>
  <si>
    <t>SL TỐI THIỂU DỰ KIẾN BÁN TRONG KỲ KM (MN)</t>
  </si>
  <si>
    <t>kỳ 1 tháng 4</t>
  </si>
  <si>
    <t>13/3-10/4</t>
  </si>
  <si>
    <t>28/3-10/4</t>
  </si>
  <si>
    <t>kỳ 3 tháng 4</t>
  </si>
  <si>
    <t>10/4-8/5</t>
  </si>
  <si>
    <t>25/4-8/5</t>
  </si>
  <si>
    <t>chả cốm</t>
  </si>
  <si>
    <t>8/5-5/6</t>
  </si>
  <si>
    <t>23/5-5/6</t>
  </si>
  <si>
    <t>kỳ 2 tháng 5</t>
  </si>
  <si>
    <t>gà muối hun khói 300g</t>
  </si>
  <si>
    <t>ok</t>
  </si>
  <si>
    <t>Thời gian KM bán cho khách hàng</t>
  </si>
  <si>
    <t>Thời gian đặt hàng KM</t>
  </si>
  <si>
    <t>Thời gian</t>
  </si>
  <si>
    <t>252024 Kỳ 1 tháng 1 (TẾT 1)</t>
  </si>
  <si>
    <t>SIÊU SALE MỪNG NĂM MỚI</t>
  </si>
  <si>
    <t>012024 Kỳ 2 tháng 1 (TẾT 2)</t>
  </si>
  <si>
    <t>TẾT VIỆT</t>
  </si>
  <si>
    <t>022024 Kỳ 1 tháng 2 (TẾT 3)</t>
  </si>
  <si>
    <t>VUI ĐOÁN TẾT</t>
  </si>
  <si>
    <t>032024 Kỳ 2 tháng 2</t>
  </si>
  <si>
    <t>HÁI LỘC ĐẦU XUÂN</t>
  </si>
  <si>
    <t xml:space="preserve"> 042024 Kỳ 1 tháng 3</t>
  </si>
  <si>
    <t>'RẠNG NGỜI PHÁI ĐẸP</t>
  </si>
  <si>
    <t xml:space="preserve"> 052024 Kỳ 2 tháng 3</t>
  </si>
  <si>
    <t>SIÊU SALE 
THỰC PHẨM KHÔ</t>
  </si>
  <si>
    <t xml:space="preserve"> 062024 Kỳ 1 tháng 4</t>
  </si>
  <si>
    <t>BRAND DAYS
NGÀY HỘI THƯƠNG HIỆU</t>
  </si>
  <si>
    <t xml:space="preserve"> 072024 Kỳ 2 tháng 4</t>
  </si>
  <si>
    <t>TIẾT KIỆM CHO MẸ, ĐỒ XỊN CHO BÉ</t>
  </si>
  <si>
    <t xml:space="preserve"> 082024 Kỳ 3 tháng 4</t>
  </si>
  <si>
    <t>KHUYẾN MÃI CHÀO LỄ, GIÁ RẺ CỰC MÊ</t>
  </si>
  <si>
    <t xml:space="preserve"> 092024 Kỳ 1 tháng 5</t>
  </si>
  <si>
    <t>CHÀO HÈ RỰC RỠ, SĂN SALE HẾT CỠ</t>
  </si>
  <si>
    <t xml:space="preserve"> 102024 Kỳ 2 tháng 5</t>
  </si>
  <si>
    <t>THẾ GIỚI KẸO NGỌT/
TẾT THIẾU NHI, SALE MÊ LY</t>
  </si>
  <si>
    <t xml:space="preserve"> 112024 Kỳ 1 tháng 6</t>
  </si>
  <si>
    <t>KHUYẾN MÃI THẢ GA, TIẾT KIỆM TỐI ĐA
Thực phẩm khô</t>
  </si>
  <si>
    <t xml:space="preserve"> 122024 Kỳ 2 tháng 6</t>
  </si>
  <si>
    <t>GIA ĐÌNH ĐỂ YÊU, HÈ SALE ĐỂ SẮM</t>
  </si>
  <si>
    <t xml:space="preserve"> 132024 Kỳ 1 tháng 7</t>
  </si>
  <si>
    <t xml:space="preserve">BRAND DAYS
HÈ VUI VẺ, SĂN SALE SIÊU RẺ </t>
  </si>
  <si>
    <t xml:space="preserve"> 142024 Kỳ 2 tháng 7 </t>
  </si>
  <si>
    <t>BÃO SALE, HẠ NHIỆT HÈ
PRE-BACK2SCHOOL</t>
  </si>
  <si>
    <t xml:space="preserve"> 152024 Kỳ 1 tháng 8</t>
  </si>
  <si>
    <t>TỰU TRƯỜNG HỨNG KHỞI, ƯU ĐÃI NGẬP TRÀN (BACK2SCHOOL)</t>
  </si>
  <si>
    <t xml:space="preserve"> 162024 Kỳ 2 tháng 8</t>
  </si>
  <si>
    <t>QUÀ XINH CHO BÉ, TIẾT KIỆM CHO MẸ</t>
  </si>
  <si>
    <t xml:space="preserve"> 172024 Kỳ 1 tháng 9</t>
  </si>
  <si>
    <t>ƯU ĐÃI LỚN, MỪNG ĐẠI LỄ
Fair của thực phẩm khô</t>
  </si>
  <si>
    <t xml:space="preserve"> 182024 Kỳ 2 tháng 9</t>
  </si>
  <si>
    <t>ĐÓN THU SANG, NGẬP TRÀN ƯU ĐÃI</t>
  </si>
  <si>
    <t xml:space="preserve"> 192024 Kỳ 1 tháng 10</t>
  </si>
  <si>
    <t>THÁNG CỦA NÀNG, TRÀN ƯU ĐÃI</t>
  </si>
  <si>
    <t xml:space="preserve"> 202024 Kỳ 2 tháng 10</t>
  </si>
  <si>
    <t>HÀNG TỐT GIÁ HỜI, CÀNG MUA CÀNG LỜI</t>
  </si>
  <si>
    <t xml:space="preserve"> 212024 Kỳ 1 tháng 11</t>
  </si>
  <si>
    <t xml:space="preserve">SIÊU SALE MỪNG SINH NHẬT 10 TUỔI
</t>
  </si>
  <si>
    <t xml:space="preserve"> 222024 Kỳ 2 tháng 11</t>
  </si>
  <si>
    <t>SIÊU SALE MỪNG SINH NHẬT 10 TUỔI</t>
  </si>
  <si>
    <t xml:space="preserve"> 232024 Kỳ 1 tháng 12</t>
  </si>
  <si>
    <t>SIÊU SALE CUỐI NĂM</t>
  </si>
  <si>
    <t xml:space="preserve"> 242024 Kỳ 2 tháng 12</t>
  </si>
  <si>
    <t>CƠN LỐC GIÁ SỐC</t>
  </si>
  <si>
    <t>012025 Kỳ 1 tháng 1</t>
  </si>
  <si>
    <t>TẾT NGUYÊN ĐÁN</t>
  </si>
  <si>
    <t>022025 Kỳ 1 tháng 1</t>
  </si>
  <si>
    <t>11/4-13/5</t>
  </si>
  <si>
    <t>16+17</t>
  </si>
  <si>
    <t>28/3-24/4</t>
  </si>
  <si>
    <t>11/4-24/4</t>
  </si>
  <si>
    <t>C409</t>
  </si>
  <si>
    <t>1/4-1/5</t>
  </si>
  <si>
    <t>18/4-1/5</t>
  </si>
  <si>
    <t>post 09</t>
  </si>
  <si>
    <t>8/4-8/5</t>
  </si>
  <si>
    <t>Hợp đồng 2024 các hệ thống</t>
  </si>
  <si>
    <t>hệ thống</t>
  </si>
  <si>
    <t>tình trạng</t>
  </si>
  <si>
    <t>đã chốt</t>
  </si>
  <si>
    <t>7-eleven</t>
  </si>
  <si>
    <t>đang deal, chờ phản hồi</t>
  </si>
  <si>
    <t>Cricle K</t>
  </si>
  <si>
    <t>GS25</t>
  </si>
  <si>
    <t>chị Thơm đã đồng ý các điều khoản -&gt; chốt HĐ</t>
  </si>
  <si>
    <t>kỳ 1 tháng 5</t>
  </si>
  <si>
    <t>kỳ 1 tháng 6</t>
  </si>
  <si>
    <t>22/5-19/6</t>
  </si>
  <si>
    <t>6/6-19/6</t>
  </si>
  <si>
    <t>5/6-3/7</t>
  </si>
  <si>
    <t>20/6-3/7</t>
  </si>
  <si>
    <t>kỳ 2 tháng 6</t>
  </si>
  <si>
    <t>giò lụa cây 250g</t>
  </si>
  <si>
    <t>giò sụn gà 250g</t>
  </si>
  <si>
    <t>mọc nấm hương 250g</t>
  </si>
  <si>
    <t>WCM (MB)</t>
  </si>
  <si>
    <t>Giò tai lưỡi xào 250g</t>
  </si>
  <si>
    <t>WCM (MN)</t>
  </si>
  <si>
    <t>4/5-29/5</t>
  </si>
  <si>
    <t>16/5-29/5</t>
  </si>
  <si>
    <t>21+22</t>
  </si>
  <si>
    <t>28/06 – 31/07</t>
  </si>
  <si>
    <t>01/07 – 31/07</t>
  </si>
  <si>
    <t>ST tặng COCA 1L khi 
KH mua 1 gói gà 300g</t>
  </si>
  <si>
    <t>Chân giò heo muối 300g</t>
  </si>
  <si>
    <t>Osifood</t>
  </si>
  <si>
    <t>km tháng 5</t>
  </si>
  <si>
    <t>20/4-31/5</t>
  </si>
  <si>
    <t>1/5-31/5</t>
  </si>
  <si>
    <t>13/6-10/7</t>
  </si>
  <si>
    <t>27/6-10/7</t>
  </si>
  <si>
    <t>27/6-30/7</t>
  </si>
  <si>
    <t>11/7-30/7</t>
  </si>
  <si>
    <t>kỳ 1 tháng 7</t>
  </si>
  <si>
    <t>Giò lụa cây 250g</t>
  </si>
  <si>
    <t>Giò sụn gà 250g</t>
  </si>
  <si>
    <t>Tai heo muối 200g</t>
  </si>
  <si>
    <t>Chả cốm 300g</t>
  </si>
  <si>
    <t>20/6-5/7</t>
  </si>
  <si>
    <t>19/6-17/7</t>
  </si>
  <si>
    <t>4/7-17/7</t>
  </si>
  <si>
    <t>3/7-31/7</t>
  </si>
  <si>
    <t>18/7-31/7</t>
  </si>
  <si>
    <t>bó kèm 1 gói Giò sụn gà 45g</t>
  </si>
  <si>
    <t>bó kèm 1 gói Giò bì ớt xiêm xanh 45g</t>
  </si>
  <si>
    <t>bó kèm 1 gói Mọc nấm hương 200g</t>
  </si>
  <si>
    <t>WCM (Rural )</t>
  </si>
  <si>
    <t>phân bổ vào Rural</t>
  </si>
  <si>
    <t>thay đổi Gà 300g -&gt; Gà muối 500g trong Rural</t>
  </si>
  <si>
    <t>post 2409</t>
  </si>
  <si>
    <t>post 2410</t>
  </si>
  <si>
    <t>9/4-7/5</t>
  </si>
  <si>
    <t>24/4-7/5</t>
  </si>
  <si>
    <t>23/4-21/5</t>
  </si>
  <si>
    <t>8/5-21/5</t>
  </si>
  <si>
    <t>13/6-5/7</t>
  </si>
  <si>
    <t>26/6-17/7</t>
  </si>
  <si>
    <t>12/7-31/7</t>
  </si>
  <si>
    <t>10/7-28/7</t>
  </si>
  <si>
    <t>15/7-28/7</t>
  </si>
  <si>
    <t>áp dụng các siêu thị thuộc khu vực HCM 2 ( 18 siêu thị )</t>
  </si>
  <si>
    <t>áp dụng các siêu thị thuộc khu vực HCM2 ( 18 siêu thị )</t>
  </si>
  <si>
    <t>KFB14</t>
  </si>
  <si>
    <t>17/06 - 17/07</t>
  </si>
  <si>
    <t>4/7 - 17/07</t>
  </si>
  <si>
    <t>KFB15</t>
  </si>
  <si>
    <t>18/07 - 31/07</t>
  </si>
  <si>
    <t>Coopmart</t>
  </si>
  <si>
    <t xml:space="preserve">trình sếp </t>
  </si>
  <si>
    <t>12/7-14/7</t>
  </si>
  <si>
    <t>8/7-14/7</t>
  </si>
  <si>
    <t>19/7-21/7</t>
  </si>
  <si>
    <t>15/7-21/7</t>
  </si>
  <si>
    <t>01/07- 31/07</t>
  </si>
  <si>
    <t>WCM ( Rural )</t>
  </si>
  <si>
    <t>Tên hàng hóa 2: Tiếng việt thường có dấu</t>
  </si>
  <si>
    <t>Đơn vị tính theo barcode</t>
  </si>
  <si>
    <t>Diễn giải cho khuyến mại bó kèm/ hoặc mua hàng tặng hàng</t>
  </si>
  <si>
    <t>Giá mua thường (KVAT)</t>
  </si>
  <si>
    <t>Từ ngày</t>
  </si>
  <si>
    <t>Đến ngày</t>
  </si>
  <si>
    <t>Ngày bắt đầu</t>
  </si>
  <si>
    <t>Ngày kết thúc</t>
  </si>
  <si>
    <t>NGỌC THƠM Gà muối gói 500g</t>
  </si>
  <si>
    <t>Mua 1 gà ủ muối 500g tặng 1 chân giò muối 300g ( nhập kho trừ tồn)</t>
  </si>
  <si>
    <t>10.07.2024</t>
  </si>
  <si>
    <t>31.07.2024</t>
  </si>
  <si>
    <t>18.07.2024</t>
  </si>
  <si>
    <t>10.12.2024</t>
  </si>
  <si>
    <t>31.12.2024</t>
  </si>
  <si>
    <t>19.12.2024</t>
  </si>
  <si>
    <t>Ngọc Thơm_Chả cốm 300g</t>
  </si>
  <si>
    <t>Mua 1 gói chả cốm 300g tặng 1 tai heo muối 200g</t>
  </si>
  <si>
    <t>05.08.2024</t>
  </si>
  <si>
    <t>28.08.2024</t>
  </si>
  <si>
    <t>15.08.2024</t>
  </si>
  <si>
    <t>NGỌC THƠM Giò tai lưỡi xào gói 250g</t>
  </si>
  <si>
    <t>Mua 1 tặng 1 cùng loại</t>
  </si>
  <si>
    <t>09.09.2024</t>
  </si>
  <si>
    <t>30.09.2024</t>
  </si>
  <si>
    <t>19.09.2024</t>
  </si>
  <si>
    <t>Ngọc Thơm_Chả nướng 300g</t>
  </si>
  <si>
    <t>Mua 1 gói chả nướng 300g tặng 1 gói sụn gà 250g</t>
  </si>
  <si>
    <t>04.11.2024</t>
  </si>
  <si>
    <t>27.11.2024</t>
  </si>
  <si>
    <t>14.11.2024</t>
  </si>
  <si>
    <t xml:space="preserve">Mua Gà muối 500g tặng Chân giò 300g </t>
  </si>
  <si>
    <t>10/7-31/7</t>
  </si>
  <si>
    <t>9/9-30/9</t>
  </si>
  <si>
    <t>19/9-30/9</t>
  </si>
  <si>
    <t>Chả nướng 300g</t>
  </si>
  <si>
    <t>Mua Chả nướng 300g tặng giò sụn gà 250g</t>
  </si>
  <si>
    <t>4/11-27/11</t>
  </si>
  <si>
    <t>14/11-27/11</t>
  </si>
  <si>
    <t>10/12-31/12</t>
  </si>
  <si>
    <t>19/12/31/12</t>
  </si>
  <si>
    <t>hàng không đổi trả</t>
  </si>
  <si>
    <t>HỦY CTKM</t>
  </si>
  <si>
    <t>Kính gửi anh chị!</t>
  </si>
  <si>
    <t>NCC CHO XỬ LÝ XUẤT TRẢ NHANH NHƯ SAU:</t>
  </si>
  <si>
    <t> Anh chị  xử lý theo các bước sau :</t>
  </si>
  <si>
    <r>
      <t>1/ Anh chị CẮT TEM SẢN PHẨM (mã vạch sản phẩm)</t>
    </r>
    <r>
      <rPr>
        <b/>
        <sz val="12"/>
        <color rgb="FFFF0000"/>
        <rFont val="Times New Roman"/>
        <family val="1"/>
      </rPr>
      <t xml:space="preserve"> LÀM 2 hay 3.</t>
    </r>
  </si>
  <si>
    <t>2/ Anh chị chụp hình ảnh sản phẩm sau khi cắt SAO CHO ĐỦ VÀ KHỚP VỚI XUẤT TRẢ  gửi về mail giúp bên em để đối chiếu công nợ sau này.</t>
  </si>
  <si>
    <t>3/ Anh chị cho hủy hàng tại kho (siêu thị)  giúp em ( vứt bỏ).</t>
  </si>
  <si>
    <t>Đối với các trường hợp không thỏa các điều kiện trên, Ncc không chịu trách nhiệm số lượng hàng trả đó và siêu thị/cửa hàng chịu hoàn toàn trách nhiệm đối với số lượng hàng trả.</t>
  </si>
  <si>
    <r>
      <t>LƯU Ý: NCC CHỈ </t>
    </r>
    <r>
      <rPr>
        <b/>
        <sz val="14.5"/>
        <color rgb="FFFF0000"/>
        <rFont val="Arial"/>
        <family val="2"/>
      </rPr>
      <t>XÁC NHẬN CÔNG NỢ</t>
    </r>
    <r>
      <rPr>
        <sz val="14.5"/>
        <color rgb="FF000000"/>
        <rFont val="Arial"/>
        <family val="2"/>
      </rPr>
      <t xml:space="preserve"> KHI HÌNH ẢNH + PHIẾU XUẤT TRẢ GỬI ĐÍNH KÈM VỀ  MAIL KHỚP NHAU VỀ SỐ LƯỢNG</t>
    </r>
  </si>
  <si>
    <t>Hóa đơn điện tử hay phiếu xuất trả thì gửi mail : ngocthom.po@gmail.com</t>
  </si>
  <si>
    <t>Cảm ơn anh chị đã hỗ trợ</t>
  </si>
  <si>
    <t>Mua 1 + 1</t>
  </si>
  <si>
    <t>26/7-28/7</t>
  </si>
  <si>
    <t>Mua Chả cốm 300g tặng Mọc nấm hương 250g</t>
  </si>
  <si>
    <t>18/7-31/8</t>
  </si>
  <si>
    <t>15/8-31/8</t>
  </si>
  <si>
    <t>WCM ( Winlife )</t>
  </si>
  <si>
    <t xml:space="preserve">Mua Gà muối 500g tặng Tai heo muối 200g </t>
  </si>
  <si>
    <t>31/7-31/8</t>
  </si>
  <si>
    <t>15/8-11/9</t>
  </si>
  <si>
    <t>29/8-11/9</t>
  </si>
  <si>
    <t>19/8-18/9</t>
  </si>
  <si>
    <t>36+37+38</t>
  </si>
  <si>
    <t>29/8-18/9</t>
  </si>
  <si>
    <t>30/8-2/9</t>
  </si>
  <si>
    <t>20/8-2/9</t>
  </si>
  <si>
    <t>km cuối tuần</t>
  </si>
  <si>
    <t>gà hun cỏ xạ hương Coop Select</t>
  </si>
  <si>
    <t>Mua Gà hun cỏ xạ hương tặng Giò tai lưỡi xào 250g</t>
  </si>
  <si>
    <t>GIÁ TRỊ HÀNG KM</t>
  </si>
  <si>
    <t>15/8-18/9</t>
  </si>
  <si>
    <t>39+40</t>
  </si>
  <si>
    <t>5/9-2/10</t>
  </si>
  <si>
    <t>19/9-2/10</t>
  </si>
  <si>
    <t>Satra</t>
  </si>
  <si>
    <t>lễ 2/9</t>
  </si>
  <si>
    <t>12/8-11/9</t>
  </si>
  <si>
    <t>KFB18</t>
  </si>
  <si>
    <t>Circle K</t>
  </si>
  <si>
    <t>1/10-31/10</t>
  </si>
  <si>
    <t>Lotte Ba Đình</t>
  </si>
  <si>
    <t>1/9-30/9</t>
  </si>
  <si>
    <t>PUSH SALE</t>
  </si>
  <si>
    <t>Mua Gà muối 500g bó kèm Giò sụn gà 250g</t>
  </si>
  <si>
    <t>10/8-8/9</t>
  </si>
  <si>
    <t>26/8-8/9</t>
  </si>
  <si>
    <t>Mua Gà coop select 500g bó kèm Giò tai lưỡi xào 250g</t>
  </si>
  <si>
    <t>43+44</t>
  </si>
  <si>
    <t>3/10-30/10</t>
  </si>
  <si>
    <t>17/10-30/10</t>
  </si>
  <si>
    <t>12/8-31/8</t>
  </si>
  <si>
    <t>giò sụn gà 45g</t>
  </si>
  <si>
    <t>mua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</si>
</sst>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Red]#,##0"/>
    <numFmt numFmtId="166" formatCode="_ * #,##0_ ;_ * \-#,##0_ ;_ * &quot;-&quot;??_ ;_ @_ "/>
    <numFmt numFmtId="167" formatCode="[$-409]d\-mmm\-yyyy;@"/>
  </numFmts>
  <fonts count="31" x14ac:knownFonts="1">
    <font>
      <sz val="11"/>
      <color theme="1"/>
      <name val="Calibri"/>
      <family val="2"/>
      <scheme val="minor"/>
    </font>
    <font>
      <sz val="11"/>
      <color theme="1"/>
      <name val="Calibri"/>
      <family val="2"/>
      <scheme val="minor"/>
    </font>
    <font>
      <b/>
      <sz val="12"/>
      <color rgb="FFFF0000"/>
      <name val="Calibri"/>
      <family val="2"/>
      <scheme val="minor"/>
    </font>
    <font>
      <b/>
      <sz val="10"/>
      <color theme="1"/>
      <name val="Times New Roman"/>
      <family val="1"/>
    </font>
    <font>
      <b/>
      <sz val="10"/>
      <color theme="1"/>
      <name val="Calibri"/>
      <family val="2"/>
      <scheme val="minor"/>
    </font>
    <font>
      <sz val="10"/>
      <name val="Arial"/>
      <family val="2"/>
    </font>
    <font>
      <sz val="8"/>
      <name val="Calibri"/>
      <family val="2"/>
      <scheme val="minor"/>
    </font>
    <font>
      <sz val="9"/>
      <color indexed="81"/>
      <name val="Tahoma"/>
      <family val="2"/>
    </font>
    <font>
      <b/>
      <sz val="9"/>
      <color indexed="81"/>
      <name val="Tahoma"/>
      <family val="2"/>
    </font>
    <font>
      <sz val="11"/>
      <name val="Calibri"/>
      <family val="2"/>
      <scheme val="minor"/>
    </font>
    <font>
      <b/>
      <sz val="11"/>
      <color theme="1"/>
      <name val="Calibri"/>
      <family val="2"/>
      <scheme val="minor"/>
    </font>
    <font>
      <sz val="11"/>
      <color rgb="FFFF0000"/>
      <name val="Calibri"/>
      <family val="2"/>
      <scheme val="minor"/>
    </font>
    <font>
      <b/>
      <sz val="12"/>
      <name val="Times New Roman"/>
      <family val="1"/>
    </font>
    <font>
      <sz val="12"/>
      <color theme="1"/>
      <name val="Calibri"/>
      <family val="2"/>
      <scheme val="minor"/>
    </font>
    <font>
      <sz val="12"/>
      <name val="Times New Roman"/>
      <family val="1"/>
    </font>
    <font>
      <sz val="12"/>
      <color rgb="FF000000"/>
      <name val="Times New Roman"/>
      <family val="1"/>
    </font>
    <font>
      <sz val="8"/>
      <color theme="1"/>
      <name val="Times New Roman"/>
      <family val="1"/>
    </font>
    <font>
      <b/>
      <sz val="8"/>
      <color theme="1"/>
      <name val="Times New Roman"/>
      <family val="1"/>
    </font>
    <font>
      <b/>
      <sz val="8"/>
      <name val="Times New Roman"/>
      <family val="1"/>
    </font>
    <font>
      <b/>
      <sz val="14"/>
      <color theme="1"/>
      <name val="Calibri"/>
      <family val="2"/>
      <scheme val="minor"/>
    </font>
    <font>
      <u/>
      <sz val="11"/>
      <color theme="10"/>
      <name val="Calibri"/>
      <family val="2"/>
      <scheme val="minor"/>
    </font>
    <font>
      <b/>
      <sz val="11"/>
      <name val="Times New Roman"/>
      <family val="1"/>
    </font>
    <font>
      <sz val="12"/>
      <name val="Arial"/>
      <family val="2"/>
    </font>
    <font>
      <sz val="11"/>
      <color theme="1"/>
      <name val="Times New Roman"/>
      <family val="1"/>
    </font>
    <font>
      <sz val="11"/>
      <name val="Times New Roman"/>
      <family val="1"/>
    </font>
    <font>
      <sz val="12"/>
      <color rgb="FF1F497D"/>
      <name val="Times New Roman"/>
      <family val="1"/>
    </font>
    <font>
      <b/>
      <sz val="12"/>
      <color rgb="FF222222"/>
      <name val="Times New Roman"/>
      <family val="1"/>
    </font>
    <font>
      <b/>
      <sz val="12"/>
      <color rgb="FFFF0000"/>
      <name val="Times New Roman"/>
      <family val="1"/>
    </font>
    <font>
      <b/>
      <sz val="16"/>
      <color rgb="FF1F497D"/>
      <name val="Times New Roman"/>
      <family val="1"/>
    </font>
    <font>
      <sz val="14.5"/>
      <color rgb="FF000000"/>
      <name val="Arial"/>
      <family val="2"/>
    </font>
    <font>
      <b/>
      <sz val="14.5"/>
      <color rgb="FFFF0000"/>
      <name val="Arial"/>
      <family val="2"/>
    </font>
  </fonts>
  <fills count="19">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00"/>
        <bgColor rgb="FF000000"/>
      </patternFill>
    </fill>
    <fill>
      <patternFill patternType="solid">
        <fgColor rgb="FFFFFFFF"/>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9" fontId="1" fillId="0" borderId="0" applyFont="0" applyFill="0" applyBorder="0" applyAlignment="0" applyProtection="0"/>
    <xf numFmtId="0" fontId="20" fillId="0" borderId="0" applyNumberFormat="0" applyFill="0" applyBorder="0" applyAlignment="0" applyProtection="0"/>
  </cellStyleXfs>
  <cellXfs count="196">
    <xf numFmtId="0" fontId="0" fillId="0" borderId="0" xfId="0"/>
    <xf numFmtId="0" fontId="0" fillId="0" borderId="3" xfId="0" applyBorder="1" applyAlignment="1">
      <alignment horizontal="center"/>
    </xf>
    <xf numFmtId="9" fontId="0" fillId="0" borderId="3" xfId="0" applyNumberFormat="1" applyBorder="1" applyAlignment="1">
      <alignment horizontal="center"/>
    </xf>
    <xf numFmtId="0" fontId="0" fillId="0" borderId="0" xfId="0" applyAlignment="1">
      <alignment horizontal="center"/>
    </xf>
    <xf numFmtId="164" fontId="0" fillId="0" borderId="3" xfId="1" applyNumberFormat="1" applyFont="1" applyBorder="1" applyAlignment="1">
      <alignment horizontal="center" vertical="center"/>
    </xf>
    <xf numFmtId="0" fontId="3" fillId="2" borderId="3" xfId="0" applyFont="1" applyFill="1" applyBorder="1" applyAlignment="1">
      <alignment horizontal="center" vertical="center"/>
    </xf>
    <xf numFmtId="0" fontId="0" fillId="0" borderId="3" xfId="0" applyBorder="1"/>
    <xf numFmtId="164" fontId="0" fillId="0" borderId="3" xfId="1" applyNumberFormat="1" applyFont="1" applyFill="1" applyBorder="1" applyAlignment="1">
      <alignment horizontal="center"/>
    </xf>
    <xf numFmtId="0" fontId="10" fillId="2" borderId="3" xfId="0" applyFont="1" applyFill="1" applyBorder="1" applyAlignment="1">
      <alignment horizontal="center"/>
    </xf>
    <xf numFmtId="0" fontId="10" fillId="0" borderId="3" xfId="0" applyFont="1" applyBorder="1" applyAlignment="1">
      <alignment horizontal="center" vertical="center"/>
    </xf>
    <xf numFmtId="0" fontId="3" fillId="2" borderId="3" xfId="0" applyFont="1" applyFill="1" applyBorder="1" applyAlignment="1">
      <alignment horizontal="center" vertical="center" wrapText="1"/>
    </xf>
    <xf numFmtId="0" fontId="0" fillId="0" borderId="3" xfId="0" applyBorder="1" applyAlignment="1">
      <alignment horizontal="center" vertical="center"/>
    </xf>
    <xf numFmtId="9" fontId="0" fillId="0" borderId="3" xfId="0" applyNumberFormat="1" applyBorder="1" applyAlignment="1">
      <alignment horizontal="center" vertical="center"/>
    </xf>
    <xf numFmtId="164" fontId="0" fillId="0" borderId="3" xfId="1" applyNumberFormat="1" applyFont="1" applyBorder="1" applyAlignment="1">
      <alignment horizontal="right" vertical="center"/>
    </xf>
    <xf numFmtId="164" fontId="0" fillId="0" borderId="3" xfId="1" applyNumberFormat="1" applyFont="1" applyFill="1" applyBorder="1" applyAlignment="1">
      <alignment horizontal="right" vertical="center"/>
    </xf>
    <xf numFmtId="0" fontId="0" fillId="4" borderId="3" xfId="0" applyFill="1" applyBorder="1" applyAlignment="1">
      <alignment horizontal="center"/>
    </xf>
    <xf numFmtId="9" fontId="0" fillId="4" borderId="3" xfId="0" applyNumberFormat="1" applyFill="1" applyBorder="1" applyAlignment="1">
      <alignment horizontal="center"/>
    </xf>
    <xf numFmtId="164" fontId="0" fillId="4" borderId="3" xfId="1" applyNumberFormat="1" applyFont="1" applyFill="1" applyBorder="1" applyAlignment="1">
      <alignment horizontal="center"/>
    </xf>
    <xf numFmtId="164" fontId="0" fillId="4" borderId="3" xfId="1" applyNumberFormat="1" applyFont="1" applyFill="1" applyBorder="1" applyAlignment="1">
      <alignment horizontal="center" vertical="center"/>
    </xf>
    <xf numFmtId="0" fontId="10" fillId="4" borderId="3" xfId="0" applyFont="1" applyFill="1" applyBorder="1" applyAlignment="1">
      <alignment horizontal="center" vertical="center"/>
    </xf>
    <xf numFmtId="0" fontId="0" fillId="5" borderId="3" xfId="0" applyFill="1" applyBorder="1" applyAlignment="1">
      <alignment horizontal="center"/>
    </xf>
    <xf numFmtId="9" fontId="0" fillId="5" borderId="3" xfId="0" applyNumberFormat="1" applyFill="1" applyBorder="1" applyAlignment="1">
      <alignment horizontal="center"/>
    </xf>
    <xf numFmtId="164" fontId="0" fillId="5" borderId="3" xfId="1" applyNumberFormat="1" applyFont="1" applyFill="1" applyBorder="1" applyAlignment="1">
      <alignment horizontal="center"/>
    </xf>
    <xf numFmtId="164" fontId="0" fillId="5" borderId="3" xfId="1" applyNumberFormat="1" applyFont="1" applyFill="1" applyBorder="1" applyAlignment="1">
      <alignment horizontal="center" vertical="center"/>
    </xf>
    <xf numFmtId="0" fontId="10" fillId="5" borderId="3" xfId="0" applyFont="1" applyFill="1" applyBorder="1" applyAlignment="1">
      <alignment horizontal="center" vertical="center"/>
    </xf>
    <xf numFmtId="0" fontId="0" fillId="4" borderId="3" xfId="0" applyFill="1" applyBorder="1" applyAlignment="1">
      <alignment horizontal="center" vertical="center"/>
    </xf>
    <xf numFmtId="0" fontId="12" fillId="0" borderId="3" xfId="3" applyFont="1" applyBorder="1" applyAlignment="1">
      <alignment horizontal="center" vertical="center"/>
    </xf>
    <xf numFmtId="0" fontId="12" fillId="0" borderId="3" xfId="3" applyFont="1" applyBorder="1" applyAlignment="1">
      <alignment horizontal="center" vertical="center" wrapText="1"/>
    </xf>
    <xf numFmtId="0" fontId="13" fillId="0" borderId="0" xfId="0" applyFont="1"/>
    <xf numFmtId="0" fontId="14" fillId="0" borderId="3" xfId="3" applyFont="1" applyBorder="1" applyAlignment="1">
      <alignment horizontal="center" vertical="center"/>
    </xf>
    <xf numFmtId="0" fontId="14" fillId="0" borderId="3" xfId="3" applyFont="1" applyBorder="1" applyAlignment="1">
      <alignment vertical="center"/>
    </xf>
    <xf numFmtId="49" fontId="14" fillId="6" borderId="3" xfId="3" applyNumberFormat="1" applyFont="1" applyFill="1" applyBorder="1" applyAlignment="1">
      <alignment horizontal="center"/>
    </xf>
    <xf numFmtId="166" fontId="14" fillId="0" borderId="3" xfId="2" applyNumberFormat="1" applyFont="1" applyFill="1" applyBorder="1" applyAlignment="1"/>
    <xf numFmtId="49" fontId="14" fillId="0" borderId="3" xfId="3" applyNumberFormat="1" applyFont="1" applyBorder="1" applyAlignment="1">
      <alignment horizontal="center"/>
    </xf>
    <xf numFmtId="0" fontId="14" fillId="0" borderId="3" xfId="3" applyFont="1" applyBorder="1" applyAlignment="1">
      <alignment horizontal="left" vertical="center"/>
    </xf>
    <xf numFmtId="0" fontId="14" fillId="0" borderId="3" xfId="3" quotePrefix="1" applyFont="1" applyBorder="1" applyAlignment="1">
      <alignment horizontal="center" vertical="center"/>
    </xf>
    <xf numFmtId="1" fontId="15" fillId="7" borderId="3" xfId="0" applyNumberFormat="1" applyFont="1" applyFill="1" applyBorder="1" applyAlignment="1">
      <alignment horizontal="center" vertical="center"/>
    </xf>
    <xf numFmtId="0" fontId="15" fillId="7" borderId="3" xfId="0" applyFont="1" applyFill="1" applyBorder="1" applyAlignment="1">
      <alignment horizontal="center" vertical="center"/>
    </xf>
    <xf numFmtId="0" fontId="14" fillId="7" borderId="3" xfId="0" applyFont="1" applyFill="1" applyBorder="1" applyAlignment="1">
      <alignment horizontal="center" vertical="center"/>
    </xf>
    <xf numFmtId="166" fontId="14" fillId="7" borderId="3" xfId="1" applyNumberFormat="1" applyFont="1" applyFill="1" applyBorder="1" applyAlignment="1"/>
    <xf numFmtId="1" fontId="15"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4" fillId="0" borderId="3" xfId="0" applyFont="1" applyBorder="1" applyAlignment="1">
      <alignment horizontal="center" vertical="center"/>
    </xf>
    <xf numFmtId="166" fontId="14" fillId="0" borderId="3" xfId="1" applyNumberFormat="1" applyFont="1" applyFill="1" applyBorder="1" applyAlignment="1"/>
    <xf numFmtId="0" fontId="12" fillId="0" borderId="0" xfId="3" applyFont="1" applyAlignment="1">
      <alignment horizontal="center" vertical="center" wrapText="1"/>
    </xf>
    <xf numFmtId="164" fontId="13" fillId="0" borderId="0" xfId="1" applyNumberFormat="1" applyFont="1"/>
    <xf numFmtId="164" fontId="13" fillId="0" borderId="0" xfId="1" applyNumberFormat="1" applyFont="1" applyFill="1"/>
    <xf numFmtId="164" fontId="13" fillId="0" borderId="0" xfId="0" applyNumberFormat="1" applyFont="1"/>
    <xf numFmtId="0" fontId="13" fillId="0" borderId="0" xfId="0" applyFont="1" applyAlignment="1">
      <alignment wrapText="1"/>
    </xf>
    <xf numFmtId="164" fontId="13" fillId="0" borderId="0" xfId="1" applyNumberFormat="1" applyFont="1" applyAlignment="1">
      <alignment wrapText="1"/>
    </xf>
    <xf numFmtId="9" fontId="13" fillId="0" borderId="0" xfId="4" applyFont="1"/>
    <xf numFmtId="0" fontId="14" fillId="3" borderId="3" xfId="3" applyFont="1" applyFill="1" applyBorder="1" applyAlignment="1">
      <alignment horizontal="center" vertical="center"/>
    </xf>
    <xf numFmtId="0" fontId="14" fillId="3" borderId="3" xfId="3" applyFont="1" applyFill="1" applyBorder="1" applyAlignment="1">
      <alignment vertical="center"/>
    </xf>
    <xf numFmtId="49" fontId="14" fillId="3" borderId="3" xfId="3" applyNumberFormat="1" applyFont="1" applyFill="1" applyBorder="1" applyAlignment="1">
      <alignment horizontal="center"/>
    </xf>
    <xf numFmtId="166" fontId="14" fillId="3" borderId="3" xfId="2" applyNumberFormat="1" applyFont="1" applyFill="1" applyBorder="1" applyAlignment="1"/>
    <xf numFmtId="0" fontId="14" fillId="0" borderId="4" xfId="3" applyFont="1" applyBorder="1" applyAlignment="1">
      <alignment horizontal="center" vertical="center"/>
    </xf>
    <xf numFmtId="0" fontId="14" fillId="0" borderId="4" xfId="3" applyFont="1" applyBorder="1" applyAlignment="1">
      <alignment vertical="center"/>
    </xf>
    <xf numFmtId="49" fontId="14" fillId="6" borderId="4" xfId="3" applyNumberFormat="1" applyFont="1" applyFill="1" applyBorder="1" applyAlignment="1">
      <alignment horizontal="center"/>
    </xf>
    <xf numFmtId="166" fontId="14" fillId="0" borderId="4" xfId="2" applyNumberFormat="1" applyFont="1" applyFill="1" applyBorder="1" applyAlignment="1"/>
    <xf numFmtId="0" fontId="14" fillId="0" borderId="5" xfId="3" applyFont="1" applyBorder="1" applyAlignment="1">
      <alignment horizontal="center" vertical="center"/>
    </xf>
    <xf numFmtId="0" fontId="14" fillId="0" borderId="5" xfId="3" applyFont="1" applyBorder="1" applyAlignment="1">
      <alignment vertical="center"/>
    </xf>
    <xf numFmtId="49" fontId="14" fillId="0" borderId="5" xfId="3" applyNumberFormat="1" applyFont="1" applyBorder="1" applyAlignment="1">
      <alignment horizontal="center"/>
    </xf>
    <xf numFmtId="166" fontId="14" fillId="0" borderId="5" xfId="2" applyNumberFormat="1" applyFont="1" applyFill="1" applyBorder="1" applyAlignment="1"/>
    <xf numFmtId="9" fontId="14" fillId="3" borderId="3" xfId="3" applyNumberFormat="1" applyFont="1" applyFill="1" applyBorder="1" applyAlignment="1">
      <alignment horizontal="center" vertical="center"/>
    </xf>
    <xf numFmtId="164" fontId="13" fillId="3" borderId="3" xfId="1" applyNumberFormat="1" applyFont="1" applyFill="1" applyBorder="1"/>
    <xf numFmtId="9" fontId="13" fillId="3" borderId="3" xfId="4" applyFont="1" applyFill="1" applyBorder="1"/>
    <xf numFmtId="164" fontId="11" fillId="3" borderId="3" xfId="1" applyNumberFormat="1" applyFont="1" applyFill="1" applyBorder="1"/>
    <xf numFmtId="10" fontId="11" fillId="0" borderId="3" xfId="0" applyNumberFormat="1" applyFont="1" applyBorder="1" applyAlignment="1">
      <alignment horizontal="center"/>
    </xf>
    <xf numFmtId="164" fontId="2" fillId="3" borderId="3" xfId="0" applyNumberFormat="1" applyFont="1" applyFill="1" applyBorder="1"/>
    <xf numFmtId="164" fontId="2" fillId="3" borderId="3" xfId="1" applyNumberFormat="1" applyFont="1" applyFill="1" applyBorder="1"/>
    <xf numFmtId="164" fontId="11" fillId="0" borderId="3" xfId="1" applyNumberFormat="1" applyFont="1" applyBorder="1"/>
    <xf numFmtId="0" fontId="3" fillId="2" borderId="1" xfId="0" applyFont="1" applyFill="1" applyBorder="1" applyAlignment="1">
      <alignment horizontal="center" vertical="center" wrapText="1"/>
    </xf>
    <xf numFmtId="164" fontId="11" fillId="3" borderId="1" xfId="1" applyNumberFormat="1" applyFont="1" applyFill="1" applyBorder="1"/>
    <xf numFmtId="164" fontId="11" fillId="0" borderId="1" xfId="1" applyNumberFormat="1" applyFont="1" applyBorder="1"/>
    <xf numFmtId="0" fontId="3" fillId="8"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9" fontId="0" fillId="9" borderId="3" xfId="0" applyNumberFormat="1" applyFill="1" applyBorder="1"/>
    <xf numFmtId="164" fontId="0" fillId="9" borderId="3" xfId="0" applyNumberFormat="1" applyFill="1" applyBorder="1"/>
    <xf numFmtId="9" fontId="0" fillId="8" borderId="3" xfId="0" applyNumberFormat="1" applyFill="1" applyBorder="1"/>
    <xf numFmtId="10" fontId="0" fillId="0" borderId="3" xfId="0" applyNumberFormat="1" applyBorder="1" applyAlignment="1">
      <alignment horizontal="center"/>
    </xf>
    <xf numFmtId="0" fontId="0" fillId="5" borderId="3" xfId="0" applyFill="1" applyBorder="1" applyAlignment="1">
      <alignment horizontal="center" vertical="center"/>
    </xf>
    <xf numFmtId="0" fontId="0" fillId="0" borderId="0" xfId="0" applyAlignment="1">
      <alignment horizontal="center" vertical="center"/>
    </xf>
    <xf numFmtId="0" fontId="10" fillId="0" borderId="3" xfId="0" applyFont="1" applyBorder="1"/>
    <xf numFmtId="164" fontId="2" fillId="0" borderId="0" xfId="1" applyNumberFormat="1" applyFont="1"/>
    <xf numFmtId="164" fontId="2" fillId="0" borderId="0" xfId="0" applyNumberFormat="1" applyFont="1"/>
    <xf numFmtId="9" fontId="0" fillId="8" borderId="3" xfId="4" applyFont="1" applyFill="1" applyBorder="1"/>
    <xf numFmtId="9" fontId="0" fillId="9" borderId="3" xfId="4" applyFont="1" applyFill="1" applyBorder="1"/>
    <xf numFmtId="164" fontId="0" fillId="8" borderId="3" xfId="1" applyNumberFormat="1" applyFont="1" applyFill="1" applyBorder="1"/>
    <xf numFmtId="9" fontId="14" fillId="3" borderId="3" xfId="4" applyFont="1" applyFill="1" applyBorder="1" applyAlignment="1">
      <alignment horizontal="center" vertical="center"/>
    </xf>
    <xf numFmtId="9" fontId="14" fillId="0" borderId="0" xfId="4" applyFont="1" applyAlignment="1">
      <alignment horizontal="center" vertical="center"/>
    </xf>
    <xf numFmtId="0" fontId="0" fillId="0" borderId="3" xfId="0" applyBorder="1" applyAlignment="1">
      <alignment vertical="top" wrapText="1"/>
    </xf>
    <xf numFmtId="167" fontId="16" fillId="0" borderId="3" xfId="0" quotePrefix="1" applyNumberFormat="1" applyFont="1" applyBorder="1" applyAlignment="1">
      <alignment horizontal="center" vertical="center" wrapText="1"/>
    </xf>
    <xf numFmtId="0" fontId="17" fillId="3" borderId="1"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6" xfId="0" quotePrefix="1"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0" fillId="12" borderId="0" xfId="0" applyFill="1"/>
    <xf numFmtId="167" fontId="16" fillId="12" borderId="3" xfId="0" quotePrefix="1" applyNumberFormat="1" applyFont="1" applyFill="1" applyBorder="1" applyAlignment="1">
      <alignment horizontal="center" vertical="center" wrapText="1"/>
    </xf>
    <xf numFmtId="0" fontId="0" fillId="13" borderId="3" xfId="0" applyFill="1" applyBorder="1" applyAlignment="1">
      <alignment horizontal="center"/>
    </xf>
    <xf numFmtId="0" fontId="0" fillId="13" borderId="3" xfId="0" applyFill="1" applyBorder="1" applyAlignment="1">
      <alignment horizontal="center" vertical="center"/>
    </xf>
    <xf numFmtId="9" fontId="0" fillId="13" borderId="3" xfId="0" applyNumberFormat="1" applyFill="1" applyBorder="1" applyAlignment="1">
      <alignment horizontal="center" vertical="center"/>
    </xf>
    <xf numFmtId="164" fontId="0" fillId="13" borderId="3" xfId="1" applyNumberFormat="1" applyFont="1" applyFill="1" applyBorder="1" applyAlignment="1">
      <alignment horizontal="right" vertical="center"/>
    </xf>
    <xf numFmtId="165" fontId="0" fillId="13" borderId="3" xfId="0" applyNumberFormat="1" applyFill="1" applyBorder="1" applyAlignment="1">
      <alignment horizontal="right" vertical="center"/>
    </xf>
    <xf numFmtId="0" fontId="10" fillId="13" borderId="3" xfId="0" applyFont="1" applyFill="1" applyBorder="1" applyAlignment="1">
      <alignment horizontal="center" vertical="center"/>
    </xf>
    <xf numFmtId="9" fontId="0" fillId="13" borderId="3" xfId="0" applyNumberFormat="1" applyFill="1" applyBorder="1" applyAlignment="1">
      <alignment horizontal="center"/>
    </xf>
    <xf numFmtId="164" fontId="0" fillId="13" borderId="3" xfId="1" applyNumberFormat="1" applyFont="1" applyFill="1" applyBorder="1" applyAlignment="1">
      <alignment horizontal="center"/>
    </xf>
    <xf numFmtId="164" fontId="0" fillId="13" borderId="3" xfId="1" applyNumberFormat="1" applyFont="1" applyFill="1" applyBorder="1" applyAlignment="1">
      <alignment horizontal="center" vertical="center"/>
    </xf>
    <xf numFmtId="164" fontId="0" fillId="0" borderId="3" xfId="1" applyNumberFormat="1" applyFont="1" applyFill="1" applyBorder="1" applyAlignment="1">
      <alignment horizontal="center" vertical="center"/>
    </xf>
    <xf numFmtId="164" fontId="0" fillId="0" borderId="0" xfId="0" applyNumberFormat="1"/>
    <xf numFmtId="0" fontId="9" fillId="13" borderId="3" xfId="0" applyFont="1" applyFill="1" applyBorder="1" applyAlignment="1">
      <alignment horizontal="center"/>
    </xf>
    <xf numFmtId="164" fontId="11" fillId="0" borderId="3" xfId="0" applyNumberFormat="1" applyFont="1" applyBorder="1"/>
    <xf numFmtId="0" fontId="0" fillId="14" borderId="3" xfId="0" applyFill="1" applyBorder="1" applyAlignment="1">
      <alignment horizontal="center"/>
    </xf>
    <xf numFmtId="0" fontId="0" fillId="14" borderId="3" xfId="0" applyFill="1" applyBorder="1" applyAlignment="1">
      <alignment horizontal="center" vertical="center"/>
    </xf>
    <xf numFmtId="9" fontId="0" fillId="14" borderId="3" xfId="0" applyNumberFormat="1" applyFill="1" applyBorder="1" applyAlignment="1">
      <alignment horizontal="center"/>
    </xf>
    <xf numFmtId="164" fontId="0" fillId="14" borderId="3" xfId="1" applyNumberFormat="1" applyFont="1" applyFill="1" applyBorder="1" applyAlignment="1">
      <alignment horizontal="center"/>
    </xf>
    <xf numFmtId="164" fontId="0" fillId="14" borderId="3" xfId="1" applyNumberFormat="1" applyFont="1" applyFill="1" applyBorder="1" applyAlignment="1">
      <alignment horizontal="center" vertical="center"/>
    </xf>
    <xf numFmtId="0" fontId="10" fillId="14" borderId="3" xfId="0" applyFont="1" applyFill="1" applyBorder="1" applyAlignment="1">
      <alignment horizontal="center" vertical="center"/>
    </xf>
    <xf numFmtId="10" fontId="0" fillId="0" borderId="3" xfId="4" applyNumberFormat="1" applyFont="1" applyBorder="1" applyAlignment="1">
      <alignment horizontal="center"/>
    </xf>
    <xf numFmtId="164" fontId="0" fillId="0" borderId="3" xfId="1" applyNumberFormat="1" applyFont="1" applyBorder="1"/>
    <xf numFmtId="0" fontId="0" fillId="0" borderId="3" xfId="0" applyBorder="1" applyAlignment="1">
      <alignment horizontal="center" vertical="center" wrapText="1"/>
    </xf>
    <xf numFmtId="10" fontId="0" fillId="0" borderId="3" xfId="0" applyNumberFormat="1" applyBorder="1" applyAlignment="1">
      <alignment horizontal="center" vertical="center"/>
    </xf>
    <xf numFmtId="167" fontId="16" fillId="8" borderId="3" xfId="0" quotePrefix="1" applyNumberFormat="1" applyFont="1" applyFill="1" applyBorder="1" applyAlignment="1">
      <alignment horizontal="center" vertical="center" wrapText="1"/>
    </xf>
    <xf numFmtId="0" fontId="0" fillId="13" borderId="0" xfId="0" applyFill="1"/>
    <xf numFmtId="164" fontId="0" fillId="0" borderId="3" xfId="1" applyNumberFormat="1" applyFont="1" applyBorder="1" applyAlignment="1">
      <alignment horizontal="center"/>
    </xf>
    <xf numFmtId="0" fontId="0" fillId="4" borderId="3" xfId="0" applyFill="1" applyBorder="1"/>
    <xf numFmtId="0" fontId="0" fillId="12" borderId="3" xfId="0" applyFill="1" applyBorder="1" applyAlignment="1">
      <alignment horizontal="center"/>
    </xf>
    <xf numFmtId="0" fontId="0" fillId="12" borderId="3" xfId="0" applyFill="1" applyBorder="1" applyAlignment="1">
      <alignment horizontal="center" vertical="center"/>
    </xf>
    <xf numFmtId="9" fontId="0" fillId="12" borderId="3" xfId="0" applyNumberFormat="1" applyFill="1" applyBorder="1" applyAlignment="1">
      <alignment horizontal="center"/>
    </xf>
    <xf numFmtId="164" fontId="0" fillId="12" borderId="3" xfId="1" applyNumberFormat="1" applyFont="1" applyFill="1" applyBorder="1" applyAlignment="1">
      <alignment horizontal="center"/>
    </xf>
    <xf numFmtId="164" fontId="0" fillId="12" borderId="3" xfId="1" applyNumberFormat="1" applyFont="1" applyFill="1" applyBorder="1" applyAlignment="1">
      <alignment horizontal="center" vertical="center"/>
    </xf>
    <xf numFmtId="0" fontId="0" fillId="12" borderId="3" xfId="0" applyFill="1" applyBorder="1"/>
    <xf numFmtId="0" fontId="10" fillId="12" borderId="3" xfId="0" applyFont="1" applyFill="1" applyBorder="1" applyAlignment="1">
      <alignment horizontal="center" vertical="center"/>
    </xf>
    <xf numFmtId="49" fontId="21" fillId="15" borderId="3" xfId="0" applyNumberFormat="1" applyFont="1" applyFill="1" applyBorder="1" applyAlignment="1">
      <alignment horizontal="center" vertical="center" wrapText="1"/>
    </xf>
    <xf numFmtId="0" fontId="21" fillId="15" borderId="3" xfId="0" applyFont="1" applyFill="1" applyBorder="1" applyAlignment="1">
      <alignment horizontal="center" vertical="center" wrapText="1"/>
    </xf>
    <xf numFmtId="0" fontId="21" fillId="16" borderId="3" xfId="0" applyFont="1" applyFill="1" applyBorder="1" applyAlignment="1">
      <alignment horizontal="center" vertical="center" wrapText="1"/>
    </xf>
    <xf numFmtId="0" fontId="22" fillId="17" borderId="6" xfId="0" applyFont="1" applyFill="1" applyBorder="1" applyAlignment="1">
      <alignment horizontal="center"/>
    </xf>
    <xf numFmtId="0" fontId="23" fillId="17" borderId="3" xfId="0" applyFont="1" applyFill="1" applyBorder="1" applyAlignment="1" applyProtection="1">
      <alignment horizontal="center" vertical="center"/>
      <protection locked="0"/>
    </xf>
    <xf numFmtId="0" fontId="23" fillId="0" borderId="3" xfId="0" applyFont="1" applyBorder="1" applyProtection="1">
      <protection locked="0"/>
    </xf>
    <xf numFmtId="164" fontId="22" fillId="17" borderId="3" xfId="2" applyNumberFormat="1" applyFont="1" applyFill="1" applyBorder="1" applyAlignment="1">
      <alignment horizontal="center"/>
    </xf>
    <xf numFmtId="14" fontId="23" fillId="17" borderId="3" xfId="0" applyNumberFormat="1" applyFont="1" applyFill="1" applyBorder="1" applyAlignment="1" applyProtection="1">
      <alignment horizontal="center" vertical="center"/>
      <protection locked="0"/>
    </xf>
    <xf numFmtId="9" fontId="24" fillId="17" borderId="3" xfId="0" applyNumberFormat="1" applyFont="1" applyFill="1" applyBorder="1" applyAlignment="1" applyProtection="1">
      <alignment vertical="center" wrapText="1"/>
      <protection locked="0"/>
    </xf>
    <xf numFmtId="0" fontId="14" fillId="17" borderId="3" xfId="0" applyFont="1" applyFill="1" applyBorder="1" applyAlignment="1">
      <alignment vertical="center"/>
    </xf>
    <xf numFmtId="164" fontId="23" fillId="17" borderId="3" xfId="1" applyNumberFormat="1" applyFont="1" applyFill="1" applyBorder="1" applyAlignment="1" applyProtection="1">
      <alignment horizontal="center" vertical="center"/>
      <protection locked="0"/>
    </xf>
    <xf numFmtId="0" fontId="23" fillId="0" borderId="3" xfId="0" applyFont="1" applyBorder="1" applyAlignment="1" applyProtection="1">
      <alignment horizontal="center"/>
      <protection locked="0"/>
    </xf>
    <xf numFmtId="0" fontId="22" fillId="17" borderId="6" xfId="0" applyFont="1" applyFill="1" applyBorder="1" applyAlignment="1">
      <alignment horizontal="left"/>
    </xf>
    <xf numFmtId="164" fontId="0" fillId="0" borderId="3" xfId="1" applyNumberFormat="1" applyFont="1" applyBorder="1" applyAlignment="1">
      <alignment horizontal="right"/>
    </xf>
    <xf numFmtId="164" fontId="0" fillId="4" borderId="3" xfId="1" applyNumberFormat="1" applyFont="1" applyFill="1" applyBorder="1" applyAlignment="1">
      <alignment horizontal="right"/>
    </xf>
    <xf numFmtId="0" fontId="0" fillId="13" borderId="3" xfId="0" applyFill="1" applyBorder="1"/>
    <xf numFmtId="164" fontId="0" fillId="13" borderId="3" xfId="1" applyNumberFormat="1" applyFont="1" applyFill="1" applyBorder="1"/>
    <xf numFmtId="0" fontId="25" fillId="0" borderId="0" xfId="0" applyFont="1" applyAlignment="1">
      <alignment vertical="center"/>
    </xf>
    <xf numFmtId="0" fontId="26" fillId="0" borderId="0" xfId="0" applyFont="1" applyAlignment="1">
      <alignment vertical="center"/>
    </xf>
    <xf numFmtId="0" fontId="28" fillId="0" borderId="0" xfId="0" applyFont="1" applyAlignment="1">
      <alignment vertical="center"/>
    </xf>
    <xf numFmtId="0" fontId="20" fillId="0" borderId="0" xfId="5" applyAlignment="1">
      <alignment vertical="center"/>
    </xf>
    <xf numFmtId="0" fontId="29" fillId="0" borderId="0" xfId="0" applyFont="1" applyAlignment="1">
      <alignment vertical="center"/>
    </xf>
    <xf numFmtId="0" fontId="0" fillId="14" borderId="3" xfId="0" applyFill="1" applyBorder="1"/>
    <xf numFmtId="164" fontId="0" fillId="0" borderId="3" xfId="1" applyNumberFormat="1" applyFont="1" applyFill="1" applyBorder="1" applyAlignment="1">
      <alignment horizontal="right"/>
    </xf>
    <xf numFmtId="164" fontId="0" fillId="0" borderId="0" xfId="1" applyNumberFormat="1" applyFont="1" applyFill="1" applyBorder="1" applyAlignment="1">
      <alignment horizontal="center" vertical="center"/>
    </xf>
    <xf numFmtId="9" fontId="0" fillId="0" borderId="3" xfId="0" applyNumberFormat="1" applyBorder="1" applyAlignment="1">
      <alignment horizontal="center" vertical="center" wrapText="1"/>
    </xf>
    <xf numFmtId="0" fontId="0" fillId="18" borderId="3" xfId="0" applyFill="1" applyBorder="1" applyAlignment="1">
      <alignment horizontal="center"/>
    </xf>
    <xf numFmtId="0" fontId="0" fillId="18" borderId="3" xfId="0" applyFill="1" applyBorder="1" applyAlignment="1">
      <alignment horizontal="center" vertical="center"/>
    </xf>
    <xf numFmtId="9" fontId="0" fillId="18" borderId="3" xfId="0" applyNumberFormat="1" applyFill="1" applyBorder="1" applyAlignment="1">
      <alignment horizontal="center"/>
    </xf>
    <xf numFmtId="164" fontId="0" fillId="18" borderId="3" xfId="1" applyNumberFormat="1" applyFont="1" applyFill="1" applyBorder="1" applyAlignment="1">
      <alignment horizontal="center"/>
    </xf>
    <xf numFmtId="164" fontId="0" fillId="18" borderId="3" xfId="1" applyNumberFormat="1" applyFont="1" applyFill="1" applyBorder="1" applyAlignment="1">
      <alignment horizontal="center" vertical="center"/>
    </xf>
    <xf numFmtId="0" fontId="0" fillId="18" borderId="3" xfId="0" applyFill="1" applyBorder="1"/>
    <xf numFmtId="164" fontId="0" fillId="18" borderId="3" xfId="1" applyNumberFormat="1" applyFont="1" applyFill="1" applyBorder="1" applyAlignment="1">
      <alignment horizontal="right"/>
    </xf>
    <xf numFmtId="164" fontId="0" fillId="12" borderId="3" xfId="1" applyNumberFormat="1" applyFont="1" applyFill="1" applyBorder="1" applyAlignment="1">
      <alignment horizontal="right"/>
    </xf>
    <xf numFmtId="164" fontId="0" fillId="14" borderId="3" xfId="1" applyNumberFormat="1" applyFont="1" applyFill="1" applyBorder="1" applyAlignment="1">
      <alignment horizontal="right"/>
    </xf>
    <xf numFmtId="0" fontId="0" fillId="14" borderId="3" xfId="0" applyFill="1" applyBorder="1" applyAlignment="1">
      <alignment horizontal="center" vertical="center" wrapText="1"/>
    </xf>
    <xf numFmtId="9" fontId="0" fillId="14" borderId="3" xfId="0" applyNumberFormat="1" applyFill="1" applyBorder="1" applyAlignment="1">
      <alignment horizontal="center" vertical="center"/>
    </xf>
    <xf numFmtId="164" fontId="0" fillId="14" borderId="3" xfId="1" applyNumberFormat="1" applyFont="1" applyFill="1" applyBorder="1" applyAlignment="1">
      <alignment vertical="center"/>
    </xf>
    <xf numFmtId="0" fontId="0" fillId="14" borderId="6" xfId="0" applyFill="1" applyBorder="1" applyAlignment="1">
      <alignment horizontal="center"/>
    </xf>
    <xf numFmtId="164" fontId="0" fillId="14" borderId="3" xfId="1" applyNumberFormat="1" applyFont="1" applyFill="1" applyBorder="1" applyAlignment="1">
      <alignment horizontal="right" vertical="center"/>
    </xf>
    <xf numFmtId="0" fontId="10" fillId="14" borderId="3" xfId="0" applyFont="1" applyFill="1" applyBorder="1" applyAlignment="1">
      <alignment horizontal="center"/>
    </xf>
    <xf numFmtId="0" fontId="10" fillId="18" borderId="3" xfId="0" applyFont="1" applyFill="1" applyBorder="1" applyAlignment="1">
      <alignment horizontal="center" vertical="center"/>
    </xf>
    <xf numFmtId="0" fontId="10" fillId="18" borderId="3" xfId="0" applyFont="1" applyFill="1" applyBorder="1" applyAlignment="1">
      <alignment horizontal="center"/>
    </xf>
    <xf numFmtId="16" fontId="0" fillId="0" borderId="3" xfId="0" applyNumberFormat="1" applyBorder="1"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4" xfId="0" applyBorder="1" applyAlignment="1">
      <alignment horizontal="center" wrapText="1"/>
    </xf>
    <xf numFmtId="0" fontId="0" fillId="0" borderId="5" xfId="0" applyBorder="1" applyAlignment="1">
      <alignment horizontal="center" wrapText="1"/>
    </xf>
    <xf numFmtId="0" fontId="19" fillId="0" borderId="3" xfId="0" applyFont="1" applyBorder="1" applyAlignment="1">
      <alignment horizontal="center"/>
    </xf>
    <xf numFmtId="0" fontId="29" fillId="0" borderId="0" xfId="0" applyFont="1" applyAlignment="1">
      <alignment horizontal="center" vertical="center"/>
    </xf>
  </cellXfs>
  <cellStyles count="6">
    <cellStyle name="Comma" xfId="1" builtinId="3"/>
    <cellStyle name="Comma 2" xfId="2" xr:uid="{510696BC-CF96-4DAD-A52C-F6CF896DBE20}"/>
    <cellStyle name="Hyperlink" xfId="5" builtinId="8"/>
    <cellStyle name="Normal" xfId="0" builtinId="0"/>
    <cellStyle name="Normal 2" xfId="3" xr:uid="{5849B189-5C00-4A17-B6F7-12C8AA294F8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hyperlink" Target="mailto:ngocthom.po@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ED7F-2346-4D0F-AF73-752496CA561C}">
  <sheetPr codeName="Sheet1"/>
  <dimension ref="A1:O105"/>
  <sheetViews>
    <sheetView tabSelected="1" zoomScale="85" zoomScaleNormal="85" workbookViewId="0">
      <pane xSplit="3" ySplit="3" topLeftCell="D79" activePane="bottomRight" state="frozen"/>
      <selection pane="topRight" activeCell="D1" sqref="D1"/>
      <selection pane="bottomLeft" activeCell="A4" sqref="A4"/>
      <selection pane="bottomRight" activeCell="D94" sqref="D94"/>
    </sheetView>
  </sheetViews>
  <sheetFormatPr defaultRowHeight="14.5" x14ac:dyDescent="0.35"/>
  <cols>
    <col min="1" max="1" width="13.26953125" style="3" bestFit="1" customWidth="1"/>
    <col min="2" max="2" width="19.08984375" style="3" customWidth="1"/>
    <col min="3" max="3" width="40.26953125" style="81" customWidth="1"/>
    <col min="4" max="4" width="46.26953125" style="3" bestFit="1" customWidth="1"/>
    <col min="5" max="5" width="14.90625" style="3" customWidth="1"/>
    <col min="6" max="6" width="12.08984375" style="3" customWidth="1"/>
    <col min="7" max="7" width="16.08984375" style="3" bestFit="1" customWidth="1"/>
    <col min="8" max="8" width="17.1796875" style="3" customWidth="1"/>
    <col min="9" max="9" width="40.453125" style="3" bestFit="1" customWidth="1"/>
    <col min="10" max="10" width="14.08984375" customWidth="1"/>
    <col min="11" max="11" width="16.1796875" customWidth="1"/>
    <col min="12" max="12" width="13" bestFit="1" customWidth="1"/>
    <col min="13" max="13" width="15.54296875" customWidth="1"/>
    <col min="14" max="14" width="12.90625" customWidth="1"/>
    <col min="15" max="15" width="36.81640625" style="3" bestFit="1" customWidth="1"/>
  </cols>
  <sheetData>
    <row r="1" spans="1:15" ht="15.5" x14ac:dyDescent="0.35">
      <c r="A1" s="185" t="s">
        <v>148</v>
      </c>
      <c r="B1" s="186"/>
      <c r="C1" s="186"/>
      <c r="D1" s="186"/>
      <c r="E1" s="186"/>
      <c r="F1" s="186"/>
      <c r="G1" s="186"/>
      <c r="H1" s="186"/>
      <c r="I1" s="186"/>
      <c r="O1"/>
    </row>
    <row r="2" spans="1:15" x14ac:dyDescent="0.35">
      <c r="A2" s="190" t="s">
        <v>0</v>
      </c>
      <c r="B2" s="190" t="s">
        <v>1</v>
      </c>
      <c r="C2" s="190" t="s">
        <v>2</v>
      </c>
      <c r="D2" s="190" t="s">
        <v>3</v>
      </c>
      <c r="E2" s="190" t="s">
        <v>13</v>
      </c>
      <c r="F2" s="190" t="s">
        <v>14</v>
      </c>
      <c r="G2" s="190" t="s">
        <v>4</v>
      </c>
      <c r="H2" s="190" t="s">
        <v>5</v>
      </c>
      <c r="I2" s="190" t="s">
        <v>6</v>
      </c>
      <c r="J2" s="189" t="s">
        <v>26</v>
      </c>
      <c r="K2" s="189"/>
      <c r="L2" s="189"/>
      <c r="M2" s="189"/>
      <c r="N2" s="189"/>
      <c r="O2" s="187" t="s">
        <v>7</v>
      </c>
    </row>
    <row r="3" spans="1:15" x14ac:dyDescent="0.35">
      <c r="A3" s="191"/>
      <c r="B3" s="191"/>
      <c r="C3" s="191"/>
      <c r="D3" s="191"/>
      <c r="E3" s="191"/>
      <c r="F3" s="191"/>
      <c r="G3" s="191"/>
      <c r="H3" s="191"/>
      <c r="I3" s="191"/>
      <c r="J3" s="8" t="s">
        <v>307</v>
      </c>
      <c r="K3" s="8" t="s">
        <v>23</v>
      </c>
      <c r="L3" s="8" t="s">
        <v>22</v>
      </c>
      <c r="M3" s="8" t="s">
        <v>24</v>
      </c>
      <c r="N3" s="8" t="s">
        <v>25</v>
      </c>
      <c r="O3" s="188"/>
    </row>
    <row r="4" spans="1:15" x14ac:dyDescent="0.35">
      <c r="A4" s="105" t="s">
        <v>49</v>
      </c>
      <c r="B4" s="105" t="s">
        <v>29</v>
      </c>
      <c r="C4" s="106" t="s">
        <v>21</v>
      </c>
      <c r="D4" s="111">
        <v>0.25</v>
      </c>
      <c r="E4" s="112">
        <v>111606</v>
      </c>
      <c r="F4" s="113">
        <f t="shared" ref="F4:F11" si="0">E4-E4*D4</f>
        <v>83704.5</v>
      </c>
      <c r="G4" s="105" t="s">
        <v>42</v>
      </c>
      <c r="H4" s="105" t="s">
        <v>30</v>
      </c>
      <c r="I4" s="105"/>
      <c r="J4" s="110"/>
      <c r="K4" s="110"/>
      <c r="L4" s="110"/>
      <c r="M4" s="110"/>
      <c r="N4" s="110" t="s">
        <v>27</v>
      </c>
      <c r="O4" s="1"/>
    </row>
    <row r="5" spans="1:15" x14ac:dyDescent="0.35">
      <c r="A5" s="105" t="s">
        <v>18</v>
      </c>
      <c r="B5" s="105" t="s">
        <v>31</v>
      </c>
      <c r="C5" s="106" t="s">
        <v>12</v>
      </c>
      <c r="D5" s="111">
        <v>0.2</v>
      </c>
      <c r="E5" s="112">
        <v>111058</v>
      </c>
      <c r="F5" s="113">
        <f t="shared" si="0"/>
        <v>88846.399999999994</v>
      </c>
      <c r="G5" s="116" t="s">
        <v>32</v>
      </c>
      <c r="H5" s="116" t="s">
        <v>33</v>
      </c>
      <c r="I5" s="105"/>
      <c r="J5" s="110"/>
      <c r="K5" s="110"/>
      <c r="L5" s="110"/>
      <c r="M5" s="110"/>
      <c r="N5" s="110" t="s">
        <v>27</v>
      </c>
      <c r="O5" s="1" t="s">
        <v>64</v>
      </c>
    </row>
    <row r="6" spans="1:15" x14ac:dyDescent="0.35">
      <c r="A6" s="105" t="s">
        <v>10</v>
      </c>
      <c r="B6" s="105" t="s">
        <v>34</v>
      </c>
      <c r="C6" s="106" t="s">
        <v>12</v>
      </c>
      <c r="D6" s="111">
        <v>0.17</v>
      </c>
      <c r="E6" s="112">
        <v>111058</v>
      </c>
      <c r="F6" s="113">
        <f t="shared" si="0"/>
        <v>92178.14</v>
      </c>
      <c r="G6" s="116" t="s">
        <v>35</v>
      </c>
      <c r="H6" s="116" t="s">
        <v>36</v>
      </c>
      <c r="I6" s="105"/>
      <c r="J6" s="110"/>
      <c r="K6" s="110"/>
      <c r="L6" s="110"/>
      <c r="M6" s="110"/>
      <c r="N6" s="110" t="s">
        <v>27</v>
      </c>
      <c r="O6" s="1"/>
    </row>
    <row r="7" spans="1:15" x14ac:dyDescent="0.35">
      <c r="A7" s="105" t="s">
        <v>10</v>
      </c>
      <c r="B7" s="105">
        <v>2403</v>
      </c>
      <c r="C7" s="106" t="s">
        <v>9</v>
      </c>
      <c r="D7" s="111">
        <v>0.15</v>
      </c>
      <c r="E7" s="112">
        <v>119066</v>
      </c>
      <c r="F7" s="113">
        <f t="shared" si="0"/>
        <v>101206.1</v>
      </c>
      <c r="G7" s="116" t="s">
        <v>68</v>
      </c>
      <c r="H7" s="116" t="s">
        <v>37</v>
      </c>
      <c r="I7" s="105"/>
      <c r="J7" s="110"/>
      <c r="K7" s="110"/>
      <c r="L7" s="110"/>
      <c r="M7" s="110"/>
      <c r="N7" s="110" t="s">
        <v>27</v>
      </c>
      <c r="O7" s="1"/>
    </row>
    <row r="8" spans="1:15" x14ac:dyDescent="0.35">
      <c r="A8" s="105" t="s">
        <v>10</v>
      </c>
      <c r="B8" s="105">
        <v>2404</v>
      </c>
      <c r="C8" s="106" t="s">
        <v>11</v>
      </c>
      <c r="D8" s="111">
        <v>0.15</v>
      </c>
      <c r="E8" s="112">
        <v>107205</v>
      </c>
      <c r="F8" s="113">
        <f t="shared" si="0"/>
        <v>91124.25</v>
      </c>
      <c r="G8" s="116" t="s">
        <v>66</v>
      </c>
      <c r="H8" s="116" t="s">
        <v>67</v>
      </c>
      <c r="I8" s="105"/>
      <c r="J8" s="110"/>
      <c r="K8" s="110"/>
      <c r="L8" s="110"/>
      <c r="M8" s="110"/>
      <c r="N8" s="110" t="s">
        <v>27</v>
      </c>
      <c r="O8" s="1"/>
    </row>
    <row r="9" spans="1:15" x14ac:dyDescent="0.35">
      <c r="A9" s="105" t="s">
        <v>8</v>
      </c>
      <c r="B9" s="105" t="s">
        <v>38</v>
      </c>
      <c r="C9" s="106" t="s">
        <v>12</v>
      </c>
      <c r="D9" s="111">
        <v>0.2</v>
      </c>
      <c r="E9" s="112">
        <v>111058</v>
      </c>
      <c r="F9" s="113">
        <f t="shared" si="0"/>
        <v>88846.399999999994</v>
      </c>
      <c r="G9" s="105" t="s">
        <v>39</v>
      </c>
      <c r="H9" s="105" t="s">
        <v>30</v>
      </c>
      <c r="I9" s="105"/>
      <c r="J9" s="110"/>
      <c r="K9" s="110"/>
      <c r="L9" s="110"/>
      <c r="M9" s="110"/>
      <c r="N9" s="110" t="s">
        <v>27</v>
      </c>
      <c r="O9" s="1"/>
    </row>
    <row r="10" spans="1:15" x14ac:dyDescent="0.35">
      <c r="A10" s="105" t="s">
        <v>8</v>
      </c>
      <c r="B10" s="105" t="s">
        <v>38</v>
      </c>
      <c r="C10" s="106" t="s">
        <v>20</v>
      </c>
      <c r="D10" s="111">
        <v>0.2</v>
      </c>
      <c r="E10" s="112">
        <v>106050</v>
      </c>
      <c r="F10" s="113">
        <f t="shared" si="0"/>
        <v>84840</v>
      </c>
      <c r="G10" s="105" t="s">
        <v>39</v>
      </c>
      <c r="H10" s="105" t="s">
        <v>30</v>
      </c>
      <c r="I10" s="105"/>
      <c r="J10" s="110"/>
      <c r="K10" s="110"/>
      <c r="L10" s="110"/>
      <c r="M10" s="110"/>
      <c r="N10" s="110" t="s">
        <v>27</v>
      </c>
      <c r="O10" s="1"/>
    </row>
    <row r="11" spans="1:15" x14ac:dyDescent="0.35">
      <c r="A11" s="105" t="s">
        <v>8</v>
      </c>
      <c r="B11" s="105" t="s">
        <v>40</v>
      </c>
      <c r="C11" s="106" t="s">
        <v>16</v>
      </c>
      <c r="D11" s="111">
        <v>0.15</v>
      </c>
      <c r="E11" s="112">
        <v>73431</v>
      </c>
      <c r="F11" s="113">
        <f t="shared" si="0"/>
        <v>62416.35</v>
      </c>
      <c r="G11" s="105" t="s">
        <v>41</v>
      </c>
      <c r="H11" s="105" t="s">
        <v>33</v>
      </c>
      <c r="I11" s="105"/>
      <c r="J11" s="110"/>
      <c r="K11" s="110"/>
      <c r="L11" s="110"/>
      <c r="M11" s="110"/>
      <c r="N11" s="110" t="s">
        <v>27</v>
      </c>
      <c r="O11" s="1"/>
    </row>
    <row r="12" spans="1:15" x14ac:dyDescent="0.35">
      <c r="A12" s="105" t="s">
        <v>8</v>
      </c>
      <c r="B12" s="105" t="s">
        <v>40</v>
      </c>
      <c r="C12" s="106" t="s">
        <v>19</v>
      </c>
      <c r="D12" s="111">
        <v>0.2</v>
      </c>
      <c r="E12" s="112">
        <v>110250</v>
      </c>
      <c r="F12" s="113">
        <f t="shared" ref="F12:F17" si="1">E12-E12*D12</f>
        <v>88200</v>
      </c>
      <c r="G12" s="105" t="s">
        <v>41</v>
      </c>
      <c r="H12" s="105" t="s">
        <v>33</v>
      </c>
      <c r="I12" s="105"/>
      <c r="J12" s="110"/>
      <c r="K12" s="110"/>
      <c r="L12" s="110"/>
      <c r="M12" s="110"/>
      <c r="N12" s="110" t="s">
        <v>27</v>
      </c>
      <c r="O12" s="1"/>
    </row>
    <row r="13" spans="1:15" x14ac:dyDescent="0.35">
      <c r="A13" s="105" t="s">
        <v>8</v>
      </c>
      <c r="B13" s="105" t="s">
        <v>40</v>
      </c>
      <c r="C13" s="106" t="s">
        <v>21</v>
      </c>
      <c r="D13" s="111">
        <v>0.2</v>
      </c>
      <c r="E13" s="112">
        <v>111606</v>
      </c>
      <c r="F13" s="113">
        <f t="shared" si="1"/>
        <v>89284.800000000003</v>
      </c>
      <c r="G13" s="105" t="s">
        <v>41</v>
      </c>
      <c r="H13" s="105" t="s">
        <v>33</v>
      </c>
      <c r="I13" s="105"/>
      <c r="J13" s="110"/>
      <c r="K13" s="110"/>
      <c r="L13" s="110"/>
      <c r="M13" s="110"/>
      <c r="N13" s="110" t="s">
        <v>27</v>
      </c>
      <c r="O13" s="1"/>
    </row>
    <row r="14" spans="1:15" x14ac:dyDescent="0.35">
      <c r="A14" s="105" t="s">
        <v>15</v>
      </c>
      <c r="B14" s="105" t="s">
        <v>43</v>
      </c>
      <c r="C14" s="106" t="s">
        <v>12</v>
      </c>
      <c r="D14" s="111">
        <v>0.1</v>
      </c>
      <c r="E14" s="112">
        <v>111058</v>
      </c>
      <c r="F14" s="113">
        <f t="shared" si="1"/>
        <v>99952.2</v>
      </c>
      <c r="G14" s="105" t="s">
        <v>45</v>
      </c>
      <c r="H14" s="105" t="s">
        <v>44</v>
      </c>
      <c r="I14" s="105"/>
      <c r="J14" s="110"/>
      <c r="K14" s="110"/>
      <c r="L14" s="110"/>
      <c r="M14" s="110"/>
      <c r="N14" s="110" t="s">
        <v>27</v>
      </c>
      <c r="O14" s="1"/>
    </row>
    <row r="15" spans="1:15" x14ac:dyDescent="0.35">
      <c r="A15" s="105" t="s">
        <v>15</v>
      </c>
      <c r="B15" s="105" t="s">
        <v>46</v>
      </c>
      <c r="C15" s="106" t="s">
        <v>16</v>
      </c>
      <c r="D15" s="111">
        <v>0.1</v>
      </c>
      <c r="E15" s="112">
        <v>73431</v>
      </c>
      <c r="F15" s="113">
        <f t="shared" si="1"/>
        <v>66087.899999999994</v>
      </c>
      <c r="G15" s="105" t="s">
        <v>47</v>
      </c>
      <c r="H15" s="105" t="s">
        <v>48</v>
      </c>
      <c r="I15" s="105"/>
      <c r="J15" s="110"/>
      <c r="K15" s="110"/>
      <c r="L15" s="110"/>
      <c r="M15" s="110"/>
      <c r="N15" s="110" t="s">
        <v>27</v>
      </c>
      <c r="O15" s="1"/>
    </row>
    <row r="16" spans="1:15" x14ac:dyDescent="0.35">
      <c r="A16" s="20" t="s">
        <v>17</v>
      </c>
      <c r="B16" s="20" t="s">
        <v>50</v>
      </c>
      <c r="C16" s="80" t="s">
        <v>9</v>
      </c>
      <c r="D16" s="21">
        <v>0.17</v>
      </c>
      <c r="E16" s="22">
        <v>119066</v>
      </c>
      <c r="F16" s="23">
        <f t="shared" si="1"/>
        <v>98824.78</v>
      </c>
      <c r="G16" s="20" t="s">
        <v>51</v>
      </c>
      <c r="H16" s="20" t="s">
        <v>52</v>
      </c>
      <c r="I16" s="20"/>
      <c r="J16" s="24"/>
      <c r="K16" s="24"/>
      <c r="L16" s="24"/>
      <c r="M16" s="24"/>
      <c r="N16" s="24" t="s">
        <v>27</v>
      </c>
      <c r="O16" s="1"/>
    </row>
    <row r="17" spans="1:15" x14ac:dyDescent="0.35">
      <c r="A17" s="105" t="s">
        <v>17</v>
      </c>
      <c r="B17" s="106" t="s">
        <v>53</v>
      </c>
      <c r="C17" s="106" t="s">
        <v>54</v>
      </c>
      <c r="D17" s="107">
        <v>0.15</v>
      </c>
      <c r="E17" s="108">
        <v>107205</v>
      </c>
      <c r="F17" s="109">
        <f t="shared" si="1"/>
        <v>91124.25</v>
      </c>
      <c r="G17" s="106" t="s">
        <v>55</v>
      </c>
      <c r="H17" s="106" t="s">
        <v>37</v>
      </c>
      <c r="I17" s="105"/>
      <c r="J17" s="110"/>
      <c r="K17" s="110"/>
      <c r="L17" s="110"/>
      <c r="M17" s="110"/>
      <c r="N17" s="110" t="s">
        <v>27</v>
      </c>
      <c r="O17" s="1"/>
    </row>
    <row r="18" spans="1:15" x14ac:dyDescent="0.35">
      <c r="A18" s="105" t="s">
        <v>17</v>
      </c>
      <c r="B18" s="106" t="s">
        <v>53</v>
      </c>
      <c r="C18" s="106" t="s">
        <v>12</v>
      </c>
      <c r="D18" s="107">
        <v>0.2</v>
      </c>
      <c r="E18" s="108">
        <v>111058</v>
      </c>
      <c r="F18" s="109">
        <f>E18-E18*D18</f>
        <v>88846.399999999994</v>
      </c>
      <c r="G18" s="106" t="s">
        <v>55</v>
      </c>
      <c r="H18" s="106" t="s">
        <v>37</v>
      </c>
      <c r="I18" s="105"/>
      <c r="J18" s="110"/>
      <c r="K18" s="110"/>
      <c r="L18" s="110"/>
      <c r="M18" s="110"/>
      <c r="N18" s="110" t="s">
        <v>27</v>
      </c>
      <c r="O18" s="1"/>
    </row>
    <row r="19" spans="1:15" x14ac:dyDescent="0.35">
      <c r="A19" s="1" t="s">
        <v>15</v>
      </c>
      <c r="B19" s="1" t="s">
        <v>56</v>
      </c>
      <c r="C19" s="11" t="s">
        <v>12</v>
      </c>
      <c r="D19" s="12">
        <v>0.1</v>
      </c>
      <c r="E19" s="14">
        <v>111058</v>
      </c>
      <c r="F19" s="4">
        <f t="shared" ref="F19:F86" si="2">E19-E19*D19</f>
        <v>99952.2</v>
      </c>
      <c r="G19" s="1" t="s">
        <v>57</v>
      </c>
      <c r="H19" s="1" t="s">
        <v>58</v>
      </c>
      <c r="I19" s="1"/>
      <c r="J19" s="9"/>
      <c r="K19" s="9"/>
      <c r="L19" s="9"/>
      <c r="M19" s="9"/>
      <c r="N19" s="9"/>
      <c r="O19" s="1"/>
    </row>
    <row r="20" spans="1:15" x14ac:dyDescent="0.35">
      <c r="A20" s="20" t="s">
        <v>28</v>
      </c>
      <c r="B20" s="20" t="s">
        <v>59</v>
      </c>
      <c r="C20" s="80" t="s">
        <v>16</v>
      </c>
      <c r="D20" s="21">
        <v>0.15</v>
      </c>
      <c r="E20" s="22">
        <v>73431</v>
      </c>
      <c r="F20" s="23">
        <f t="shared" si="2"/>
        <v>62416.35</v>
      </c>
      <c r="G20" s="20" t="s">
        <v>45</v>
      </c>
      <c r="H20" s="20" t="s">
        <v>30</v>
      </c>
      <c r="I20" s="20"/>
      <c r="J20" s="24"/>
      <c r="K20" s="24"/>
      <c r="L20" s="24"/>
      <c r="M20" s="24"/>
      <c r="N20" s="24" t="s">
        <v>27</v>
      </c>
      <c r="O20" s="1"/>
    </row>
    <row r="21" spans="1:15" x14ac:dyDescent="0.35">
      <c r="A21" s="105" t="s">
        <v>28</v>
      </c>
      <c r="B21" s="105" t="s">
        <v>59</v>
      </c>
      <c r="C21" s="106" t="s">
        <v>21</v>
      </c>
      <c r="D21" s="111">
        <v>0.2</v>
      </c>
      <c r="E21" s="112">
        <v>111606</v>
      </c>
      <c r="F21" s="113">
        <f t="shared" si="2"/>
        <v>89284.800000000003</v>
      </c>
      <c r="G21" s="105" t="s">
        <v>72</v>
      </c>
      <c r="H21" s="105" t="s">
        <v>73</v>
      </c>
      <c r="I21" s="105"/>
      <c r="J21" s="110"/>
      <c r="K21" s="110"/>
      <c r="L21" s="110"/>
      <c r="M21" s="110"/>
      <c r="N21" s="110" t="s">
        <v>27</v>
      </c>
      <c r="O21" s="1"/>
    </row>
    <row r="22" spans="1:15" x14ac:dyDescent="0.35">
      <c r="A22" s="105" t="s">
        <v>28</v>
      </c>
      <c r="B22" s="105" t="s">
        <v>60</v>
      </c>
      <c r="C22" s="106" t="s">
        <v>12</v>
      </c>
      <c r="D22" s="107">
        <v>0.2</v>
      </c>
      <c r="E22" s="108">
        <v>111058</v>
      </c>
      <c r="F22" s="113">
        <f t="shared" si="2"/>
        <v>88846.399999999994</v>
      </c>
      <c r="G22" s="105" t="s">
        <v>61</v>
      </c>
      <c r="H22" s="105" t="s">
        <v>33</v>
      </c>
      <c r="I22" s="105"/>
      <c r="J22" s="110"/>
      <c r="K22" s="110"/>
      <c r="L22" s="110"/>
      <c r="M22" s="110"/>
      <c r="N22" s="110" t="s">
        <v>27</v>
      </c>
      <c r="O22" s="1"/>
    </row>
    <row r="23" spans="1:15" x14ac:dyDescent="0.35">
      <c r="A23" s="105" t="s">
        <v>28</v>
      </c>
      <c r="B23" s="105" t="s">
        <v>60</v>
      </c>
      <c r="C23" s="106" t="s">
        <v>9</v>
      </c>
      <c r="D23" s="111">
        <v>0.15</v>
      </c>
      <c r="E23" s="112">
        <v>119066</v>
      </c>
      <c r="F23" s="113">
        <f t="shared" si="2"/>
        <v>101206.1</v>
      </c>
      <c r="G23" s="105" t="s">
        <v>61</v>
      </c>
      <c r="H23" s="105" t="s">
        <v>33</v>
      </c>
      <c r="I23" s="105"/>
      <c r="J23" s="110"/>
      <c r="K23" s="110"/>
      <c r="L23" s="110"/>
      <c r="M23" s="110"/>
      <c r="N23" s="110" t="s">
        <v>27</v>
      </c>
      <c r="O23" s="1"/>
    </row>
    <row r="24" spans="1:15" x14ac:dyDescent="0.35">
      <c r="A24" s="105" t="s">
        <v>10</v>
      </c>
      <c r="B24" s="105">
        <v>2402</v>
      </c>
      <c r="C24" s="106" t="s">
        <v>63</v>
      </c>
      <c r="D24" s="111">
        <v>0.15</v>
      </c>
      <c r="E24" s="112">
        <v>215677</v>
      </c>
      <c r="F24" s="113">
        <f t="shared" si="2"/>
        <v>183325.45</v>
      </c>
      <c r="G24" s="105" t="s">
        <v>62</v>
      </c>
      <c r="H24" s="105" t="s">
        <v>69</v>
      </c>
      <c r="I24" s="105"/>
      <c r="J24" s="110"/>
      <c r="K24" s="110"/>
      <c r="L24" s="110"/>
      <c r="M24" s="110"/>
      <c r="N24" s="110" t="s">
        <v>27</v>
      </c>
      <c r="O24" s="1"/>
    </row>
    <row r="25" spans="1:15" x14ac:dyDescent="0.35">
      <c r="A25" s="105" t="s">
        <v>10</v>
      </c>
      <c r="B25" s="105">
        <v>2402</v>
      </c>
      <c r="C25" s="106" t="s">
        <v>65</v>
      </c>
      <c r="D25" s="111">
        <v>0.1</v>
      </c>
      <c r="E25" s="112">
        <v>212400</v>
      </c>
      <c r="F25" s="113">
        <f t="shared" si="2"/>
        <v>191160</v>
      </c>
      <c r="G25" s="105" t="s">
        <v>62</v>
      </c>
      <c r="H25" s="105" t="s">
        <v>69</v>
      </c>
      <c r="I25" s="105"/>
      <c r="J25" s="110"/>
      <c r="K25" s="110"/>
      <c r="L25" s="110"/>
      <c r="M25" s="110"/>
      <c r="N25" s="110" t="s">
        <v>27</v>
      </c>
      <c r="O25" s="1"/>
    </row>
    <row r="26" spans="1:15" x14ac:dyDescent="0.35">
      <c r="A26" s="105" t="s">
        <v>18</v>
      </c>
      <c r="B26" s="105" t="s">
        <v>31</v>
      </c>
      <c r="C26" s="106" t="s">
        <v>70</v>
      </c>
      <c r="D26" s="111">
        <v>0.15</v>
      </c>
      <c r="E26" s="112">
        <v>94013</v>
      </c>
      <c r="F26" s="113">
        <f t="shared" si="2"/>
        <v>79911.05</v>
      </c>
      <c r="G26" s="105" t="s">
        <v>32</v>
      </c>
      <c r="H26" s="105" t="s">
        <v>33</v>
      </c>
      <c r="I26" s="105"/>
      <c r="J26" s="110"/>
      <c r="K26" s="110"/>
      <c r="L26" s="110"/>
      <c r="M26" s="110"/>
      <c r="N26" s="110" t="s">
        <v>27</v>
      </c>
      <c r="O26" s="1"/>
    </row>
    <row r="27" spans="1:15" x14ac:dyDescent="0.35">
      <c r="A27" s="105" t="s">
        <v>18</v>
      </c>
      <c r="B27" s="105" t="s">
        <v>31</v>
      </c>
      <c r="C27" s="106" t="s">
        <v>71</v>
      </c>
      <c r="D27" s="111">
        <v>0.15</v>
      </c>
      <c r="E27" s="112">
        <v>101989</v>
      </c>
      <c r="F27" s="113">
        <f t="shared" si="2"/>
        <v>86690.65</v>
      </c>
      <c r="G27" s="105" t="s">
        <v>32</v>
      </c>
      <c r="H27" s="105" t="s">
        <v>33</v>
      </c>
      <c r="I27" s="105"/>
      <c r="J27" s="110"/>
      <c r="K27" s="110"/>
      <c r="L27" s="110"/>
      <c r="M27" s="110"/>
      <c r="N27" s="110" t="s">
        <v>27</v>
      </c>
      <c r="O27" s="1"/>
    </row>
    <row r="28" spans="1:15" x14ac:dyDescent="0.35">
      <c r="A28" s="105" t="s">
        <v>8</v>
      </c>
      <c r="B28" s="105" t="s">
        <v>74</v>
      </c>
      <c r="C28" s="106" t="s">
        <v>75</v>
      </c>
      <c r="D28" s="111">
        <v>0.2</v>
      </c>
      <c r="E28" s="112">
        <v>50183</v>
      </c>
      <c r="F28" s="113">
        <f t="shared" si="2"/>
        <v>40146.400000000001</v>
      </c>
      <c r="G28" s="105" t="s">
        <v>76</v>
      </c>
      <c r="H28" s="105" t="s">
        <v>76</v>
      </c>
      <c r="I28" s="105"/>
      <c r="J28" s="110"/>
      <c r="K28" s="110"/>
      <c r="L28" s="110"/>
      <c r="M28" s="110"/>
      <c r="N28" s="110" t="s">
        <v>27</v>
      </c>
      <c r="O28" s="1" t="s">
        <v>77</v>
      </c>
    </row>
    <row r="29" spans="1:15" x14ac:dyDescent="0.35">
      <c r="A29" s="118" t="s">
        <v>10</v>
      </c>
      <c r="B29" s="118">
        <v>2408</v>
      </c>
      <c r="C29" s="119" t="s">
        <v>142</v>
      </c>
      <c r="D29" s="120">
        <v>0.2</v>
      </c>
      <c r="E29" s="121">
        <v>111058</v>
      </c>
      <c r="F29" s="122">
        <f>E29-E29*D29</f>
        <v>88846.399999999994</v>
      </c>
      <c r="G29" s="118" t="s">
        <v>143</v>
      </c>
      <c r="H29" s="118" t="s">
        <v>144</v>
      </c>
      <c r="I29" s="118"/>
      <c r="J29" s="123"/>
      <c r="K29" s="123"/>
      <c r="L29" s="123"/>
      <c r="M29" s="123"/>
      <c r="N29" s="123" t="s">
        <v>27</v>
      </c>
      <c r="O29" s="1"/>
    </row>
    <row r="30" spans="1:15" x14ac:dyDescent="0.35">
      <c r="A30" s="1" t="s">
        <v>18</v>
      </c>
      <c r="B30" s="1" t="s">
        <v>158</v>
      </c>
      <c r="C30" s="11" t="s">
        <v>164</v>
      </c>
      <c r="D30" s="2">
        <v>0.2</v>
      </c>
      <c r="E30" s="7">
        <v>74250</v>
      </c>
      <c r="F30" s="4">
        <f t="shared" si="2"/>
        <v>59400</v>
      </c>
      <c r="G30" s="1" t="s">
        <v>159</v>
      </c>
      <c r="H30" s="1" t="s">
        <v>160</v>
      </c>
      <c r="I30" s="1"/>
      <c r="J30" s="9"/>
      <c r="K30" s="9"/>
      <c r="L30" s="9"/>
      <c r="M30" s="9"/>
      <c r="N30" s="9"/>
      <c r="O30" s="1"/>
    </row>
    <row r="31" spans="1:15" x14ac:dyDescent="0.35">
      <c r="A31" s="118" t="s">
        <v>18</v>
      </c>
      <c r="B31" s="118" t="s">
        <v>244</v>
      </c>
      <c r="C31" s="119" t="s">
        <v>142</v>
      </c>
      <c r="D31" s="120">
        <v>0.2</v>
      </c>
      <c r="E31" s="121">
        <v>111058</v>
      </c>
      <c r="F31" s="122">
        <f t="shared" si="2"/>
        <v>88846.399999999994</v>
      </c>
      <c r="G31" s="118" t="s">
        <v>162</v>
      </c>
      <c r="H31" s="118" t="s">
        <v>163</v>
      </c>
      <c r="I31" s="118"/>
      <c r="J31" s="123"/>
      <c r="K31" s="123"/>
      <c r="L31" s="123"/>
      <c r="M31" s="123"/>
      <c r="N31" s="123" t="s">
        <v>27</v>
      </c>
      <c r="O31" s="1"/>
    </row>
    <row r="32" spans="1:15" x14ac:dyDescent="0.35">
      <c r="A32" s="118" t="s">
        <v>18</v>
      </c>
      <c r="B32" s="118" t="s">
        <v>244</v>
      </c>
      <c r="C32" s="119" t="s">
        <v>168</v>
      </c>
      <c r="D32" s="120">
        <v>0.2</v>
      </c>
      <c r="E32" s="121">
        <v>70000</v>
      </c>
      <c r="F32" s="122">
        <f t="shared" si="2"/>
        <v>56000</v>
      </c>
      <c r="G32" s="118" t="s">
        <v>162</v>
      </c>
      <c r="H32" s="118" t="s">
        <v>163</v>
      </c>
      <c r="I32" s="118"/>
      <c r="J32" s="123"/>
      <c r="K32" s="123"/>
      <c r="L32" s="123"/>
      <c r="M32" s="123"/>
      <c r="N32" s="123" t="s">
        <v>27</v>
      </c>
      <c r="O32" s="1"/>
    </row>
    <row r="33" spans="1:15" x14ac:dyDescent="0.35">
      <c r="A33" s="1" t="s">
        <v>8</v>
      </c>
      <c r="B33" s="1" t="s">
        <v>152</v>
      </c>
      <c r="C33" s="11" t="s">
        <v>142</v>
      </c>
      <c r="D33" s="2">
        <v>0.2</v>
      </c>
      <c r="E33" s="7">
        <v>111058</v>
      </c>
      <c r="F33" s="4">
        <f t="shared" si="2"/>
        <v>88846.399999999994</v>
      </c>
      <c r="G33" s="1" t="s">
        <v>150</v>
      </c>
      <c r="H33" s="1" t="s">
        <v>151</v>
      </c>
      <c r="I33" s="1"/>
      <c r="J33" s="9"/>
      <c r="K33" s="9"/>
      <c r="L33" s="9"/>
      <c r="M33" s="9"/>
      <c r="N33" s="9"/>
      <c r="O33" s="1"/>
    </row>
    <row r="34" spans="1:15" x14ac:dyDescent="0.35">
      <c r="A34" s="1" t="s">
        <v>8</v>
      </c>
      <c r="B34" s="1" t="s">
        <v>152</v>
      </c>
      <c r="C34" s="11" t="s">
        <v>153</v>
      </c>
      <c r="D34" s="2">
        <v>0.2</v>
      </c>
      <c r="E34" s="7">
        <v>74250</v>
      </c>
      <c r="F34" s="4">
        <f t="shared" si="2"/>
        <v>59400</v>
      </c>
      <c r="G34" s="1" t="s">
        <v>150</v>
      </c>
      <c r="H34" s="1" t="s">
        <v>151</v>
      </c>
      <c r="I34" s="1"/>
      <c r="J34" s="9"/>
      <c r="K34" s="9"/>
      <c r="L34" s="9"/>
      <c r="M34" s="9"/>
      <c r="N34" s="9"/>
      <c r="O34" s="1"/>
    </row>
    <row r="35" spans="1:15" x14ac:dyDescent="0.35">
      <c r="A35" s="15" t="s">
        <v>10</v>
      </c>
      <c r="B35" s="15">
        <v>2410</v>
      </c>
      <c r="C35" s="25" t="s">
        <v>9</v>
      </c>
      <c r="D35" s="16">
        <v>0.2</v>
      </c>
      <c r="E35" s="17">
        <v>119066</v>
      </c>
      <c r="F35" s="18">
        <f t="shared" si="2"/>
        <v>95252.800000000003</v>
      </c>
      <c r="G35" s="15" t="s">
        <v>226</v>
      </c>
      <c r="H35" s="15"/>
      <c r="I35" s="15"/>
      <c r="J35" s="19"/>
      <c r="K35" s="19"/>
      <c r="L35" s="19"/>
      <c r="M35" s="19" t="s">
        <v>27</v>
      </c>
      <c r="N35" s="19"/>
      <c r="O35" s="1"/>
    </row>
    <row r="36" spans="1:15" x14ac:dyDescent="0.35">
      <c r="A36" s="118" t="s">
        <v>8</v>
      </c>
      <c r="B36" s="118" t="s">
        <v>227</v>
      </c>
      <c r="C36" s="119" t="s">
        <v>16</v>
      </c>
      <c r="D36" s="120">
        <v>0.15</v>
      </c>
      <c r="E36" s="121">
        <v>73431</v>
      </c>
      <c r="F36" s="122">
        <f t="shared" si="2"/>
        <v>62416.35</v>
      </c>
      <c r="G36" s="118" t="s">
        <v>228</v>
      </c>
      <c r="H36" s="118" t="s">
        <v>229</v>
      </c>
      <c r="I36" s="118"/>
      <c r="J36" s="123"/>
      <c r="K36" s="123"/>
      <c r="L36" s="123"/>
      <c r="M36" s="123"/>
      <c r="N36" s="123" t="s">
        <v>27</v>
      </c>
      <c r="O36" s="1"/>
    </row>
    <row r="37" spans="1:15" x14ac:dyDescent="0.35">
      <c r="A37" s="118" t="s">
        <v>8</v>
      </c>
      <c r="B37" s="118" t="s">
        <v>227</v>
      </c>
      <c r="C37" s="119" t="s">
        <v>21</v>
      </c>
      <c r="D37" s="120">
        <v>0.2</v>
      </c>
      <c r="E37" s="121">
        <v>111606</v>
      </c>
      <c r="F37" s="122">
        <f t="shared" si="2"/>
        <v>89284.800000000003</v>
      </c>
      <c r="G37" s="118" t="s">
        <v>228</v>
      </c>
      <c r="H37" s="118" t="s">
        <v>229</v>
      </c>
      <c r="I37" s="118"/>
      <c r="J37" s="123"/>
      <c r="K37" s="123"/>
      <c r="L37" s="123"/>
      <c r="M37" s="123"/>
      <c r="N37" s="123" t="s">
        <v>27</v>
      </c>
      <c r="O37" s="1"/>
    </row>
    <row r="38" spans="1:15" x14ac:dyDescent="0.35">
      <c r="A38" s="118" t="s">
        <v>15</v>
      </c>
      <c r="B38" s="118" t="s">
        <v>230</v>
      </c>
      <c r="C38" s="119" t="s">
        <v>142</v>
      </c>
      <c r="D38" s="120">
        <v>0.15</v>
      </c>
      <c r="E38" s="121">
        <v>111058</v>
      </c>
      <c r="F38" s="122">
        <f t="shared" si="2"/>
        <v>94399.3</v>
      </c>
      <c r="G38" s="118" t="s">
        <v>231</v>
      </c>
      <c r="H38" s="118" t="s">
        <v>232</v>
      </c>
      <c r="I38" s="118"/>
      <c r="J38" s="123"/>
      <c r="K38" s="123"/>
      <c r="L38" s="123"/>
      <c r="M38" s="123"/>
      <c r="N38" s="123" t="s">
        <v>27</v>
      </c>
      <c r="O38" s="1"/>
    </row>
    <row r="39" spans="1:15" x14ac:dyDescent="0.35">
      <c r="A39" s="118" t="s">
        <v>28</v>
      </c>
      <c r="B39" s="118" t="s">
        <v>233</v>
      </c>
      <c r="C39" s="119" t="s">
        <v>142</v>
      </c>
      <c r="D39" s="120">
        <v>0.2</v>
      </c>
      <c r="E39" s="121">
        <v>111058</v>
      </c>
      <c r="F39" s="122">
        <f t="shared" si="2"/>
        <v>88846.399999999994</v>
      </c>
      <c r="G39" s="118" t="s">
        <v>234</v>
      </c>
      <c r="H39" s="118" t="s">
        <v>163</v>
      </c>
      <c r="I39" s="118"/>
      <c r="J39" s="123"/>
      <c r="K39" s="123"/>
      <c r="L39" s="123"/>
      <c r="M39" s="123"/>
      <c r="N39" s="123" t="s">
        <v>27</v>
      </c>
      <c r="O39" s="1"/>
    </row>
    <row r="40" spans="1:15" x14ac:dyDescent="0.35">
      <c r="A40" s="118" t="s">
        <v>28</v>
      </c>
      <c r="B40" s="118" t="s">
        <v>233</v>
      </c>
      <c r="C40" s="119" t="s">
        <v>16</v>
      </c>
      <c r="D40" s="120">
        <v>0.15</v>
      </c>
      <c r="E40" s="121">
        <v>73431</v>
      </c>
      <c r="F40" s="122">
        <f t="shared" si="2"/>
        <v>62416.35</v>
      </c>
      <c r="G40" s="118" t="s">
        <v>234</v>
      </c>
      <c r="H40" s="118" t="s">
        <v>163</v>
      </c>
      <c r="I40" s="118"/>
      <c r="J40" s="123"/>
      <c r="K40" s="123"/>
      <c r="L40" s="123"/>
      <c r="M40" s="123"/>
      <c r="N40" s="123" t="s">
        <v>27</v>
      </c>
      <c r="O40" s="1"/>
    </row>
    <row r="41" spans="1:15" x14ac:dyDescent="0.35">
      <c r="A41" s="118" t="s">
        <v>17</v>
      </c>
      <c r="B41" s="118" t="s">
        <v>288</v>
      </c>
      <c r="C41" s="119" t="s">
        <v>142</v>
      </c>
      <c r="D41" s="120">
        <v>0.2</v>
      </c>
      <c r="E41" s="121">
        <v>111058</v>
      </c>
      <c r="F41" s="122">
        <f t="shared" si="2"/>
        <v>88846.399999999994</v>
      </c>
      <c r="G41" s="118" t="s">
        <v>290</v>
      </c>
      <c r="H41" s="118" t="s">
        <v>291</v>
      </c>
      <c r="I41" s="118"/>
      <c r="J41" s="123"/>
      <c r="K41" s="123"/>
      <c r="L41" s="123"/>
      <c r="M41" s="123"/>
      <c r="N41" s="123" t="s">
        <v>27</v>
      </c>
      <c r="O41" s="1"/>
    </row>
    <row r="42" spans="1:15" x14ac:dyDescent="0.35">
      <c r="A42" s="118" t="s">
        <v>17</v>
      </c>
      <c r="B42" s="118" t="s">
        <v>288</v>
      </c>
      <c r="C42" s="119" t="s">
        <v>16</v>
      </c>
      <c r="D42" s="120">
        <v>0.15</v>
      </c>
      <c r="E42" s="121">
        <v>73431</v>
      </c>
      <c r="F42" s="122">
        <f t="shared" si="2"/>
        <v>62416.35</v>
      </c>
      <c r="G42" s="118" t="s">
        <v>290</v>
      </c>
      <c r="H42" s="118" t="s">
        <v>291</v>
      </c>
      <c r="I42" s="118"/>
      <c r="J42" s="123"/>
      <c r="K42" s="123"/>
      <c r="L42" s="123"/>
      <c r="M42" s="123"/>
      <c r="N42" s="123" t="s">
        <v>27</v>
      </c>
      <c r="O42" s="1"/>
    </row>
    <row r="43" spans="1:15" x14ac:dyDescent="0.35">
      <c r="A43" s="118" t="s">
        <v>17</v>
      </c>
      <c r="B43" s="118" t="s">
        <v>289</v>
      </c>
      <c r="C43" s="106" t="s">
        <v>54</v>
      </c>
      <c r="D43" s="107">
        <v>0.15</v>
      </c>
      <c r="E43" s="108">
        <v>107205</v>
      </c>
      <c r="F43" s="122">
        <f t="shared" si="2"/>
        <v>91124.25</v>
      </c>
      <c r="G43" s="118" t="s">
        <v>292</v>
      </c>
      <c r="H43" s="118" t="s">
        <v>293</v>
      </c>
      <c r="I43" s="118"/>
      <c r="J43" s="123"/>
      <c r="K43" s="123"/>
      <c r="L43" s="123"/>
      <c r="M43" s="123"/>
      <c r="N43" s="123" t="s">
        <v>27</v>
      </c>
      <c r="O43" s="1"/>
    </row>
    <row r="44" spans="1:15" s="129" customFormat="1" x14ac:dyDescent="0.35">
      <c r="A44" s="105" t="s">
        <v>18</v>
      </c>
      <c r="B44" s="105" t="s">
        <v>167</v>
      </c>
      <c r="C44" s="106" t="s">
        <v>252</v>
      </c>
      <c r="D44" s="111">
        <v>0.2</v>
      </c>
      <c r="E44" s="112">
        <v>61050</v>
      </c>
      <c r="F44" s="113">
        <f t="shared" si="2"/>
        <v>48840</v>
      </c>
      <c r="G44" s="105" t="s">
        <v>165</v>
      </c>
      <c r="H44" s="105" t="s">
        <v>166</v>
      </c>
      <c r="I44" s="105"/>
      <c r="J44" s="110"/>
      <c r="K44" s="110"/>
      <c r="L44" s="110"/>
      <c r="M44" s="110"/>
      <c r="N44" s="110" t="s">
        <v>27</v>
      </c>
      <c r="O44" s="105"/>
    </row>
    <row r="45" spans="1:15" s="129" customFormat="1" x14ac:dyDescent="0.35">
      <c r="A45" s="105" t="s">
        <v>18</v>
      </c>
      <c r="B45" s="105" t="s">
        <v>167</v>
      </c>
      <c r="C45" s="106" t="s">
        <v>251</v>
      </c>
      <c r="D45" s="111">
        <v>0.25</v>
      </c>
      <c r="E45" s="112">
        <v>59400</v>
      </c>
      <c r="F45" s="113">
        <f t="shared" si="2"/>
        <v>44550</v>
      </c>
      <c r="G45" s="105" t="s">
        <v>165</v>
      </c>
      <c r="H45" s="105" t="s">
        <v>166</v>
      </c>
      <c r="I45" s="105"/>
      <c r="J45" s="110"/>
      <c r="K45" s="110"/>
      <c r="L45" s="110"/>
      <c r="M45" s="110"/>
      <c r="N45" s="110" t="s">
        <v>27</v>
      </c>
      <c r="O45" s="105"/>
    </row>
    <row r="46" spans="1:15" s="129" customFormat="1" x14ac:dyDescent="0.35">
      <c r="A46" s="105" t="s">
        <v>254</v>
      </c>
      <c r="B46" s="105" t="s">
        <v>167</v>
      </c>
      <c r="C46" s="106" t="s">
        <v>255</v>
      </c>
      <c r="D46" s="111">
        <v>0.2</v>
      </c>
      <c r="E46" s="112">
        <v>50183</v>
      </c>
      <c r="F46" s="113">
        <f t="shared" si="2"/>
        <v>40146.400000000001</v>
      </c>
      <c r="G46" s="105" t="s">
        <v>165</v>
      </c>
      <c r="H46" s="105" t="s">
        <v>166</v>
      </c>
      <c r="I46" s="105"/>
      <c r="J46" s="110"/>
      <c r="K46" s="110"/>
      <c r="L46" s="110"/>
      <c r="M46" s="110"/>
      <c r="N46" s="110" t="s">
        <v>27</v>
      </c>
      <c r="O46" s="105"/>
    </row>
    <row r="47" spans="1:15" x14ac:dyDescent="0.35">
      <c r="A47" s="105" t="s">
        <v>18</v>
      </c>
      <c r="B47" s="105" t="s">
        <v>250</v>
      </c>
      <c r="C47" s="106" t="s">
        <v>164</v>
      </c>
      <c r="D47" s="111">
        <v>0.2</v>
      </c>
      <c r="E47" s="112">
        <v>74250</v>
      </c>
      <c r="F47" s="113">
        <f t="shared" si="2"/>
        <v>59400</v>
      </c>
      <c r="G47" s="105" t="s">
        <v>246</v>
      </c>
      <c r="H47" s="105" t="s">
        <v>247</v>
      </c>
      <c r="I47" s="105"/>
      <c r="J47" s="110"/>
      <c r="K47" s="110"/>
      <c r="L47" s="110"/>
      <c r="M47" s="110"/>
      <c r="N47" s="110" t="s">
        <v>27</v>
      </c>
      <c r="O47" s="1"/>
    </row>
    <row r="48" spans="1:15" x14ac:dyDescent="0.35">
      <c r="A48" s="105" t="s">
        <v>254</v>
      </c>
      <c r="B48" s="105" t="s">
        <v>250</v>
      </c>
      <c r="C48" s="106" t="s">
        <v>253</v>
      </c>
      <c r="D48" s="111">
        <v>0.18</v>
      </c>
      <c r="E48" s="112">
        <v>46000</v>
      </c>
      <c r="F48" s="113">
        <f t="shared" si="2"/>
        <v>37720</v>
      </c>
      <c r="G48" s="105" t="s">
        <v>246</v>
      </c>
      <c r="H48" s="105" t="s">
        <v>247</v>
      </c>
      <c r="I48" s="105"/>
      <c r="J48" s="110"/>
      <c r="K48" s="110"/>
      <c r="L48" s="110"/>
      <c r="M48" s="110"/>
      <c r="N48" s="110" t="s">
        <v>27</v>
      </c>
      <c r="O48" s="1"/>
    </row>
    <row r="49" spans="1:15" x14ac:dyDescent="0.35">
      <c r="A49" s="105" t="s">
        <v>256</v>
      </c>
      <c r="B49" s="105" t="s">
        <v>272</v>
      </c>
      <c r="C49" s="106" t="s">
        <v>21</v>
      </c>
      <c r="D49" s="111">
        <v>0.2</v>
      </c>
      <c r="E49" s="112">
        <v>111606</v>
      </c>
      <c r="F49" s="113">
        <f t="shared" si="2"/>
        <v>89284.800000000003</v>
      </c>
      <c r="G49" s="105" t="s">
        <v>248</v>
      </c>
      <c r="H49" s="105" t="s">
        <v>249</v>
      </c>
      <c r="I49" s="105"/>
      <c r="J49" s="110"/>
      <c r="K49" s="110"/>
      <c r="L49" s="110"/>
      <c r="M49" s="110"/>
      <c r="N49" s="110" t="s">
        <v>27</v>
      </c>
      <c r="O49" s="1"/>
    </row>
    <row r="50" spans="1:15" x14ac:dyDescent="0.35">
      <c r="A50" s="105" t="s">
        <v>18</v>
      </c>
      <c r="B50" s="105" t="s">
        <v>272</v>
      </c>
      <c r="C50" s="106" t="s">
        <v>263</v>
      </c>
      <c r="D50" s="111">
        <v>0.2</v>
      </c>
      <c r="E50" s="112">
        <v>73431</v>
      </c>
      <c r="F50" s="113">
        <f t="shared" si="2"/>
        <v>58744.800000000003</v>
      </c>
      <c r="G50" s="105" t="s">
        <v>248</v>
      </c>
      <c r="H50" s="105" t="s">
        <v>249</v>
      </c>
      <c r="I50" s="105"/>
      <c r="J50" s="110"/>
      <c r="K50" s="110"/>
      <c r="L50" s="110"/>
      <c r="M50" s="110"/>
      <c r="N50" s="110" t="s">
        <v>27</v>
      </c>
      <c r="O50" s="1"/>
    </row>
    <row r="51" spans="1:15" s="129" customFormat="1" x14ac:dyDescent="0.35">
      <c r="A51" s="105" t="s">
        <v>8</v>
      </c>
      <c r="B51" s="105" t="s">
        <v>259</v>
      </c>
      <c r="C51" s="106" t="s">
        <v>20</v>
      </c>
      <c r="D51" s="111">
        <v>0.2</v>
      </c>
      <c r="E51" s="112">
        <v>106050</v>
      </c>
      <c r="F51" s="113">
        <f t="shared" si="2"/>
        <v>84840</v>
      </c>
      <c r="G51" s="105" t="s">
        <v>257</v>
      </c>
      <c r="H51" s="105" t="s">
        <v>258</v>
      </c>
      <c r="I51" s="105"/>
      <c r="J51" s="110"/>
      <c r="K51" s="110"/>
      <c r="L51" s="110"/>
      <c r="M51" s="110"/>
      <c r="N51" s="110" t="s">
        <v>27</v>
      </c>
      <c r="O51" s="105"/>
    </row>
    <row r="52" spans="1:15" s="129" customFormat="1" x14ac:dyDescent="0.35">
      <c r="A52" s="105" t="s">
        <v>8</v>
      </c>
      <c r="B52" s="105" t="s">
        <v>259</v>
      </c>
      <c r="C52" s="106" t="s">
        <v>19</v>
      </c>
      <c r="D52" s="111">
        <v>0.2</v>
      </c>
      <c r="E52" s="112">
        <v>110250</v>
      </c>
      <c r="F52" s="113">
        <f t="shared" si="2"/>
        <v>88200</v>
      </c>
      <c r="G52" s="105" t="s">
        <v>257</v>
      </c>
      <c r="H52" s="105" t="s">
        <v>258</v>
      </c>
      <c r="I52" s="105"/>
      <c r="J52" s="110"/>
      <c r="K52" s="110"/>
      <c r="L52" s="110"/>
      <c r="M52" s="110"/>
      <c r="N52" s="110" t="s">
        <v>27</v>
      </c>
      <c r="O52" s="105"/>
    </row>
    <row r="53" spans="1:15" x14ac:dyDescent="0.35">
      <c r="A53" s="15" t="s">
        <v>394</v>
      </c>
      <c r="B53" s="15"/>
      <c r="C53" s="25" t="s">
        <v>168</v>
      </c>
      <c r="D53" s="16">
        <v>0.2</v>
      </c>
      <c r="E53" s="17">
        <v>66636</v>
      </c>
      <c r="F53" s="18">
        <f t="shared" si="2"/>
        <v>53308.800000000003</v>
      </c>
      <c r="G53" s="15" t="s">
        <v>260</v>
      </c>
      <c r="H53" s="15" t="s">
        <v>261</v>
      </c>
      <c r="I53" s="15"/>
      <c r="J53" s="19"/>
      <c r="K53" s="19"/>
      <c r="L53" s="19"/>
      <c r="M53" s="19" t="s">
        <v>27</v>
      </c>
      <c r="N53" s="19"/>
      <c r="O53" s="1" t="s">
        <v>262</v>
      </c>
    </row>
    <row r="54" spans="1:15" x14ac:dyDescent="0.35">
      <c r="A54" s="105" t="s">
        <v>264</v>
      </c>
      <c r="B54" s="105" t="s">
        <v>265</v>
      </c>
      <c r="C54" s="106" t="s">
        <v>263</v>
      </c>
      <c r="D54" s="111">
        <v>0.15</v>
      </c>
      <c r="E54" s="112">
        <v>73431</v>
      </c>
      <c r="F54" s="113">
        <f t="shared" si="2"/>
        <v>62416.35</v>
      </c>
      <c r="G54" s="105" t="s">
        <v>266</v>
      </c>
      <c r="H54" s="105" t="s">
        <v>267</v>
      </c>
      <c r="I54" s="105"/>
      <c r="J54" s="110"/>
      <c r="K54" s="110"/>
      <c r="L54" s="110"/>
      <c r="M54" s="110"/>
      <c r="N54" s="110" t="s">
        <v>27</v>
      </c>
      <c r="O54" s="1"/>
    </row>
    <row r="55" spans="1:15" x14ac:dyDescent="0.35">
      <c r="A55" s="105" t="s">
        <v>264</v>
      </c>
      <c r="B55" s="105" t="s">
        <v>265</v>
      </c>
      <c r="C55" s="106" t="s">
        <v>142</v>
      </c>
      <c r="D55" s="111">
        <v>0.2</v>
      </c>
      <c r="E55" s="112">
        <v>111058</v>
      </c>
      <c r="F55" s="113">
        <f t="shared" si="2"/>
        <v>88846.399999999994</v>
      </c>
      <c r="G55" s="105" t="s">
        <v>266</v>
      </c>
      <c r="H55" s="105" t="s">
        <v>267</v>
      </c>
      <c r="I55" s="105"/>
      <c r="J55" s="110"/>
      <c r="K55" s="110"/>
      <c r="L55" s="110"/>
      <c r="M55" s="110"/>
      <c r="N55" s="110" t="s">
        <v>27</v>
      </c>
      <c r="O55" s="1"/>
    </row>
    <row r="56" spans="1:15" x14ac:dyDescent="0.35">
      <c r="A56" s="118" t="s">
        <v>10</v>
      </c>
      <c r="B56" s="118">
        <v>2414</v>
      </c>
      <c r="C56" s="119" t="s">
        <v>142</v>
      </c>
      <c r="D56" s="120">
        <v>0.2</v>
      </c>
      <c r="E56" s="121">
        <v>111058</v>
      </c>
      <c r="F56" s="122">
        <f t="shared" si="2"/>
        <v>88846.399999999994</v>
      </c>
      <c r="G56" s="118" t="s">
        <v>268</v>
      </c>
      <c r="H56" s="118" t="s">
        <v>269</v>
      </c>
      <c r="I56" s="118"/>
      <c r="J56" s="123"/>
      <c r="K56" s="123"/>
      <c r="L56" s="123"/>
      <c r="M56" s="123"/>
      <c r="N56" s="123" t="s">
        <v>27</v>
      </c>
      <c r="O56" s="1"/>
    </row>
    <row r="57" spans="1:15" x14ac:dyDescent="0.35">
      <c r="A57" s="118" t="s">
        <v>10</v>
      </c>
      <c r="B57" s="118">
        <v>2414</v>
      </c>
      <c r="C57" s="119" t="s">
        <v>255</v>
      </c>
      <c r="D57" s="120">
        <v>0.15</v>
      </c>
      <c r="E57" s="121">
        <v>50183</v>
      </c>
      <c r="F57" s="122">
        <f t="shared" si="2"/>
        <v>42655.55</v>
      </c>
      <c r="G57" s="118" t="s">
        <v>268</v>
      </c>
      <c r="H57" s="118" t="s">
        <v>269</v>
      </c>
      <c r="I57" s="118"/>
      <c r="J57" s="123"/>
      <c r="K57" s="123"/>
      <c r="L57" s="123"/>
      <c r="M57" s="123"/>
      <c r="N57" s="123" t="s">
        <v>27</v>
      </c>
      <c r="O57" s="1"/>
    </row>
    <row r="58" spans="1:15" x14ac:dyDescent="0.35">
      <c r="A58" s="118" t="s">
        <v>10</v>
      </c>
      <c r="B58" s="118">
        <v>2415</v>
      </c>
      <c r="C58" s="119" t="s">
        <v>16</v>
      </c>
      <c r="D58" s="120">
        <v>0.15</v>
      </c>
      <c r="E58" s="121">
        <v>73431</v>
      </c>
      <c r="F58" s="122">
        <f t="shared" si="2"/>
        <v>62416.35</v>
      </c>
      <c r="G58" s="118" t="s">
        <v>270</v>
      </c>
      <c r="H58" s="118" t="s">
        <v>271</v>
      </c>
      <c r="I58" s="118"/>
      <c r="J58" s="123"/>
      <c r="K58" s="123"/>
      <c r="L58" s="123"/>
      <c r="M58" s="123"/>
      <c r="N58" s="123" t="s">
        <v>27</v>
      </c>
      <c r="O58" s="1"/>
    </row>
    <row r="59" spans="1:15" x14ac:dyDescent="0.35">
      <c r="A59" s="105" t="s">
        <v>285</v>
      </c>
      <c r="B59" s="106" t="s">
        <v>286</v>
      </c>
      <c r="C59" s="106" t="s">
        <v>273</v>
      </c>
      <c r="D59" s="107" t="s">
        <v>282</v>
      </c>
      <c r="E59" s="108">
        <v>59400</v>
      </c>
      <c r="F59" s="113"/>
      <c r="G59" s="106" t="s">
        <v>248</v>
      </c>
      <c r="H59" s="106" t="s">
        <v>294</v>
      </c>
      <c r="I59" s="105"/>
      <c r="J59" s="110"/>
      <c r="K59" s="110"/>
      <c r="L59" s="110"/>
      <c r="M59" s="110"/>
      <c r="N59" s="110" t="s">
        <v>27</v>
      </c>
      <c r="O59" s="1"/>
    </row>
    <row r="60" spans="1:15" x14ac:dyDescent="0.35">
      <c r="A60" s="105" t="s">
        <v>285</v>
      </c>
      <c r="B60" s="106" t="s">
        <v>286</v>
      </c>
      <c r="C60" s="106" t="s">
        <v>274</v>
      </c>
      <c r="D60" s="107" t="s">
        <v>283</v>
      </c>
      <c r="E60" s="108">
        <v>61050</v>
      </c>
      <c r="F60" s="113"/>
      <c r="G60" s="106" t="s">
        <v>248</v>
      </c>
      <c r="H60" s="106" t="s">
        <v>294</v>
      </c>
      <c r="I60" s="105"/>
      <c r="J60" s="110"/>
      <c r="K60" s="110"/>
      <c r="L60" s="110"/>
      <c r="M60" s="110"/>
      <c r="N60" s="110" t="s">
        <v>27</v>
      </c>
      <c r="O60" s="1"/>
    </row>
    <row r="61" spans="1:15" x14ac:dyDescent="0.35">
      <c r="A61" s="118" t="s">
        <v>285</v>
      </c>
      <c r="B61" s="119" t="s">
        <v>286</v>
      </c>
      <c r="C61" s="119" t="s">
        <v>275</v>
      </c>
      <c r="D61" s="175">
        <v>0.2</v>
      </c>
      <c r="E61" s="178">
        <v>55595</v>
      </c>
      <c r="F61" s="122">
        <f t="shared" si="2"/>
        <v>44476</v>
      </c>
      <c r="G61" s="118" t="s">
        <v>278</v>
      </c>
      <c r="H61" s="118" t="s">
        <v>295</v>
      </c>
      <c r="I61" s="118"/>
      <c r="J61" s="123"/>
      <c r="K61" s="123"/>
      <c r="L61" s="123"/>
      <c r="M61" s="123"/>
      <c r="N61" s="123" t="s">
        <v>27</v>
      </c>
      <c r="O61" s="1"/>
    </row>
    <row r="62" spans="1:15" x14ac:dyDescent="0.35">
      <c r="A62" s="105" t="s">
        <v>285</v>
      </c>
      <c r="B62" s="106" t="s">
        <v>286</v>
      </c>
      <c r="C62" s="106" t="s">
        <v>276</v>
      </c>
      <c r="D62" s="154" t="s">
        <v>284</v>
      </c>
      <c r="E62" s="155">
        <v>74250</v>
      </c>
      <c r="F62" s="113"/>
      <c r="G62" s="105" t="s">
        <v>278</v>
      </c>
      <c r="H62" s="105" t="s">
        <v>295</v>
      </c>
      <c r="I62" s="105"/>
      <c r="J62" s="110"/>
      <c r="K62" s="110"/>
      <c r="L62" s="110"/>
      <c r="M62" s="110"/>
      <c r="N62" s="110" t="s">
        <v>27</v>
      </c>
      <c r="O62" s="1" t="s">
        <v>356</v>
      </c>
    </row>
    <row r="63" spans="1:15" ht="43.5" x14ac:dyDescent="0.35">
      <c r="A63" s="118" t="s">
        <v>285</v>
      </c>
      <c r="B63" s="174" t="s">
        <v>287</v>
      </c>
      <c r="C63" s="119" t="s">
        <v>142</v>
      </c>
      <c r="D63" s="175">
        <v>0.2</v>
      </c>
      <c r="E63" s="176">
        <v>111058</v>
      </c>
      <c r="F63" s="122">
        <f t="shared" si="2"/>
        <v>88846.399999999994</v>
      </c>
      <c r="G63" s="119" t="s">
        <v>280</v>
      </c>
      <c r="H63" s="119" t="s">
        <v>296</v>
      </c>
      <c r="I63" s="118"/>
      <c r="J63" s="123"/>
      <c r="K63" s="123"/>
      <c r="L63" s="123"/>
      <c r="M63" s="123"/>
      <c r="N63" s="123" t="s">
        <v>27</v>
      </c>
      <c r="O63" s="1"/>
    </row>
    <row r="64" spans="1:15" x14ac:dyDescent="0.35">
      <c r="A64" s="118" t="s">
        <v>8</v>
      </c>
      <c r="B64" s="118"/>
      <c r="C64" s="119" t="s">
        <v>20</v>
      </c>
      <c r="D64" s="120">
        <v>0.15</v>
      </c>
      <c r="E64" s="121">
        <v>106050</v>
      </c>
      <c r="F64" s="122">
        <f t="shared" si="2"/>
        <v>90142.5</v>
      </c>
      <c r="G64" s="118" t="s">
        <v>297</v>
      </c>
      <c r="H64" s="118" t="s">
        <v>298</v>
      </c>
      <c r="I64" s="118"/>
      <c r="J64" s="123"/>
      <c r="K64" s="123"/>
      <c r="L64" s="123"/>
      <c r="M64" s="123"/>
      <c r="N64" s="123" t="s">
        <v>27</v>
      </c>
      <c r="O64" s="183" t="s">
        <v>299</v>
      </c>
    </row>
    <row r="65" spans="1:15" x14ac:dyDescent="0.35">
      <c r="A65" s="118" t="s">
        <v>8</v>
      </c>
      <c r="B65" s="118"/>
      <c r="C65" s="119" t="s">
        <v>19</v>
      </c>
      <c r="D65" s="120">
        <v>0.15</v>
      </c>
      <c r="E65" s="121">
        <v>110250</v>
      </c>
      <c r="F65" s="122">
        <f t="shared" si="2"/>
        <v>93712.5</v>
      </c>
      <c r="G65" s="118" t="s">
        <v>297</v>
      </c>
      <c r="H65" s="118" t="s">
        <v>298</v>
      </c>
      <c r="I65" s="118"/>
      <c r="J65" s="123"/>
      <c r="K65" s="123"/>
      <c r="L65" s="123"/>
      <c r="M65" s="123"/>
      <c r="N65" s="123" t="s">
        <v>27</v>
      </c>
      <c r="O65" s="184"/>
    </row>
    <row r="66" spans="1:15" x14ac:dyDescent="0.35">
      <c r="A66" s="118" t="s">
        <v>28</v>
      </c>
      <c r="B66" s="118" t="s">
        <v>301</v>
      </c>
      <c r="C66" s="119" t="s">
        <v>142</v>
      </c>
      <c r="D66" s="120">
        <v>0.2</v>
      </c>
      <c r="E66" s="121">
        <v>111058</v>
      </c>
      <c r="F66" s="122">
        <f t="shared" si="2"/>
        <v>88846.399999999994</v>
      </c>
      <c r="G66" s="118" t="s">
        <v>302</v>
      </c>
      <c r="H66" s="118" t="s">
        <v>303</v>
      </c>
      <c r="I66" s="177"/>
      <c r="J66" s="123"/>
      <c r="K66" s="123"/>
      <c r="L66" s="123"/>
      <c r="M66" s="123"/>
      <c r="N66" s="123" t="s">
        <v>27</v>
      </c>
      <c r="O66" s="1"/>
    </row>
    <row r="67" spans="1:15" x14ac:dyDescent="0.35">
      <c r="A67" s="118" t="s">
        <v>28</v>
      </c>
      <c r="B67" s="118" t="s">
        <v>301</v>
      </c>
      <c r="C67" s="119" t="s">
        <v>16</v>
      </c>
      <c r="D67" s="120">
        <v>0.15</v>
      </c>
      <c r="E67" s="121">
        <v>73431</v>
      </c>
      <c r="F67" s="122">
        <f t="shared" si="2"/>
        <v>62416.35</v>
      </c>
      <c r="G67" s="118" t="s">
        <v>302</v>
      </c>
      <c r="H67" s="118" t="s">
        <v>303</v>
      </c>
      <c r="I67" s="177"/>
      <c r="J67" s="123"/>
      <c r="K67" s="123"/>
      <c r="L67" s="123"/>
      <c r="M67" s="123"/>
      <c r="N67" s="123" t="s">
        <v>27</v>
      </c>
      <c r="O67" s="1"/>
    </row>
    <row r="68" spans="1:15" x14ac:dyDescent="0.35">
      <c r="A68" s="118" t="s">
        <v>28</v>
      </c>
      <c r="B68" s="118" t="s">
        <v>304</v>
      </c>
      <c r="C68" s="119" t="s">
        <v>21</v>
      </c>
      <c r="D68" s="120">
        <v>0.2</v>
      </c>
      <c r="E68" s="121">
        <v>111606</v>
      </c>
      <c r="F68" s="122">
        <f t="shared" si="2"/>
        <v>89284.800000000003</v>
      </c>
      <c r="G68" s="118" t="s">
        <v>312</v>
      </c>
      <c r="H68" s="118" t="s">
        <v>305</v>
      </c>
      <c r="I68" s="177"/>
      <c r="J68" s="123"/>
      <c r="K68" s="123"/>
      <c r="L68" s="123"/>
      <c r="M68" s="123"/>
      <c r="N68" s="123" t="s">
        <v>27</v>
      </c>
      <c r="O68" s="1"/>
    </row>
    <row r="69" spans="1:15" x14ac:dyDescent="0.35">
      <c r="A69" s="118" t="s">
        <v>28</v>
      </c>
      <c r="B69" s="118" t="s">
        <v>304</v>
      </c>
      <c r="C69" s="119" t="s">
        <v>9</v>
      </c>
      <c r="D69" s="120">
        <v>0.15</v>
      </c>
      <c r="E69" s="121">
        <v>119066</v>
      </c>
      <c r="F69" s="122">
        <f t="shared" si="2"/>
        <v>101206.1</v>
      </c>
      <c r="G69" s="118" t="s">
        <v>312</v>
      </c>
      <c r="H69" s="118" t="s">
        <v>305</v>
      </c>
      <c r="I69" s="177"/>
      <c r="J69" s="123"/>
      <c r="K69" s="123"/>
      <c r="L69" s="123"/>
      <c r="M69" s="123"/>
      <c r="N69" s="123" t="s">
        <v>27</v>
      </c>
      <c r="O69" s="1"/>
    </row>
    <row r="70" spans="1:15" x14ac:dyDescent="0.35">
      <c r="A70" s="118" t="s">
        <v>306</v>
      </c>
      <c r="B70" s="118" t="s">
        <v>74</v>
      </c>
      <c r="C70" s="119" t="s">
        <v>142</v>
      </c>
      <c r="D70" s="120">
        <v>0.2</v>
      </c>
      <c r="E70" s="121">
        <v>111058</v>
      </c>
      <c r="F70" s="122">
        <f t="shared" si="2"/>
        <v>88846.399999999994</v>
      </c>
      <c r="G70" s="118" t="s">
        <v>309</v>
      </c>
      <c r="H70" s="118" t="s">
        <v>308</v>
      </c>
      <c r="I70" s="118"/>
      <c r="J70" s="161"/>
      <c r="K70" s="123"/>
      <c r="L70" s="161"/>
      <c r="M70" s="161"/>
      <c r="N70" s="179" t="s">
        <v>27</v>
      </c>
      <c r="O70" s="1"/>
    </row>
    <row r="71" spans="1:15" x14ac:dyDescent="0.35">
      <c r="A71" s="132" t="s">
        <v>306</v>
      </c>
      <c r="B71" s="132" t="s">
        <v>74</v>
      </c>
      <c r="C71" s="133" t="s">
        <v>164</v>
      </c>
      <c r="D71" s="134">
        <v>0.2</v>
      </c>
      <c r="E71" s="135">
        <v>74250</v>
      </c>
      <c r="F71" s="136">
        <f t="shared" si="2"/>
        <v>59400</v>
      </c>
      <c r="G71" s="132" t="s">
        <v>298</v>
      </c>
      <c r="H71" s="132" t="s">
        <v>368</v>
      </c>
      <c r="I71" s="132"/>
      <c r="J71" s="137"/>
      <c r="K71" s="138" t="s">
        <v>27</v>
      </c>
      <c r="L71" s="137"/>
      <c r="M71" s="137"/>
      <c r="N71" s="137"/>
      <c r="O71" s="1"/>
    </row>
    <row r="72" spans="1:15" x14ac:dyDescent="0.35">
      <c r="A72" s="118" t="s">
        <v>313</v>
      </c>
      <c r="B72" s="118" t="s">
        <v>77</v>
      </c>
      <c r="C72" s="119" t="s">
        <v>142</v>
      </c>
      <c r="D72" s="118" t="s">
        <v>345</v>
      </c>
      <c r="E72" s="173">
        <v>111058</v>
      </c>
      <c r="F72" s="122" t="e">
        <f t="shared" si="2"/>
        <v>#VALUE!</v>
      </c>
      <c r="G72" s="118" t="s">
        <v>346</v>
      </c>
      <c r="H72" s="118" t="s">
        <v>281</v>
      </c>
      <c r="I72" s="118"/>
      <c r="J72" s="161"/>
      <c r="K72" s="161"/>
      <c r="L72" s="161"/>
      <c r="M72" s="123"/>
      <c r="N72" s="123" t="s">
        <v>27</v>
      </c>
      <c r="O72" s="1" t="s">
        <v>355</v>
      </c>
    </row>
    <row r="73" spans="1:15" x14ac:dyDescent="0.35">
      <c r="A73" s="15" t="s">
        <v>313</v>
      </c>
      <c r="B73" s="15" t="s">
        <v>77</v>
      </c>
      <c r="C73" s="25" t="s">
        <v>164</v>
      </c>
      <c r="D73" s="15" t="s">
        <v>369</v>
      </c>
      <c r="E73" s="153">
        <v>74250</v>
      </c>
      <c r="F73" s="18" t="e">
        <f t="shared" ref="F73" si="3">E73-E73*D73</f>
        <v>#VALUE!</v>
      </c>
      <c r="G73" s="15" t="s">
        <v>371</v>
      </c>
      <c r="H73" s="15" t="s">
        <v>370</v>
      </c>
      <c r="I73" s="15"/>
      <c r="J73" s="131"/>
      <c r="K73" s="131"/>
      <c r="L73" s="131"/>
      <c r="M73" s="19" t="s">
        <v>27</v>
      </c>
      <c r="N73" s="131"/>
      <c r="O73" s="1" t="s">
        <v>355</v>
      </c>
    </row>
    <row r="74" spans="1:15" x14ac:dyDescent="0.35">
      <c r="A74" s="1" t="s">
        <v>313</v>
      </c>
      <c r="B74" s="1" t="s">
        <v>77</v>
      </c>
      <c r="C74" s="11" t="s">
        <v>255</v>
      </c>
      <c r="D74" s="1" t="s">
        <v>367</v>
      </c>
      <c r="E74" s="152">
        <v>50183</v>
      </c>
      <c r="F74" s="114" t="e">
        <f t="shared" si="2"/>
        <v>#VALUE!</v>
      </c>
      <c r="G74" s="1" t="s">
        <v>347</v>
      </c>
      <c r="H74" s="1" t="s">
        <v>348</v>
      </c>
      <c r="I74" s="1"/>
      <c r="J74" s="6"/>
      <c r="K74" s="6"/>
      <c r="L74" s="6"/>
      <c r="M74" s="6"/>
      <c r="N74" s="6"/>
      <c r="O74" s="1" t="s">
        <v>355</v>
      </c>
    </row>
    <row r="75" spans="1:15" x14ac:dyDescent="0.35">
      <c r="A75" s="1" t="s">
        <v>313</v>
      </c>
      <c r="B75" s="1" t="s">
        <v>77</v>
      </c>
      <c r="C75" s="11" t="s">
        <v>349</v>
      </c>
      <c r="D75" s="1" t="s">
        <v>350</v>
      </c>
      <c r="E75" s="149">
        <v>70950</v>
      </c>
      <c r="F75" s="114" t="e">
        <f t="shared" si="2"/>
        <v>#VALUE!</v>
      </c>
      <c r="G75" s="1" t="s">
        <v>351</v>
      </c>
      <c r="H75" s="1" t="s">
        <v>352</v>
      </c>
      <c r="I75" s="1"/>
      <c r="J75" s="6"/>
      <c r="K75" s="6"/>
      <c r="L75" s="6"/>
      <c r="M75" s="6"/>
      <c r="N75" s="6"/>
      <c r="O75" s="1" t="s">
        <v>355</v>
      </c>
    </row>
    <row r="76" spans="1:15" x14ac:dyDescent="0.35">
      <c r="A76" s="1" t="s">
        <v>313</v>
      </c>
      <c r="B76" s="1" t="s">
        <v>77</v>
      </c>
      <c r="C76" s="11" t="s">
        <v>142</v>
      </c>
      <c r="D76" s="1" t="s">
        <v>345</v>
      </c>
      <c r="E76" s="152">
        <v>74250</v>
      </c>
      <c r="F76" s="114" t="e">
        <f t="shared" si="2"/>
        <v>#VALUE!</v>
      </c>
      <c r="G76" s="1" t="s">
        <v>353</v>
      </c>
      <c r="H76" s="1" t="s">
        <v>354</v>
      </c>
      <c r="I76" s="1"/>
      <c r="J76" s="6"/>
      <c r="K76" s="6"/>
      <c r="L76" s="6"/>
      <c r="M76" s="6"/>
      <c r="N76" s="6"/>
      <c r="O76" s="1" t="s">
        <v>355</v>
      </c>
    </row>
    <row r="77" spans="1:15" x14ac:dyDescent="0.35">
      <c r="A77" s="15" t="s">
        <v>372</v>
      </c>
      <c r="B77" s="15" t="s">
        <v>77</v>
      </c>
      <c r="C77" s="25" t="s">
        <v>142</v>
      </c>
      <c r="D77" s="15" t="s">
        <v>373</v>
      </c>
      <c r="E77" s="153">
        <v>111058</v>
      </c>
      <c r="F77" s="18" t="e">
        <f t="shared" si="2"/>
        <v>#VALUE!</v>
      </c>
      <c r="G77" s="15" t="s">
        <v>374</v>
      </c>
      <c r="H77" s="15" t="s">
        <v>374</v>
      </c>
      <c r="I77" s="15"/>
      <c r="J77" s="131"/>
      <c r="K77" s="131"/>
      <c r="L77" s="131"/>
      <c r="M77" s="19" t="s">
        <v>27</v>
      </c>
      <c r="N77" s="19"/>
      <c r="O77" s="1"/>
    </row>
    <row r="78" spans="1:15" x14ac:dyDescent="0.35">
      <c r="A78" s="165" t="s">
        <v>390</v>
      </c>
      <c r="B78" s="165" t="s">
        <v>391</v>
      </c>
      <c r="C78" s="166" t="s">
        <v>16</v>
      </c>
      <c r="D78" s="167">
        <v>0.2</v>
      </c>
      <c r="E78" s="171">
        <v>73431</v>
      </c>
      <c r="F78" s="169">
        <f t="shared" si="2"/>
        <v>58744.800000000003</v>
      </c>
      <c r="G78" s="165" t="s">
        <v>400</v>
      </c>
      <c r="H78" s="165" t="s">
        <v>401</v>
      </c>
      <c r="I78" s="165"/>
      <c r="J78" s="170"/>
      <c r="K78" s="170"/>
      <c r="L78" s="180" t="s">
        <v>27</v>
      </c>
      <c r="M78" s="170"/>
      <c r="N78" s="170"/>
      <c r="O78" s="1"/>
    </row>
    <row r="79" spans="1:15" x14ac:dyDescent="0.35">
      <c r="A79" s="165" t="s">
        <v>28</v>
      </c>
      <c r="B79" s="165" t="s">
        <v>393</v>
      </c>
      <c r="C79" s="166" t="s">
        <v>142</v>
      </c>
      <c r="D79" s="167">
        <v>0.2</v>
      </c>
      <c r="E79" s="168">
        <v>111058</v>
      </c>
      <c r="F79" s="169">
        <f t="shared" si="2"/>
        <v>88846.399999999994</v>
      </c>
      <c r="G79" s="165" t="s">
        <v>392</v>
      </c>
      <c r="H79" s="165" t="s">
        <v>376</v>
      </c>
      <c r="I79" s="165"/>
      <c r="J79" s="170"/>
      <c r="K79" s="170"/>
      <c r="L79" s="180" t="s">
        <v>27</v>
      </c>
      <c r="M79" s="170"/>
      <c r="N79" s="170"/>
      <c r="O79" s="1"/>
    </row>
    <row r="80" spans="1:15" x14ac:dyDescent="0.35">
      <c r="A80" s="132" t="s">
        <v>394</v>
      </c>
      <c r="B80" s="132"/>
      <c r="C80" s="133" t="s">
        <v>168</v>
      </c>
      <c r="D80" s="134">
        <v>0.2</v>
      </c>
      <c r="E80" s="135">
        <v>66636</v>
      </c>
      <c r="F80" s="136">
        <f t="shared" si="2"/>
        <v>53308.800000000003</v>
      </c>
      <c r="G80" s="132" t="s">
        <v>395</v>
      </c>
      <c r="H80" s="132" t="s">
        <v>395</v>
      </c>
      <c r="I80" s="132"/>
      <c r="J80" s="137"/>
      <c r="K80" s="138" t="s">
        <v>27</v>
      </c>
      <c r="L80" s="138"/>
      <c r="M80" s="137"/>
      <c r="N80" s="137"/>
      <c r="O80" s="1"/>
    </row>
    <row r="81" spans="1:15" x14ac:dyDescent="0.35">
      <c r="A81" s="165" t="s">
        <v>396</v>
      </c>
      <c r="B81" s="165" t="s">
        <v>398</v>
      </c>
      <c r="C81" s="166" t="s">
        <v>142</v>
      </c>
      <c r="D81" s="167">
        <v>0.2</v>
      </c>
      <c r="E81" s="168">
        <v>111058</v>
      </c>
      <c r="F81" s="169">
        <f t="shared" si="2"/>
        <v>88846.399999999994</v>
      </c>
      <c r="G81" s="165" t="s">
        <v>397</v>
      </c>
      <c r="H81" s="165" t="s">
        <v>397</v>
      </c>
      <c r="I81" s="165"/>
      <c r="J81" s="170"/>
      <c r="K81" s="170"/>
      <c r="L81" s="181" t="s">
        <v>27</v>
      </c>
      <c r="M81" s="170"/>
      <c r="N81" s="170"/>
      <c r="O81" s="1"/>
    </row>
    <row r="82" spans="1:15" x14ac:dyDescent="0.35">
      <c r="A82" s="165" t="s">
        <v>396</v>
      </c>
      <c r="B82" s="165" t="s">
        <v>398</v>
      </c>
      <c r="C82" s="166" t="s">
        <v>9</v>
      </c>
      <c r="D82" s="167">
        <v>0.2</v>
      </c>
      <c r="E82" s="168">
        <v>119066</v>
      </c>
      <c r="F82" s="169">
        <f t="shared" si="2"/>
        <v>95252.800000000003</v>
      </c>
      <c r="G82" s="165" t="s">
        <v>397</v>
      </c>
      <c r="H82" s="165" t="s">
        <v>397</v>
      </c>
      <c r="I82" s="165"/>
      <c r="J82" s="170"/>
      <c r="K82" s="170"/>
      <c r="L82" s="181" t="s">
        <v>27</v>
      </c>
      <c r="M82" s="170"/>
      <c r="N82" s="170"/>
      <c r="O82" s="1"/>
    </row>
    <row r="83" spans="1:15" x14ac:dyDescent="0.35">
      <c r="A83" s="165" t="s">
        <v>396</v>
      </c>
      <c r="B83" s="165" t="s">
        <v>398</v>
      </c>
      <c r="C83" s="166" t="s">
        <v>11</v>
      </c>
      <c r="D83" s="167">
        <v>0.2</v>
      </c>
      <c r="E83" s="171">
        <v>107205</v>
      </c>
      <c r="F83" s="169">
        <f>E83-E83*D83</f>
        <v>85764</v>
      </c>
      <c r="G83" s="165" t="s">
        <v>397</v>
      </c>
      <c r="H83" s="165" t="s">
        <v>397</v>
      </c>
      <c r="I83" s="165"/>
      <c r="J83" s="170"/>
      <c r="K83" s="170"/>
      <c r="L83" s="181" t="s">
        <v>27</v>
      </c>
      <c r="M83" s="170"/>
      <c r="N83" s="170"/>
      <c r="O83" s="1"/>
    </row>
    <row r="84" spans="1:15" x14ac:dyDescent="0.35">
      <c r="A84" s="165" t="s">
        <v>10</v>
      </c>
      <c r="B84" s="165">
        <v>2419</v>
      </c>
      <c r="C84" s="166" t="s">
        <v>9</v>
      </c>
      <c r="D84" s="167">
        <v>0.15</v>
      </c>
      <c r="E84" s="168">
        <v>119066</v>
      </c>
      <c r="F84" s="169">
        <f t="shared" si="2"/>
        <v>101206.1</v>
      </c>
      <c r="G84" s="165" t="s">
        <v>375</v>
      </c>
      <c r="H84" s="165" t="s">
        <v>376</v>
      </c>
      <c r="I84" s="165"/>
      <c r="J84" s="170"/>
      <c r="K84" s="170"/>
      <c r="L84" s="181" t="s">
        <v>27</v>
      </c>
      <c r="M84" s="170"/>
      <c r="N84" s="170"/>
      <c r="O84" s="1"/>
    </row>
    <row r="85" spans="1:15" x14ac:dyDescent="0.35">
      <c r="A85" s="165" t="s">
        <v>10</v>
      </c>
      <c r="B85" s="165">
        <v>2419</v>
      </c>
      <c r="C85" s="166" t="s">
        <v>11</v>
      </c>
      <c r="D85" s="167">
        <v>0.2</v>
      </c>
      <c r="E85" s="171">
        <v>107205</v>
      </c>
      <c r="F85" s="169">
        <f t="shared" si="2"/>
        <v>85764</v>
      </c>
      <c r="G85" s="165" t="s">
        <v>375</v>
      </c>
      <c r="H85" s="165" t="s">
        <v>376</v>
      </c>
      <c r="I85" s="165"/>
      <c r="J85" s="170"/>
      <c r="K85" s="170"/>
      <c r="L85" s="181" t="s">
        <v>27</v>
      </c>
      <c r="M85" s="170"/>
      <c r="N85" s="170"/>
      <c r="O85" s="1"/>
    </row>
    <row r="86" spans="1:15" x14ac:dyDescent="0.35">
      <c r="A86" s="165" t="s">
        <v>8</v>
      </c>
      <c r="B86" s="165" t="s">
        <v>378</v>
      </c>
      <c r="C86" s="166" t="s">
        <v>19</v>
      </c>
      <c r="D86" s="167" t="s">
        <v>402</v>
      </c>
      <c r="E86" s="171">
        <v>110250</v>
      </c>
      <c r="F86" s="169" t="e">
        <f t="shared" si="2"/>
        <v>#VALUE!</v>
      </c>
      <c r="G86" s="165" t="s">
        <v>377</v>
      </c>
      <c r="H86" s="165" t="s">
        <v>379</v>
      </c>
      <c r="I86" s="165"/>
      <c r="J86" s="170"/>
      <c r="K86" s="170"/>
      <c r="L86" s="181" t="s">
        <v>27</v>
      </c>
      <c r="M86" s="170"/>
      <c r="N86" s="170"/>
      <c r="O86" s="1"/>
    </row>
    <row r="87" spans="1:15" x14ac:dyDescent="0.35">
      <c r="A87" s="1" t="s">
        <v>8</v>
      </c>
      <c r="B87" s="1" t="s">
        <v>378</v>
      </c>
      <c r="C87" s="11" t="s">
        <v>20</v>
      </c>
      <c r="D87" s="2">
        <v>0.2</v>
      </c>
      <c r="E87" s="130">
        <v>106050</v>
      </c>
      <c r="F87" s="114">
        <f t="shared" ref="F87:F88" si="4">E87-E87*D87</f>
        <v>84840</v>
      </c>
      <c r="G87" s="1" t="s">
        <v>377</v>
      </c>
      <c r="H87" s="1" t="s">
        <v>379</v>
      </c>
      <c r="I87" s="1"/>
      <c r="J87" s="6"/>
      <c r="K87" s="6"/>
      <c r="L87" s="6"/>
      <c r="M87" s="6"/>
      <c r="N87" s="6"/>
      <c r="O87" s="1"/>
    </row>
    <row r="88" spans="1:15" x14ac:dyDescent="0.35">
      <c r="A88" s="1" t="s">
        <v>8</v>
      </c>
      <c r="B88" s="1" t="s">
        <v>382</v>
      </c>
      <c r="C88" s="11" t="s">
        <v>16</v>
      </c>
      <c r="D88" s="2">
        <v>0.2</v>
      </c>
      <c r="E88" s="152">
        <v>73431</v>
      </c>
      <c r="F88" s="114">
        <f t="shared" si="4"/>
        <v>58744.800000000003</v>
      </c>
      <c r="G88" s="1" t="s">
        <v>381</v>
      </c>
      <c r="H88" s="1" t="s">
        <v>380</v>
      </c>
      <c r="I88" s="1"/>
      <c r="J88" s="6"/>
      <c r="K88" s="6"/>
      <c r="L88" s="6"/>
      <c r="M88" s="6"/>
      <c r="N88" s="6"/>
      <c r="O88" s="1"/>
    </row>
    <row r="89" spans="1:15" x14ac:dyDescent="0.35">
      <c r="A89" s="132" t="s">
        <v>8</v>
      </c>
      <c r="B89" s="132" t="s">
        <v>387</v>
      </c>
      <c r="C89" s="133" t="s">
        <v>142</v>
      </c>
      <c r="D89" s="134" t="s">
        <v>399</v>
      </c>
      <c r="E89" s="172">
        <v>50183</v>
      </c>
      <c r="F89" s="136" t="e">
        <f t="shared" ref="F89:F96" si="5">E89-E89*D89</f>
        <v>#VALUE!</v>
      </c>
      <c r="G89" s="132" t="s">
        <v>388</v>
      </c>
      <c r="H89" s="132" t="s">
        <v>389</v>
      </c>
      <c r="I89" s="132"/>
      <c r="J89" s="137"/>
      <c r="K89" s="138" t="s">
        <v>27</v>
      </c>
      <c r="L89" s="137"/>
      <c r="M89" s="137"/>
      <c r="N89" s="137"/>
      <c r="O89" s="1"/>
    </row>
    <row r="90" spans="1:15" x14ac:dyDescent="0.35">
      <c r="A90" s="1" t="s">
        <v>8</v>
      </c>
      <c r="B90" s="1" t="s">
        <v>403</v>
      </c>
      <c r="C90" s="11"/>
      <c r="D90" s="2"/>
      <c r="E90" s="162"/>
      <c r="F90" s="114">
        <f t="shared" si="5"/>
        <v>0</v>
      </c>
      <c r="G90" s="1" t="s">
        <v>404</v>
      </c>
      <c r="H90" s="1" t="s">
        <v>405</v>
      </c>
      <c r="I90" s="1"/>
      <c r="J90" s="6"/>
      <c r="K90" s="9"/>
      <c r="L90" s="6"/>
      <c r="M90" s="6"/>
      <c r="N90" s="6"/>
      <c r="O90" s="1"/>
    </row>
    <row r="91" spans="1:15" x14ac:dyDescent="0.35">
      <c r="A91" s="1" t="s">
        <v>239</v>
      </c>
      <c r="B91" s="1"/>
      <c r="C91" s="11" t="s">
        <v>407</v>
      </c>
      <c r="D91" s="2" t="s">
        <v>408</v>
      </c>
      <c r="E91" s="162">
        <v>9200</v>
      </c>
      <c r="F91" s="114">
        <v>9200</v>
      </c>
      <c r="G91" s="182" t="s">
        <v>406</v>
      </c>
      <c r="H91" s="182" t="s">
        <v>406</v>
      </c>
      <c r="I91" s="1"/>
      <c r="J91" s="6"/>
      <c r="K91" s="9"/>
      <c r="L91" s="6"/>
      <c r="M91" s="6"/>
      <c r="N91" s="6"/>
      <c r="O91" s="1"/>
    </row>
    <row r="92" spans="1:15" x14ac:dyDescent="0.35">
      <c r="A92" s="1"/>
      <c r="B92" s="1"/>
      <c r="C92" s="11"/>
      <c r="D92" s="2"/>
      <c r="E92" s="162"/>
      <c r="F92" s="114">
        <f t="shared" si="5"/>
        <v>0</v>
      </c>
      <c r="G92" s="1"/>
      <c r="H92" s="1"/>
      <c r="I92" s="1"/>
      <c r="J92" s="6"/>
      <c r="K92" s="9"/>
      <c r="L92" s="6"/>
      <c r="M92" s="6"/>
      <c r="N92" s="6"/>
      <c r="O92" s="1"/>
    </row>
    <row r="93" spans="1:15" x14ac:dyDescent="0.35">
      <c r="A93" s="1"/>
      <c r="B93" s="1"/>
      <c r="C93" s="11"/>
      <c r="D93" s="2"/>
      <c r="E93" s="162"/>
      <c r="F93" s="114">
        <f t="shared" si="5"/>
        <v>0</v>
      </c>
      <c r="G93" s="1"/>
      <c r="H93" s="1"/>
      <c r="I93" s="1"/>
      <c r="J93" s="6"/>
      <c r="K93" s="9"/>
      <c r="L93" s="6"/>
      <c r="M93" s="6"/>
      <c r="N93" s="6"/>
      <c r="O93" s="1"/>
    </row>
    <row r="94" spans="1:15" x14ac:dyDescent="0.35">
      <c r="A94" s="1"/>
      <c r="B94" s="1"/>
      <c r="C94" s="11"/>
      <c r="D94" s="2"/>
      <c r="E94" s="162"/>
      <c r="F94" s="114">
        <f t="shared" si="5"/>
        <v>0</v>
      </c>
      <c r="G94" s="1"/>
      <c r="H94" s="1"/>
      <c r="I94" s="1"/>
      <c r="J94" s="6"/>
      <c r="K94" s="9"/>
      <c r="L94" s="6"/>
      <c r="M94" s="6"/>
      <c r="N94" s="6"/>
      <c r="O94" s="1"/>
    </row>
    <row r="95" spans="1:15" x14ac:dyDescent="0.35">
      <c r="A95" s="1"/>
      <c r="B95" s="1"/>
      <c r="C95" s="11"/>
      <c r="D95" s="2"/>
      <c r="E95" s="162"/>
      <c r="F95" s="114">
        <f t="shared" si="5"/>
        <v>0</v>
      </c>
      <c r="G95" s="1"/>
      <c r="H95" s="1"/>
      <c r="I95" s="1"/>
      <c r="J95" s="6"/>
      <c r="K95" s="9"/>
      <c r="L95" s="6"/>
      <c r="M95" s="6"/>
      <c r="N95" s="6"/>
      <c r="O95" s="1"/>
    </row>
    <row r="96" spans="1:15" x14ac:dyDescent="0.35">
      <c r="A96" s="1"/>
      <c r="B96" s="1"/>
      <c r="C96" s="11"/>
      <c r="D96" s="2"/>
      <c r="E96" s="162"/>
      <c r="F96" s="114">
        <f t="shared" si="5"/>
        <v>0</v>
      </c>
      <c r="G96" s="1"/>
      <c r="H96" s="1"/>
      <c r="I96" s="1"/>
      <c r="J96" s="6"/>
      <c r="K96" s="9"/>
      <c r="L96" s="6"/>
      <c r="M96" s="6"/>
      <c r="N96" s="6"/>
      <c r="O96" s="1"/>
    </row>
    <row r="97" spans="1:15" x14ac:dyDescent="0.35">
      <c r="F97" s="163"/>
    </row>
    <row r="99" spans="1:15" ht="42" x14ac:dyDescent="0.35">
      <c r="A99" s="139" t="s">
        <v>314</v>
      </c>
      <c r="B99" s="139" t="s">
        <v>315</v>
      </c>
      <c r="C99" s="140" t="s">
        <v>316</v>
      </c>
      <c r="D99" s="139" t="s">
        <v>317</v>
      </c>
      <c r="E99" s="140" t="s">
        <v>318</v>
      </c>
      <c r="F99" s="140" t="s">
        <v>319</v>
      </c>
      <c r="G99" s="141" t="s">
        <v>320</v>
      </c>
      <c r="H99" s="141" t="s">
        <v>321</v>
      </c>
      <c r="I99"/>
      <c r="O99"/>
    </row>
    <row r="100" spans="1:15" ht="15.5" x14ac:dyDescent="0.35">
      <c r="A100" s="142"/>
      <c r="B100" s="143"/>
      <c r="C100" s="144"/>
      <c r="D100" s="145"/>
      <c r="E100" s="146"/>
      <c r="F100" s="146"/>
      <c r="G100" s="147"/>
      <c r="H100" s="147"/>
      <c r="I100"/>
      <c r="O100"/>
    </row>
    <row r="101" spans="1:15" ht="15.5" x14ac:dyDescent="0.35">
      <c r="A101" s="148" t="s">
        <v>322</v>
      </c>
      <c r="B101" s="143"/>
      <c r="C101" s="144" t="s">
        <v>323</v>
      </c>
      <c r="D101" s="149">
        <v>111058</v>
      </c>
      <c r="E101" s="146" t="s">
        <v>324</v>
      </c>
      <c r="F101" s="146" t="s">
        <v>325</v>
      </c>
      <c r="G101" s="144" t="s">
        <v>326</v>
      </c>
      <c r="H101" s="144" t="s">
        <v>325</v>
      </c>
      <c r="I101"/>
      <c r="O101"/>
    </row>
    <row r="102" spans="1:15" ht="15.5" x14ac:dyDescent="0.35">
      <c r="A102" s="148" t="s">
        <v>322</v>
      </c>
      <c r="B102" s="143"/>
      <c r="C102" s="144" t="s">
        <v>323</v>
      </c>
      <c r="D102" s="149">
        <v>111058</v>
      </c>
      <c r="E102" s="150" t="s">
        <v>327</v>
      </c>
      <c r="F102" s="150" t="s">
        <v>328</v>
      </c>
      <c r="G102" s="144" t="s">
        <v>329</v>
      </c>
      <c r="H102" s="144" t="s">
        <v>328</v>
      </c>
      <c r="I102"/>
      <c r="O102"/>
    </row>
    <row r="103" spans="1:15" ht="15.5" x14ac:dyDescent="0.35">
      <c r="A103" s="151" t="s">
        <v>330</v>
      </c>
      <c r="B103" s="143"/>
      <c r="C103" s="144" t="s">
        <v>331</v>
      </c>
      <c r="D103" s="145">
        <v>74250</v>
      </c>
      <c r="E103" s="146" t="s">
        <v>332</v>
      </c>
      <c r="F103" s="150" t="s">
        <v>333</v>
      </c>
      <c r="G103" s="144" t="s">
        <v>334</v>
      </c>
      <c r="H103" s="144" t="s">
        <v>333</v>
      </c>
      <c r="I103"/>
      <c r="O103"/>
    </row>
    <row r="104" spans="1:15" ht="15.5" x14ac:dyDescent="0.35">
      <c r="A104" s="148" t="s">
        <v>335</v>
      </c>
      <c r="B104" s="143"/>
      <c r="C104" s="144" t="s">
        <v>336</v>
      </c>
      <c r="D104" s="149">
        <v>50182</v>
      </c>
      <c r="E104" s="146" t="s">
        <v>337</v>
      </c>
      <c r="F104" s="150" t="s">
        <v>338</v>
      </c>
      <c r="G104" s="144" t="s">
        <v>339</v>
      </c>
      <c r="H104" s="144" t="s">
        <v>338</v>
      </c>
      <c r="I104"/>
      <c r="O104"/>
    </row>
    <row r="105" spans="1:15" ht="15.5" x14ac:dyDescent="0.35">
      <c r="A105" s="148" t="s">
        <v>340</v>
      </c>
      <c r="B105" s="143"/>
      <c r="C105" s="144" t="s">
        <v>341</v>
      </c>
      <c r="D105" s="149">
        <v>70950</v>
      </c>
      <c r="E105" s="146" t="s">
        <v>342</v>
      </c>
      <c r="F105" s="150" t="s">
        <v>343</v>
      </c>
      <c r="G105" s="144" t="s">
        <v>344</v>
      </c>
      <c r="H105" s="144" t="s">
        <v>343</v>
      </c>
      <c r="I105"/>
      <c r="O105"/>
    </row>
  </sheetData>
  <autoFilter ref="A3:O89" xr:uid="{89BEED7F-2346-4D0F-AF73-752496CA561C}"/>
  <mergeCells count="13">
    <mergeCell ref="O64:O65"/>
    <mergeCell ref="A1:I1"/>
    <mergeCell ref="O2:O3"/>
    <mergeCell ref="J2:N2"/>
    <mergeCell ref="A2:A3"/>
    <mergeCell ref="F2:F3"/>
    <mergeCell ref="G2:G3"/>
    <mergeCell ref="H2:H3"/>
    <mergeCell ref="I2:I3"/>
    <mergeCell ref="C2:C3"/>
    <mergeCell ref="D2:D3"/>
    <mergeCell ref="E2:E3"/>
    <mergeCell ref="B2:B3"/>
  </mergeCells>
  <phoneticPr fontId="6" type="noConversion"/>
  <pageMargins left="0.7" right="0.7" top="0.75" bottom="0.75" header="0.3" footer="0.3"/>
  <pageSetup paperSize="9" scale="5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2330-9DE7-4D55-A218-7685FD5CC716}">
  <sheetPr codeName="Sheet2"/>
  <dimension ref="A1:R41"/>
  <sheetViews>
    <sheetView workbookViewId="0">
      <pane xSplit="1" ySplit="1" topLeftCell="B2" activePane="bottomRight" state="frozen"/>
      <selection pane="topRight" activeCell="B1" sqref="B1"/>
      <selection pane="bottomLeft" activeCell="A2" sqref="A2"/>
      <selection pane="bottomRight" activeCell="A31" sqref="A31"/>
    </sheetView>
  </sheetViews>
  <sheetFormatPr defaultRowHeight="14.5" x14ac:dyDescent="0.35"/>
  <cols>
    <col min="1" max="1" width="15.08984375" bestFit="1" customWidth="1"/>
    <col min="2" max="2" width="21.08984375" bestFit="1" customWidth="1"/>
    <col min="3" max="3" width="23.81640625" customWidth="1"/>
    <col min="4" max="4" width="31.7265625" bestFit="1" customWidth="1"/>
    <col min="5" max="5" width="16.81640625" bestFit="1" customWidth="1"/>
    <col min="6" max="6" width="9.26953125" customWidth="1"/>
    <col min="7" max="7" width="16.08984375" bestFit="1" customWidth="1"/>
    <col min="8" max="9" width="15.453125" customWidth="1"/>
    <col min="10" max="10" width="18.08984375" customWidth="1"/>
    <col min="11" max="11" width="12" customWidth="1"/>
    <col min="12" max="12" width="16.6328125" bestFit="1" customWidth="1"/>
    <col min="14" max="14" width="10.81640625" customWidth="1"/>
    <col min="16" max="16" width="9.08984375" bestFit="1" customWidth="1"/>
  </cols>
  <sheetData>
    <row r="1" spans="1:18" ht="91" x14ac:dyDescent="0.35">
      <c r="A1" s="5" t="s">
        <v>0</v>
      </c>
      <c r="B1" s="5" t="s">
        <v>1</v>
      </c>
      <c r="C1" s="5" t="s">
        <v>2</v>
      </c>
      <c r="D1" s="5" t="s">
        <v>3</v>
      </c>
      <c r="E1" s="5" t="s">
        <v>13</v>
      </c>
      <c r="F1" s="5" t="s">
        <v>14</v>
      </c>
      <c r="G1" s="5" t="s">
        <v>4</v>
      </c>
      <c r="H1" s="5" t="s">
        <v>5</v>
      </c>
      <c r="I1" s="5" t="s">
        <v>145</v>
      </c>
      <c r="J1" s="5" t="s">
        <v>149</v>
      </c>
      <c r="K1" s="10" t="s">
        <v>147</v>
      </c>
      <c r="L1" s="71" t="s">
        <v>146</v>
      </c>
      <c r="M1" s="74" t="s">
        <v>154</v>
      </c>
      <c r="N1" s="74" t="s">
        <v>156</v>
      </c>
      <c r="O1" s="75" t="s">
        <v>155</v>
      </c>
      <c r="P1" s="75" t="s">
        <v>157</v>
      </c>
    </row>
    <row r="2" spans="1:18" hidden="1" x14ac:dyDescent="0.35">
      <c r="A2" s="1" t="s">
        <v>10</v>
      </c>
      <c r="B2" s="1">
        <v>2408</v>
      </c>
      <c r="C2" s="11" t="s">
        <v>142</v>
      </c>
      <c r="D2" s="2">
        <v>0.2</v>
      </c>
      <c r="E2" s="7">
        <v>111058</v>
      </c>
      <c r="F2" s="4">
        <f>E2-E2*D2</f>
        <v>88846.399999999994</v>
      </c>
      <c r="G2" s="1" t="s">
        <v>143</v>
      </c>
      <c r="H2" s="1" t="s">
        <v>144</v>
      </c>
      <c r="I2" s="67">
        <v>0.1535</v>
      </c>
      <c r="J2" s="9" t="s">
        <v>169</v>
      </c>
      <c r="K2" s="66">
        <v>1918</v>
      </c>
      <c r="L2" s="72">
        <f>K2*F2</f>
        <v>170407395.19999999</v>
      </c>
      <c r="M2" s="78">
        <v>0.35</v>
      </c>
      <c r="N2" s="87">
        <f>K2*M2</f>
        <v>671.3</v>
      </c>
      <c r="O2" s="76">
        <v>0.65</v>
      </c>
      <c r="P2" s="77">
        <f>K2*O2</f>
        <v>1246.7</v>
      </c>
      <c r="Q2">
        <v>290</v>
      </c>
      <c r="R2" s="115">
        <f>Q2-K2</f>
        <v>-1628</v>
      </c>
    </row>
    <row r="3" spans="1:18" hidden="1" x14ac:dyDescent="0.35">
      <c r="A3" s="1" t="s">
        <v>8</v>
      </c>
      <c r="B3" s="1" t="s">
        <v>152</v>
      </c>
      <c r="C3" s="11" t="s">
        <v>142</v>
      </c>
      <c r="D3" s="2">
        <v>0.2</v>
      </c>
      <c r="E3" s="7">
        <v>111058</v>
      </c>
      <c r="F3" s="4">
        <f t="shared" ref="F3:F30" si="0">E3-E3*D3</f>
        <v>88846.399999999994</v>
      </c>
      <c r="G3" s="1" t="s">
        <v>150</v>
      </c>
      <c r="H3" s="1" t="s">
        <v>151</v>
      </c>
      <c r="I3" s="67">
        <v>0.1075</v>
      </c>
      <c r="J3" s="9"/>
      <c r="K3" s="70">
        <v>6433.125</v>
      </c>
      <c r="L3" s="73">
        <v>571559997</v>
      </c>
      <c r="M3" s="78">
        <v>0.13</v>
      </c>
      <c r="N3" s="87">
        <f t="shared" ref="N3:N15" si="1">K3*M3</f>
        <v>836.30624999999998</v>
      </c>
      <c r="O3" s="76">
        <v>0.87</v>
      </c>
      <c r="P3" s="77">
        <f t="shared" ref="P3:P15" si="2">K3*O3</f>
        <v>5596.8187500000004</v>
      </c>
    </row>
    <row r="4" spans="1:18" hidden="1" x14ac:dyDescent="0.35">
      <c r="A4" s="1" t="s">
        <v>8</v>
      </c>
      <c r="B4" s="1" t="s">
        <v>152</v>
      </c>
      <c r="C4" s="11" t="s">
        <v>153</v>
      </c>
      <c r="D4" s="2">
        <v>0.2</v>
      </c>
      <c r="E4" s="7">
        <v>74250</v>
      </c>
      <c r="F4" s="4">
        <f t="shared" si="0"/>
        <v>59400</v>
      </c>
      <c r="G4" s="1" t="s">
        <v>150</v>
      </c>
      <c r="H4" s="1" t="s">
        <v>151</v>
      </c>
      <c r="I4" s="67">
        <v>0.1075</v>
      </c>
      <c r="J4" s="9"/>
      <c r="K4" s="70">
        <v>1756.875</v>
      </c>
      <c r="L4" s="73">
        <v>104358375</v>
      </c>
      <c r="M4" s="78">
        <v>0.08</v>
      </c>
      <c r="N4" s="87">
        <f t="shared" si="1"/>
        <v>140.55000000000001</v>
      </c>
      <c r="O4" s="76">
        <v>0.92</v>
      </c>
      <c r="P4" s="77">
        <f t="shared" si="2"/>
        <v>1616.325</v>
      </c>
    </row>
    <row r="5" spans="1:18" hidden="1" x14ac:dyDescent="0.35">
      <c r="A5" s="1" t="s">
        <v>18</v>
      </c>
      <c r="B5" s="1" t="s">
        <v>158</v>
      </c>
      <c r="C5" s="1" t="s">
        <v>164</v>
      </c>
      <c r="D5" s="2">
        <v>0.2</v>
      </c>
      <c r="E5" s="7">
        <v>74250</v>
      </c>
      <c r="F5" s="4">
        <f t="shared" si="0"/>
        <v>59400</v>
      </c>
      <c r="G5" s="1" t="s">
        <v>159</v>
      </c>
      <c r="H5" s="1" t="s">
        <v>160</v>
      </c>
      <c r="I5" s="79">
        <v>0.19750000000000001</v>
      </c>
      <c r="J5" s="9"/>
      <c r="K5" s="70">
        <v>14733.75</v>
      </c>
      <c r="L5" s="73">
        <v>875184750</v>
      </c>
      <c r="M5" s="78">
        <v>0.73</v>
      </c>
      <c r="N5" s="87">
        <f t="shared" si="1"/>
        <v>10755.637499999999</v>
      </c>
      <c r="O5" s="76">
        <v>0.27</v>
      </c>
      <c r="P5" s="77">
        <f t="shared" si="2"/>
        <v>3978.1125000000002</v>
      </c>
    </row>
    <row r="6" spans="1:18" hidden="1" x14ac:dyDescent="0.35">
      <c r="A6" s="1" t="s">
        <v>18</v>
      </c>
      <c r="B6" s="1" t="s">
        <v>161</v>
      </c>
      <c r="C6" s="1" t="s">
        <v>16</v>
      </c>
      <c r="D6" s="2">
        <v>0.2</v>
      </c>
      <c r="E6" s="7">
        <v>73431</v>
      </c>
      <c r="F6" s="4">
        <f t="shared" si="0"/>
        <v>58744.800000000003</v>
      </c>
      <c r="G6" s="1" t="s">
        <v>162</v>
      </c>
      <c r="H6" s="1" t="s">
        <v>163</v>
      </c>
      <c r="I6" s="79">
        <v>0.19750000000000001</v>
      </c>
      <c r="J6" s="9"/>
      <c r="K6" s="70">
        <v>43203.749999999985</v>
      </c>
      <c r="L6" s="73">
        <v>2537995652.999999</v>
      </c>
      <c r="M6" s="85">
        <v>0.73</v>
      </c>
      <c r="N6" s="87">
        <f t="shared" si="1"/>
        <v>31538.737499999988</v>
      </c>
      <c r="O6" s="86">
        <v>0.27</v>
      </c>
      <c r="P6" s="77">
        <f t="shared" si="2"/>
        <v>11665.012499999997</v>
      </c>
    </row>
    <row r="7" spans="1:18" hidden="1" x14ac:dyDescent="0.35">
      <c r="A7" s="1" t="s">
        <v>18</v>
      </c>
      <c r="B7" s="1" t="s">
        <v>161</v>
      </c>
      <c r="C7" s="1" t="s">
        <v>21</v>
      </c>
      <c r="D7" s="2">
        <v>0.2</v>
      </c>
      <c r="E7" s="7">
        <v>111606</v>
      </c>
      <c r="F7" s="4">
        <f t="shared" si="0"/>
        <v>89284.800000000003</v>
      </c>
      <c r="G7" s="1" t="s">
        <v>162</v>
      </c>
      <c r="H7" s="1" t="s">
        <v>163</v>
      </c>
      <c r="I7" s="79">
        <v>0.19750000000000001</v>
      </c>
      <c r="J7" s="9"/>
      <c r="K7" s="70">
        <v>1824.375</v>
      </c>
      <c r="L7" s="73">
        <v>162888957</v>
      </c>
      <c r="M7" s="85">
        <v>0.2</v>
      </c>
      <c r="N7" s="87">
        <f t="shared" si="1"/>
        <v>364.875</v>
      </c>
      <c r="O7" s="86">
        <v>0.8</v>
      </c>
      <c r="P7" s="77">
        <f t="shared" si="2"/>
        <v>1459.5</v>
      </c>
    </row>
    <row r="8" spans="1:18" hidden="1" x14ac:dyDescent="0.35">
      <c r="A8" s="1" t="s">
        <v>18</v>
      </c>
      <c r="B8" s="1" t="s">
        <v>167</v>
      </c>
      <c r="C8" s="1" t="s">
        <v>168</v>
      </c>
      <c r="D8" s="2">
        <v>0.2</v>
      </c>
      <c r="E8" s="7">
        <v>70000</v>
      </c>
      <c r="F8" s="4">
        <f t="shared" si="0"/>
        <v>56000</v>
      </c>
      <c r="G8" s="1" t="s">
        <v>165</v>
      </c>
      <c r="H8" s="1" t="s">
        <v>166</v>
      </c>
      <c r="I8" s="79">
        <v>0.19750000000000001</v>
      </c>
      <c r="J8" s="9"/>
      <c r="K8" s="70">
        <v>4561.875</v>
      </c>
      <c r="L8" s="73">
        <v>255465000</v>
      </c>
      <c r="M8" s="85">
        <v>0.79</v>
      </c>
      <c r="N8" s="87">
        <f t="shared" si="1"/>
        <v>3603.8812500000004</v>
      </c>
      <c r="O8" s="86">
        <v>0.21</v>
      </c>
      <c r="P8" s="77">
        <f t="shared" si="2"/>
        <v>957.99374999999998</v>
      </c>
    </row>
    <row r="9" spans="1:18" hidden="1" x14ac:dyDescent="0.35">
      <c r="A9" s="1" t="s">
        <v>10</v>
      </c>
      <c r="B9" s="1">
        <v>2410</v>
      </c>
      <c r="C9" s="11" t="s">
        <v>9</v>
      </c>
      <c r="D9" s="2">
        <v>0.2</v>
      </c>
      <c r="E9" s="7">
        <v>119066</v>
      </c>
      <c r="F9" s="114">
        <f t="shared" si="0"/>
        <v>95252.800000000003</v>
      </c>
      <c r="G9" s="1" t="s">
        <v>226</v>
      </c>
      <c r="H9" s="1"/>
      <c r="I9" s="67">
        <v>0.1535</v>
      </c>
      <c r="J9" s="9" t="s">
        <v>169</v>
      </c>
      <c r="K9" s="70">
        <v>1315</v>
      </c>
      <c r="L9" s="73">
        <v>125212782.25</v>
      </c>
      <c r="M9" s="85">
        <v>0.3</v>
      </c>
      <c r="N9" s="87">
        <f>K9*M9</f>
        <v>394.5</v>
      </c>
      <c r="O9" s="86">
        <v>0.7</v>
      </c>
      <c r="P9" s="77">
        <f t="shared" si="2"/>
        <v>920.49999999999989</v>
      </c>
    </row>
    <row r="10" spans="1:18" hidden="1" x14ac:dyDescent="0.35">
      <c r="A10" s="1" t="s">
        <v>8</v>
      </c>
      <c r="B10" s="1" t="s">
        <v>227</v>
      </c>
      <c r="C10" s="1" t="s">
        <v>16</v>
      </c>
      <c r="D10" s="2">
        <v>0.15</v>
      </c>
      <c r="E10" s="7">
        <v>73431</v>
      </c>
      <c r="F10" s="114">
        <f t="shared" si="0"/>
        <v>62416.35</v>
      </c>
      <c r="G10" s="1" t="s">
        <v>228</v>
      </c>
      <c r="H10" s="1" t="s">
        <v>229</v>
      </c>
      <c r="I10" s="1"/>
      <c r="J10" s="82"/>
      <c r="K10" s="70">
        <v>7220.2941176470595</v>
      </c>
      <c r="L10" s="73">
        <v>450664404.75</v>
      </c>
      <c r="M10" s="85">
        <v>0.14000000000000001</v>
      </c>
      <c r="N10" s="87">
        <f t="shared" si="1"/>
        <v>1010.8411764705884</v>
      </c>
      <c r="O10" s="86">
        <v>0.86</v>
      </c>
      <c r="P10" s="77">
        <f t="shared" si="2"/>
        <v>6209.4529411764706</v>
      </c>
    </row>
    <row r="11" spans="1:18" hidden="1" x14ac:dyDescent="0.35">
      <c r="A11" s="1" t="s">
        <v>8</v>
      </c>
      <c r="B11" s="1" t="s">
        <v>227</v>
      </c>
      <c r="C11" s="1" t="s">
        <v>21</v>
      </c>
      <c r="D11" s="2">
        <v>0.2</v>
      </c>
      <c r="E11" s="7">
        <v>111606</v>
      </c>
      <c r="F11" s="114">
        <f t="shared" si="0"/>
        <v>89284.800000000003</v>
      </c>
      <c r="G11" s="1" t="s">
        <v>228</v>
      </c>
      <c r="H11" s="1" t="s">
        <v>229</v>
      </c>
      <c r="I11" s="1"/>
      <c r="J11" s="6"/>
      <c r="K11" s="70">
        <v>1384.3749999999998</v>
      </c>
      <c r="L11" s="73">
        <v>123603644.99999999</v>
      </c>
      <c r="M11" s="85">
        <v>0.14000000000000001</v>
      </c>
      <c r="N11" s="87">
        <f t="shared" si="1"/>
        <v>193.8125</v>
      </c>
      <c r="O11" s="86">
        <v>0.86</v>
      </c>
      <c r="P11" s="77">
        <f t="shared" si="2"/>
        <v>1190.5624999999998</v>
      </c>
    </row>
    <row r="12" spans="1:18" hidden="1" x14ac:dyDescent="0.35">
      <c r="A12" s="1" t="s">
        <v>18</v>
      </c>
      <c r="B12" s="1" t="s">
        <v>167</v>
      </c>
      <c r="C12" s="11" t="s">
        <v>252</v>
      </c>
      <c r="D12" s="2">
        <v>0.2</v>
      </c>
      <c r="E12" s="7">
        <v>61050</v>
      </c>
      <c r="F12" s="4">
        <f t="shared" si="0"/>
        <v>48840</v>
      </c>
      <c r="G12" s="1" t="s">
        <v>165</v>
      </c>
      <c r="H12" s="1" t="s">
        <v>166</v>
      </c>
      <c r="I12" s="79">
        <v>0.19750000000000001</v>
      </c>
      <c r="J12" s="6"/>
      <c r="K12" s="70">
        <v>603.90625</v>
      </c>
      <c r="L12" s="73">
        <v>29494781.25</v>
      </c>
      <c r="M12" s="85">
        <v>0.75</v>
      </c>
      <c r="N12" s="87">
        <f t="shared" si="1"/>
        <v>452.9296875</v>
      </c>
      <c r="O12" s="86">
        <v>0.25</v>
      </c>
      <c r="P12" s="77">
        <f t="shared" si="2"/>
        <v>150.9765625</v>
      </c>
    </row>
    <row r="13" spans="1:18" hidden="1" x14ac:dyDescent="0.35">
      <c r="A13" s="1" t="s">
        <v>18</v>
      </c>
      <c r="B13" s="1" t="s">
        <v>167</v>
      </c>
      <c r="C13" s="11" t="s">
        <v>251</v>
      </c>
      <c r="D13" s="2">
        <v>0.25</v>
      </c>
      <c r="E13" s="7">
        <v>59400</v>
      </c>
      <c r="F13" s="4">
        <f t="shared" si="0"/>
        <v>44550</v>
      </c>
      <c r="G13" s="1" t="s">
        <v>165</v>
      </c>
      <c r="H13" s="1" t="s">
        <v>166</v>
      </c>
      <c r="I13" s="79">
        <v>0.19750000000000001</v>
      </c>
      <c r="J13" s="6"/>
      <c r="K13" s="70">
        <v>4645.333333333333</v>
      </c>
      <c r="L13" s="73">
        <v>206949600</v>
      </c>
      <c r="M13" s="85">
        <v>0.12</v>
      </c>
      <c r="N13" s="87">
        <f t="shared" si="1"/>
        <v>557.43999999999994</v>
      </c>
      <c r="O13" s="86">
        <v>0.88</v>
      </c>
      <c r="P13" s="77">
        <f t="shared" si="2"/>
        <v>4087.893333333333</v>
      </c>
    </row>
    <row r="14" spans="1:18" hidden="1" x14ac:dyDescent="0.35">
      <c r="A14" s="1" t="s">
        <v>18</v>
      </c>
      <c r="B14" s="1" t="s">
        <v>245</v>
      </c>
      <c r="C14" s="11" t="s">
        <v>164</v>
      </c>
      <c r="D14" s="2">
        <v>0.2</v>
      </c>
      <c r="E14" s="7">
        <v>74250</v>
      </c>
      <c r="F14" s="4">
        <f t="shared" si="0"/>
        <v>59400</v>
      </c>
      <c r="G14" s="1" t="s">
        <v>246</v>
      </c>
      <c r="H14" s="1" t="s">
        <v>247</v>
      </c>
      <c r="I14" s="79">
        <v>0.19750000000000001</v>
      </c>
      <c r="J14" s="1"/>
      <c r="K14" s="70">
        <v>14733.75</v>
      </c>
      <c r="L14" s="73">
        <v>875184750</v>
      </c>
      <c r="M14" s="85">
        <v>0.73</v>
      </c>
      <c r="N14" s="87">
        <f t="shared" si="1"/>
        <v>10755.637499999999</v>
      </c>
      <c r="O14" s="86">
        <v>0.27</v>
      </c>
      <c r="P14" s="77">
        <f t="shared" si="2"/>
        <v>3978.1125000000002</v>
      </c>
    </row>
    <row r="15" spans="1:18" hidden="1" x14ac:dyDescent="0.35">
      <c r="A15" s="1" t="s">
        <v>254</v>
      </c>
      <c r="B15" s="1" t="s">
        <v>245</v>
      </c>
      <c r="C15" s="11" t="s">
        <v>253</v>
      </c>
      <c r="D15" s="2">
        <v>0.2</v>
      </c>
      <c r="E15" s="7">
        <v>46000</v>
      </c>
      <c r="F15" s="4">
        <f t="shared" si="0"/>
        <v>36800</v>
      </c>
      <c r="G15" s="1" t="s">
        <v>246</v>
      </c>
      <c r="H15" s="1" t="s">
        <v>247</v>
      </c>
      <c r="I15" s="79">
        <v>0.19750000000000001</v>
      </c>
      <c r="J15" s="1"/>
      <c r="K15" s="70">
        <v>22522.8125</v>
      </c>
      <c r="L15" s="117">
        <v>828839500</v>
      </c>
      <c r="M15" s="85">
        <v>0.88</v>
      </c>
      <c r="N15" s="87">
        <f t="shared" si="1"/>
        <v>19820.075000000001</v>
      </c>
      <c r="O15" s="86">
        <v>0.12</v>
      </c>
      <c r="P15" s="77">
        <f t="shared" si="2"/>
        <v>2702.7374999999997</v>
      </c>
    </row>
    <row r="16" spans="1:18" hidden="1" x14ac:dyDescent="0.35">
      <c r="A16" s="1" t="s">
        <v>18</v>
      </c>
      <c r="B16" s="1" t="s">
        <v>250</v>
      </c>
      <c r="C16" s="11" t="s">
        <v>21</v>
      </c>
      <c r="D16" s="2">
        <v>0.2</v>
      </c>
      <c r="E16" s="7">
        <v>111606</v>
      </c>
      <c r="F16" s="4">
        <f t="shared" si="0"/>
        <v>89284.800000000003</v>
      </c>
      <c r="G16" s="1" t="s">
        <v>248</v>
      </c>
      <c r="H16" s="1" t="s">
        <v>249</v>
      </c>
      <c r="I16" s="79">
        <v>0.19750000000000001</v>
      </c>
      <c r="J16" s="6"/>
      <c r="K16" s="70">
        <v>1824.375</v>
      </c>
      <c r="L16" s="73">
        <v>162888957</v>
      </c>
      <c r="M16" s="85">
        <v>0.2</v>
      </c>
      <c r="N16" s="87">
        <f>K16*M16</f>
        <v>364.875</v>
      </c>
      <c r="O16" s="86">
        <v>0.8</v>
      </c>
      <c r="P16" s="77">
        <f>K16*O16</f>
        <v>1459.5</v>
      </c>
    </row>
    <row r="17" spans="1:16" hidden="1" x14ac:dyDescent="0.35">
      <c r="A17" s="1" t="s">
        <v>10</v>
      </c>
      <c r="B17" s="1">
        <v>2414</v>
      </c>
      <c r="C17" s="11" t="s">
        <v>142</v>
      </c>
      <c r="D17" s="2">
        <v>0.2</v>
      </c>
      <c r="E17" s="7">
        <v>111058</v>
      </c>
      <c r="F17" s="114">
        <f t="shared" si="0"/>
        <v>88846.399999999994</v>
      </c>
      <c r="G17" s="1" t="s">
        <v>268</v>
      </c>
      <c r="H17" s="1" t="s">
        <v>269</v>
      </c>
      <c r="I17" s="124">
        <v>0.1535</v>
      </c>
      <c r="J17" s="6"/>
      <c r="K17" s="6"/>
      <c r="L17" s="6"/>
      <c r="M17" s="6"/>
      <c r="N17" s="6"/>
      <c r="O17" s="6"/>
      <c r="P17" s="6"/>
    </row>
    <row r="18" spans="1:16" hidden="1" x14ac:dyDescent="0.35">
      <c r="A18" s="1" t="s">
        <v>10</v>
      </c>
      <c r="B18" s="1">
        <v>2414</v>
      </c>
      <c r="C18" s="11" t="s">
        <v>255</v>
      </c>
      <c r="D18" s="2">
        <v>0.15</v>
      </c>
      <c r="E18" s="7">
        <v>50183</v>
      </c>
      <c r="F18" s="114">
        <f t="shared" si="0"/>
        <v>42655.55</v>
      </c>
      <c r="G18" s="1" t="s">
        <v>268</v>
      </c>
      <c r="H18" s="1" t="s">
        <v>269</v>
      </c>
      <c r="I18" s="124">
        <v>0.1535</v>
      </c>
      <c r="J18" s="6"/>
      <c r="K18" s="6"/>
      <c r="L18" s="6"/>
      <c r="M18" s="6"/>
      <c r="N18" s="6"/>
      <c r="O18" s="6"/>
      <c r="P18" s="6"/>
    </row>
    <row r="19" spans="1:16" hidden="1" x14ac:dyDescent="0.35">
      <c r="A19" s="1" t="s">
        <v>10</v>
      </c>
      <c r="B19" s="1">
        <v>2415</v>
      </c>
      <c r="C19" s="11" t="s">
        <v>16</v>
      </c>
      <c r="D19" s="2">
        <v>0.15</v>
      </c>
      <c r="E19" s="7">
        <v>73431</v>
      </c>
      <c r="F19" s="114">
        <f t="shared" si="0"/>
        <v>62416.35</v>
      </c>
      <c r="G19" s="1" t="s">
        <v>270</v>
      </c>
      <c r="H19" s="1" t="s">
        <v>271</v>
      </c>
      <c r="I19" s="124">
        <v>0.1535</v>
      </c>
      <c r="J19" s="6"/>
      <c r="K19" s="6"/>
      <c r="L19" s="6"/>
      <c r="M19" s="6"/>
      <c r="N19" s="6"/>
      <c r="O19" s="6"/>
      <c r="P19" s="6"/>
    </row>
    <row r="20" spans="1:16" hidden="1" x14ac:dyDescent="0.35">
      <c r="A20" s="1" t="s">
        <v>285</v>
      </c>
      <c r="B20" s="11" t="s">
        <v>286</v>
      </c>
      <c r="C20" s="11" t="s">
        <v>273</v>
      </c>
      <c r="D20" s="12" t="s">
        <v>282</v>
      </c>
      <c r="E20" s="13">
        <v>59400</v>
      </c>
      <c r="F20" s="114"/>
      <c r="G20" s="11" t="s">
        <v>248</v>
      </c>
      <c r="H20" s="11" t="s">
        <v>277</v>
      </c>
      <c r="I20" s="79">
        <v>0.19750000000000001</v>
      </c>
      <c r="J20" s="6"/>
      <c r="K20" s="6"/>
      <c r="L20" s="6"/>
      <c r="M20" s="6"/>
      <c r="N20" s="6"/>
      <c r="O20" s="6"/>
      <c r="P20" s="6"/>
    </row>
    <row r="21" spans="1:16" hidden="1" x14ac:dyDescent="0.35">
      <c r="A21" s="1" t="s">
        <v>285</v>
      </c>
      <c r="B21" s="11" t="s">
        <v>286</v>
      </c>
      <c r="C21" s="11" t="s">
        <v>274</v>
      </c>
      <c r="D21" s="12" t="s">
        <v>283</v>
      </c>
      <c r="E21" s="13">
        <v>61050</v>
      </c>
      <c r="F21" s="114"/>
      <c r="G21" s="11" t="s">
        <v>248</v>
      </c>
      <c r="H21" s="11" t="s">
        <v>277</v>
      </c>
      <c r="I21" s="79">
        <v>0.19750000000000001</v>
      </c>
      <c r="J21" s="6"/>
      <c r="K21" s="6"/>
      <c r="L21" s="6"/>
      <c r="M21" s="6"/>
      <c r="N21" s="6"/>
      <c r="O21" s="6"/>
      <c r="P21" s="6"/>
    </row>
    <row r="22" spans="1:16" hidden="1" x14ac:dyDescent="0.35">
      <c r="A22" s="1" t="s">
        <v>285</v>
      </c>
      <c r="B22" s="11" t="s">
        <v>286</v>
      </c>
      <c r="C22" s="11" t="s">
        <v>275</v>
      </c>
      <c r="D22" s="12">
        <v>0.2</v>
      </c>
      <c r="E22" s="14">
        <v>55595</v>
      </c>
      <c r="F22" s="114">
        <f t="shared" si="0"/>
        <v>44476</v>
      </c>
      <c r="G22" s="1" t="s">
        <v>278</v>
      </c>
      <c r="H22" s="1" t="s">
        <v>279</v>
      </c>
      <c r="I22" s="79">
        <v>0.19750000000000001</v>
      </c>
      <c r="J22" s="6"/>
      <c r="K22" s="6"/>
      <c r="L22" s="6"/>
      <c r="M22" s="6"/>
      <c r="N22" s="6"/>
      <c r="O22" s="6"/>
      <c r="P22" s="6"/>
    </row>
    <row r="23" spans="1:16" hidden="1" x14ac:dyDescent="0.35">
      <c r="A23" s="1" t="s">
        <v>285</v>
      </c>
      <c r="B23" s="11" t="s">
        <v>286</v>
      </c>
      <c r="C23" s="11" t="s">
        <v>276</v>
      </c>
      <c r="D23" s="6" t="s">
        <v>284</v>
      </c>
      <c r="E23" s="125">
        <v>74250</v>
      </c>
      <c r="F23" s="114"/>
      <c r="G23" s="1" t="s">
        <v>278</v>
      </c>
      <c r="H23" s="1" t="s">
        <v>279</v>
      </c>
      <c r="I23" s="79">
        <v>0.19750000000000001</v>
      </c>
      <c r="J23" s="6"/>
      <c r="K23" s="6"/>
      <c r="L23" s="6"/>
      <c r="M23" s="6"/>
      <c r="N23" s="6"/>
      <c r="O23" s="6"/>
      <c r="P23" s="6"/>
    </row>
    <row r="24" spans="1:16" ht="29" hidden="1" x14ac:dyDescent="0.35">
      <c r="A24" s="1" t="s">
        <v>285</v>
      </c>
      <c r="B24" s="126" t="s">
        <v>287</v>
      </c>
      <c r="C24" s="11" t="s">
        <v>142</v>
      </c>
      <c r="D24" s="12">
        <v>0.2</v>
      </c>
      <c r="E24" s="125">
        <v>111058</v>
      </c>
      <c r="F24" s="114">
        <f t="shared" si="0"/>
        <v>88846.399999999994</v>
      </c>
      <c r="G24" s="11" t="s">
        <v>280</v>
      </c>
      <c r="H24" s="11" t="s">
        <v>281</v>
      </c>
      <c r="I24" s="127">
        <v>0.19750000000000001</v>
      </c>
      <c r="J24" s="6"/>
      <c r="K24" s="6"/>
      <c r="L24" s="6"/>
      <c r="M24" s="6"/>
      <c r="N24" s="6"/>
      <c r="O24" s="6"/>
      <c r="P24" s="6"/>
    </row>
    <row r="25" spans="1:16" hidden="1" x14ac:dyDescent="0.35">
      <c r="A25" s="1" t="s">
        <v>8</v>
      </c>
      <c r="B25" s="192" t="s">
        <v>300</v>
      </c>
      <c r="C25" s="11" t="s">
        <v>20</v>
      </c>
      <c r="D25" s="2">
        <v>0.15</v>
      </c>
      <c r="E25" s="7">
        <v>106050</v>
      </c>
      <c r="F25" s="114">
        <f t="shared" si="0"/>
        <v>90142.5</v>
      </c>
      <c r="G25" s="1" t="s">
        <v>297</v>
      </c>
      <c r="H25" s="1" t="s">
        <v>298</v>
      </c>
      <c r="I25" s="6"/>
      <c r="J25" s="6"/>
      <c r="K25" s="6"/>
      <c r="L25" s="6"/>
      <c r="M25" s="6"/>
      <c r="N25" s="6"/>
      <c r="O25" s="6"/>
      <c r="P25" s="6"/>
    </row>
    <row r="26" spans="1:16" hidden="1" x14ac:dyDescent="0.35">
      <c r="A26" s="1" t="s">
        <v>8</v>
      </c>
      <c r="B26" s="193"/>
      <c r="C26" s="11" t="s">
        <v>19</v>
      </c>
      <c r="D26" s="2">
        <v>0.15</v>
      </c>
      <c r="E26" s="7">
        <v>110250</v>
      </c>
      <c r="F26" s="114">
        <f t="shared" si="0"/>
        <v>93712.5</v>
      </c>
      <c r="G26" s="1" t="s">
        <v>297</v>
      </c>
      <c r="H26" s="1" t="s">
        <v>298</v>
      </c>
      <c r="I26" s="6"/>
      <c r="J26" s="6"/>
      <c r="K26" s="6"/>
      <c r="L26" s="6"/>
      <c r="M26" s="6"/>
      <c r="N26" s="6"/>
      <c r="O26" s="6"/>
      <c r="P26" s="6"/>
    </row>
    <row r="27" spans="1:16" hidden="1" x14ac:dyDescent="0.35">
      <c r="A27" s="1" t="s">
        <v>306</v>
      </c>
      <c r="B27" s="1" t="s">
        <v>74</v>
      </c>
      <c r="C27" s="11" t="s">
        <v>142</v>
      </c>
      <c r="D27" s="2">
        <v>0.2</v>
      </c>
      <c r="E27" s="7">
        <v>111058</v>
      </c>
      <c r="F27" s="114">
        <f t="shared" si="0"/>
        <v>88846.399999999994</v>
      </c>
      <c r="G27" s="1" t="s">
        <v>309</v>
      </c>
      <c r="H27" s="1" t="s">
        <v>308</v>
      </c>
      <c r="I27" s="6"/>
      <c r="J27" s="6"/>
      <c r="K27" s="6"/>
      <c r="L27" s="6"/>
      <c r="M27" s="6"/>
      <c r="N27" s="6"/>
      <c r="O27" s="6"/>
      <c r="P27" s="6"/>
    </row>
    <row r="28" spans="1:16" hidden="1" x14ac:dyDescent="0.35">
      <c r="A28" s="1" t="s">
        <v>306</v>
      </c>
      <c r="B28" s="1" t="s">
        <v>74</v>
      </c>
      <c r="C28" s="11" t="s">
        <v>164</v>
      </c>
      <c r="D28" s="2">
        <v>0.2</v>
      </c>
      <c r="E28" s="130">
        <v>74250</v>
      </c>
      <c r="F28" s="114">
        <f t="shared" si="0"/>
        <v>59400</v>
      </c>
      <c r="G28" s="1" t="s">
        <v>311</v>
      </c>
      <c r="H28" s="1" t="s">
        <v>310</v>
      </c>
      <c r="I28" s="6"/>
      <c r="J28" s="6"/>
      <c r="K28" s="6"/>
      <c r="L28" s="6"/>
      <c r="M28" s="6"/>
      <c r="N28" s="6"/>
      <c r="O28" s="6"/>
      <c r="P28" s="6"/>
    </row>
    <row r="29" spans="1:16" x14ac:dyDescent="0.35">
      <c r="A29" s="1" t="s">
        <v>10</v>
      </c>
      <c r="B29" s="1">
        <v>2418</v>
      </c>
      <c r="C29" s="11" t="s">
        <v>9</v>
      </c>
      <c r="D29" s="2">
        <v>0.2</v>
      </c>
      <c r="E29" s="130">
        <v>119066</v>
      </c>
      <c r="F29" s="114">
        <f t="shared" si="0"/>
        <v>95252.800000000003</v>
      </c>
      <c r="G29" s="1" t="s">
        <v>375</v>
      </c>
      <c r="H29" s="1" t="s">
        <v>376</v>
      </c>
      <c r="I29" s="6"/>
      <c r="J29" s="6"/>
      <c r="K29" s="6"/>
      <c r="L29" s="6"/>
      <c r="M29" s="6"/>
      <c r="N29" s="6"/>
      <c r="O29" s="6"/>
      <c r="P29" s="6"/>
    </row>
    <row r="30" spans="1:16" x14ac:dyDescent="0.35">
      <c r="A30" s="1" t="s">
        <v>10</v>
      </c>
      <c r="B30" s="1">
        <v>2418</v>
      </c>
      <c r="C30" s="11" t="s">
        <v>11</v>
      </c>
      <c r="D30" s="2">
        <v>0.2</v>
      </c>
      <c r="E30" s="152">
        <v>107205</v>
      </c>
      <c r="F30" s="114">
        <f t="shared" si="0"/>
        <v>85764</v>
      </c>
      <c r="G30" s="1" t="s">
        <v>375</v>
      </c>
      <c r="H30" s="1" t="s">
        <v>376</v>
      </c>
      <c r="I30" s="6"/>
      <c r="J30" s="6"/>
      <c r="K30" s="6"/>
      <c r="L30" s="6"/>
      <c r="M30" s="6"/>
      <c r="N30" s="6"/>
      <c r="O30" s="6"/>
      <c r="P30" s="6"/>
    </row>
    <row r="31" spans="1:16" x14ac:dyDescent="0.35">
      <c r="A31" s="6"/>
      <c r="B31" s="6"/>
      <c r="C31" s="6"/>
      <c r="D31" s="6"/>
      <c r="E31" s="6"/>
      <c r="F31" s="6"/>
      <c r="G31" s="6"/>
      <c r="H31" s="6"/>
      <c r="I31" s="6"/>
      <c r="J31" s="6"/>
      <c r="K31" s="6"/>
      <c r="L31" s="6"/>
      <c r="M31" s="6"/>
      <c r="N31" s="6"/>
      <c r="O31" s="6"/>
      <c r="P31" s="6"/>
    </row>
    <row r="32" spans="1:16" x14ac:dyDescent="0.35">
      <c r="A32" s="6"/>
      <c r="B32" s="6"/>
      <c r="C32" s="6"/>
      <c r="D32" s="6"/>
      <c r="E32" s="6"/>
      <c r="F32" s="6"/>
      <c r="G32" s="6"/>
      <c r="H32" s="6"/>
      <c r="I32" s="6"/>
      <c r="J32" s="6"/>
      <c r="K32" s="6"/>
      <c r="L32" s="6"/>
      <c r="M32" s="6"/>
      <c r="N32" s="6"/>
      <c r="O32" s="6"/>
      <c r="P32" s="6"/>
    </row>
    <row r="33" spans="1:16" x14ac:dyDescent="0.35">
      <c r="A33" s="6"/>
      <c r="B33" s="6"/>
      <c r="C33" s="6"/>
      <c r="D33" s="6"/>
      <c r="E33" s="6"/>
      <c r="F33" s="6"/>
      <c r="G33" s="6"/>
      <c r="H33" s="6"/>
      <c r="I33" s="6"/>
      <c r="J33" s="6"/>
      <c r="K33" s="6"/>
      <c r="L33" s="6"/>
      <c r="M33" s="6"/>
      <c r="N33" s="6"/>
      <c r="O33" s="6"/>
      <c r="P33" s="6"/>
    </row>
    <row r="34" spans="1:16" x14ac:dyDescent="0.35">
      <c r="A34" s="6"/>
      <c r="B34" s="6"/>
      <c r="C34" s="6"/>
      <c r="D34" s="6"/>
      <c r="E34" s="6"/>
      <c r="F34" s="6"/>
      <c r="G34" s="6"/>
      <c r="H34" s="6"/>
      <c r="I34" s="6"/>
      <c r="J34" s="6"/>
      <c r="K34" s="6"/>
      <c r="L34" s="6"/>
      <c r="M34" s="6"/>
      <c r="N34" s="6"/>
      <c r="O34" s="6"/>
      <c r="P34" s="6"/>
    </row>
    <row r="35" spans="1:16" x14ac:dyDescent="0.35">
      <c r="A35" s="6"/>
      <c r="B35" s="6"/>
      <c r="C35" s="6"/>
      <c r="D35" s="6"/>
      <c r="E35" s="6"/>
      <c r="F35" s="6"/>
      <c r="G35" s="6"/>
      <c r="H35" s="6"/>
      <c r="I35" s="6"/>
      <c r="J35" s="6"/>
      <c r="K35" s="6"/>
      <c r="L35" s="6"/>
      <c r="M35" s="6"/>
      <c r="N35" s="6"/>
      <c r="O35" s="6"/>
      <c r="P35" s="6"/>
    </row>
    <row r="36" spans="1:16" x14ac:dyDescent="0.35">
      <c r="A36" s="6"/>
      <c r="B36" s="6"/>
      <c r="C36" s="6"/>
      <c r="D36" s="6"/>
      <c r="E36" s="6"/>
      <c r="F36" s="6"/>
      <c r="G36" s="6"/>
      <c r="H36" s="6"/>
      <c r="I36" s="6"/>
      <c r="J36" s="6"/>
      <c r="K36" s="6"/>
      <c r="L36" s="6"/>
      <c r="M36" s="6"/>
      <c r="N36" s="6"/>
      <c r="O36" s="6"/>
      <c r="P36" s="6"/>
    </row>
    <row r="37" spans="1:16" x14ac:dyDescent="0.35">
      <c r="A37" s="6"/>
      <c r="B37" s="6"/>
      <c r="C37" s="6"/>
      <c r="D37" s="6"/>
      <c r="E37" s="6"/>
      <c r="F37" s="6"/>
      <c r="G37" s="6"/>
      <c r="H37" s="6"/>
      <c r="I37" s="6"/>
      <c r="J37" s="6"/>
      <c r="K37" s="6"/>
      <c r="L37" s="6"/>
      <c r="M37" s="6"/>
      <c r="N37" s="6"/>
      <c r="O37" s="6"/>
      <c r="P37" s="6"/>
    </row>
    <row r="38" spans="1:16" x14ac:dyDescent="0.35">
      <c r="A38" s="6"/>
      <c r="B38" s="6"/>
      <c r="C38" s="6"/>
      <c r="D38" s="6"/>
      <c r="E38" s="6"/>
      <c r="F38" s="6"/>
      <c r="G38" s="6"/>
      <c r="H38" s="6"/>
      <c r="I38" s="6"/>
      <c r="J38" s="6"/>
      <c r="K38" s="6"/>
      <c r="L38" s="6"/>
      <c r="M38" s="6"/>
      <c r="N38" s="6"/>
      <c r="O38" s="6"/>
      <c r="P38" s="6"/>
    </row>
    <row r="39" spans="1:16" x14ac:dyDescent="0.35">
      <c r="A39" s="6"/>
      <c r="B39" s="6"/>
      <c r="C39" s="6"/>
      <c r="D39" s="6"/>
      <c r="E39" s="6"/>
      <c r="F39" s="6"/>
      <c r="G39" s="6"/>
      <c r="H39" s="6"/>
      <c r="I39" s="6"/>
      <c r="J39" s="6"/>
      <c r="K39" s="6"/>
      <c r="L39" s="6"/>
      <c r="M39" s="6"/>
      <c r="N39" s="6"/>
      <c r="O39" s="6"/>
      <c r="P39" s="6"/>
    </row>
    <row r="40" spans="1:16" x14ac:dyDescent="0.35">
      <c r="A40" s="6"/>
      <c r="B40" s="6"/>
      <c r="C40" s="6"/>
      <c r="D40" s="6"/>
      <c r="E40" s="6"/>
      <c r="F40" s="6"/>
      <c r="G40" s="6"/>
      <c r="H40" s="6"/>
      <c r="I40" s="6"/>
      <c r="J40" s="6"/>
      <c r="K40" s="6"/>
      <c r="L40" s="6"/>
      <c r="M40" s="6"/>
      <c r="N40" s="6"/>
      <c r="O40" s="6"/>
      <c r="P40" s="6"/>
    </row>
    <row r="41" spans="1:16" x14ac:dyDescent="0.35">
      <c r="A41" s="6"/>
      <c r="B41" s="6"/>
      <c r="C41" s="6"/>
      <c r="D41" s="6"/>
      <c r="E41" s="6"/>
      <c r="F41" s="6"/>
      <c r="G41" s="6"/>
      <c r="H41" s="6"/>
      <c r="I41" s="6"/>
      <c r="J41" s="6"/>
      <c r="K41" s="6"/>
      <c r="L41" s="6"/>
      <c r="M41" s="6"/>
      <c r="N41" s="6"/>
      <c r="O41" s="6"/>
      <c r="P41" s="6"/>
    </row>
  </sheetData>
  <autoFilter ref="A1:J16" xr:uid="{C6942330-9DE7-4D55-A218-7685FD5CC716}"/>
  <mergeCells count="1">
    <mergeCell ref="B25:B26"/>
  </mergeCells>
  <phoneticPr fontId="6" type="noConversion"/>
  <pageMargins left="0.7" right="0.7" top="0.75" bottom="0.75" header="0.3" footer="0.3"/>
  <pageSetup paperSize="9" orientation="portrait"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C6548-82DF-4C19-A738-E19DB08E6555}">
  <dimension ref="A1:H4"/>
  <sheetViews>
    <sheetView workbookViewId="0">
      <selection sqref="A1:H2"/>
    </sheetView>
  </sheetViews>
  <sheetFormatPr defaultRowHeight="14.5" x14ac:dyDescent="0.35"/>
  <cols>
    <col min="1" max="1" width="10.54296875" bestFit="1" customWidth="1"/>
    <col min="2" max="2" width="17.453125" customWidth="1"/>
    <col min="3" max="3" width="27.54296875" bestFit="1" customWidth="1"/>
    <col min="4" max="4" width="26.26953125" customWidth="1"/>
    <col min="5" max="5" width="12.26953125" bestFit="1" customWidth="1"/>
    <col min="6" max="6" width="10.6328125" customWidth="1"/>
    <col min="7" max="7" width="12.26953125" customWidth="1"/>
    <col min="8" max="8" width="14.36328125" customWidth="1"/>
  </cols>
  <sheetData>
    <row r="1" spans="1:8" ht="26" x14ac:dyDescent="0.35">
      <c r="A1" s="5" t="s">
        <v>0</v>
      </c>
      <c r="B1" s="5" t="s">
        <v>1</v>
      </c>
      <c r="C1" s="5" t="s">
        <v>2</v>
      </c>
      <c r="D1" s="5" t="s">
        <v>6</v>
      </c>
      <c r="E1" s="5" t="s">
        <v>13</v>
      </c>
      <c r="F1" s="10" t="s">
        <v>385</v>
      </c>
      <c r="G1" s="5" t="s">
        <v>4</v>
      </c>
      <c r="H1" s="5" t="s">
        <v>5</v>
      </c>
    </row>
    <row r="2" spans="1:8" ht="37" customHeight="1" x14ac:dyDescent="0.35">
      <c r="A2" s="11" t="s">
        <v>8</v>
      </c>
      <c r="B2" s="11" t="s">
        <v>378</v>
      </c>
      <c r="C2" s="11" t="s">
        <v>383</v>
      </c>
      <c r="D2" s="164" t="s">
        <v>384</v>
      </c>
      <c r="E2" s="13">
        <v>110250</v>
      </c>
      <c r="F2" s="4">
        <v>50183</v>
      </c>
      <c r="G2" s="11" t="s">
        <v>386</v>
      </c>
      <c r="H2" s="11" t="s">
        <v>379</v>
      </c>
    </row>
    <row r="3" spans="1:8" x14ac:dyDescent="0.35">
      <c r="A3" s="1" t="s">
        <v>10</v>
      </c>
      <c r="B3" s="1">
        <v>2414</v>
      </c>
      <c r="C3" s="11" t="s">
        <v>255</v>
      </c>
      <c r="D3" s="11">
        <v>371399</v>
      </c>
      <c r="E3" s="7">
        <v>50183</v>
      </c>
      <c r="F3" s="114" t="e">
        <f>E3-E3*#REF!</f>
        <v>#REF!</v>
      </c>
      <c r="G3" s="1" t="s">
        <v>268</v>
      </c>
      <c r="H3" s="1" t="s">
        <v>269</v>
      </c>
    </row>
    <row r="4" spans="1:8" x14ac:dyDescent="0.35">
      <c r="A4" s="1" t="s">
        <v>10</v>
      </c>
      <c r="B4" s="1">
        <v>2415</v>
      </c>
      <c r="C4" s="11" t="s">
        <v>16</v>
      </c>
      <c r="D4" s="11">
        <v>224367</v>
      </c>
      <c r="E4" s="7">
        <v>73431</v>
      </c>
      <c r="F4" s="114" t="e">
        <f>E4-E4*#REF!</f>
        <v>#REF!</v>
      </c>
      <c r="G4" s="1" t="s">
        <v>270</v>
      </c>
      <c r="H4" s="1" t="s">
        <v>271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FA55-3E11-4DFC-A657-ED0DD54AD822}">
  <dimension ref="A1:T27"/>
  <sheetViews>
    <sheetView workbookViewId="0">
      <pane xSplit="2" ySplit="1" topLeftCell="K2" activePane="bottomRight" state="frozen"/>
      <selection pane="topRight" activeCell="C1" sqref="C1"/>
      <selection pane="bottomLeft" activeCell="A2" sqref="A2"/>
      <selection pane="bottomRight" activeCell="T5" sqref="T5"/>
    </sheetView>
  </sheetViews>
  <sheetFormatPr defaultRowHeight="15.5" x14ac:dyDescent="0.35"/>
  <cols>
    <col min="1" max="1" width="5.7265625" style="28" bestFit="1" customWidth="1"/>
    <col min="2" max="3" width="29.26953125" style="28" customWidth="1"/>
    <col min="4" max="4" width="9.1796875" style="28" bestFit="1" customWidth="1"/>
    <col min="5" max="5" width="5.26953125" style="28" hidden="1" customWidth="1"/>
    <col min="6" max="7" width="15.90625" style="28" customWidth="1"/>
    <col min="8" max="8" width="15.90625" style="28" hidden="1" customWidth="1"/>
    <col min="9" max="9" width="7.90625" style="28" bestFit="1" customWidth="1"/>
    <col min="10" max="10" width="12.81640625" style="45" customWidth="1"/>
    <col min="11" max="11" width="14.7265625" style="45" bestFit="1" customWidth="1"/>
    <col min="12" max="12" width="13.08984375" style="45" customWidth="1"/>
    <col min="13" max="13" width="14.7265625" style="45" bestFit="1" customWidth="1"/>
    <col min="14" max="15" width="13.08984375" style="45" customWidth="1"/>
    <col min="16" max="16" width="14.7265625" style="45" bestFit="1" customWidth="1"/>
    <col min="17" max="17" width="13.08984375" style="45" customWidth="1"/>
    <col min="18" max="18" width="11.90625" style="28" bestFit="1" customWidth="1"/>
    <col min="19" max="19" width="15.81640625" style="45" bestFit="1" customWidth="1"/>
    <col min="20" max="16384" width="8.7265625" style="28"/>
  </cols>
  <sheetData>
    <row r="1" spans="1:20" ht="46.5" x14ac:dyDescent="0.35">
      <c r="A1" s="26" t="s">
        <v>78</v>
      </c>
      <c r="B1" s="26" t="s">
        <v>79</v>
      </c>
      <c r="C1" s="26" t="s">
        <v>80</v>
      </c>
      <c r="D1" s="27" t="s">
        <v>81</v>
      </c>
      <c r="E1" s="26" t="s">
        <v>82</v>
      </c>
      <c r="F1" s="27" t="s">
        <v>83</v>
      </c>
      <c r="G1" s="27" t="s">
        <v>84</v>
      </c>
      <c r="H1" s="27" t="s">
        <v>85</v>
      </c>
      <c r="I1" s="44" t="s">
        <v>132</v>
      </c>
      <c r="J1" s="49" t="s">
        <v>131</v>
      </c>
      <c r="K1" s="49" t="s">
        <v>133</v>
      </c>
      <c r="L1" s="49" t="s">
        <v>134</v>
      </c>
      <c r="M1" s="49" t="s">
        <v>135</v>
      </c>
      <c r="N1" s="49" t="s">
        <v>136</v>
      </c>
      <c r="O1" s="49" t="s">
        <v>138</v>
      </c>
      <c r="P1" s="49" t="s">
        <v>139</v>
      </c>
      <c r="Q1" s="49" t="s">
        <v>137</v>
      </c>
      <c r="R1" s="48" t="s">
        <v>140</v>
      </c>
      <c r="S1" s="48" t="s">
        <v>141</v>
      </c>
    </row>
    <row r="2" spans="1:20" x14ac:dyDescent="0.35">
      <c r="A2" s="26"/>
      <c r="B2" s="26"/>
      <c r="C2" s="26"/>
      <c r="D2" s="27"/>
      <c r="E2" s="26"/>
      <c r="F2" s="27"/>
      <c r="G2" s="27"/>
      <c r="H2" s="27"/>
      <c r="I2" s="63"/>
      <c r="J2" s="64"/>
      <c r="K2" s="64">
        <f t="shared" ref="K2:K7" si="0">J2*F2</f>
        <v>0</v>
      </c>
      <c r="L2" s="64">
        <f t="shared" ref="L2:L8" si="1">F2-F2*I2</f>
        <v>0</v>
      </c>
      <c r="M2" s="64">
        <f t="shared" ref="M2:M7" si="2">L2*J2</f>
        <v>0</v>
      </c>
      <c r="N2" s="65" t="e">
        <f t="shared" ref="N2:N7" si="3">K2/M2-1</f>
        <v>#DIV/0!</v>
      </c>
      <c r="O2" s="64" t="e">
        <f t="shared" ref="O2:O7" si="4">J2+J2*N2</f>
        <v>#DIV/0!</v>
      </c>
      <c r="P2" s="64" t="e">
        <f t="shared" ref="P2:P7" si="5">O2*L2</f>
        <v>#DIV/0!</v>
      </c>
      <c r="Q2" s="65">
        <v>0.5</v>
      </c>
      <c r="R2" s="68" t="e">
        <f t="shared" ref="R2:R7" si="6">O2+O2*Q2</f>
        <v>#DIV/0!</v>
      </c>
      <c r="S2" s="69" t="e">
        <f t="shared" ref="S2:S7" si="7">R2*L2</f>
        <v>#DIV/0!</v>
      </c>
    </row>
    <row r="3" spans="1:20" x14ac:dyDescent="0.35">
      <c r="A3" s="29">
        <v>1</v>
      </c>
      <c r="B3" s="30" t="s">
        <v>86</v>
      </c>
      <c r="C3" s="31" t="s">
        <v>87</v>
      </c>
      <c r="D3" s="29" t="s">
        <v>88</v>
      </c>
      <c r="E3" s="29" t="s">
        <v>89</v>
      </c>
      <c r="F3" s="32">
        <v>73431</v>
      </c>
      <c r="G3" s="32">
        <v>79305.48000000001</v>
      </c>
      <c r="H3" s="29" t="s">
        <v>90</v>
      </c>
      <c r="I3" s="88">
        <v>0.15</v>
      </c>
      <c r="J3" s="64">
        <v>4091.5</v>
      </c>
      <c r="K3" s="64">
        <f t="shared" si="0"/>
        <v>300442936.5</v>
      </c>
      <c r="L3" s="64">
        <f t="shared" si="1"/>
        <v>62416.35</v>
      </c>
      <c r="M3" s="64">
        <f t="shared" si="2"/>
        <v>255376496.02500001</v>
      </c>
      <c r="N3" s="65">
        <f t="shared" si="3"/>
        <v>0.17647058823529416</v>
      </c>
      <c r="O3" s="64">
        <f t="shared" si="4"/>
        <v>4813.5294117647063</v>
      </c>
      <c r="P3" s="64">
        <f t="shared" si="5"/>
        <v>300442936.5</v>
      </c>
      <c r="Q3" s="65">
        <v>0.5</v>
      </c>
      <c r="R3" s="68">
        <f t="shared" si="6"/>
        <v>7220.2941176470595</v>
      </c>
      <c r="S3" s="69">
        <f t="shared" si="7"/>
        <v>450664404.75</v>
      </c>
    </row>
    <row r="4" spans="1:20" x14ac:dyDescent="0.35">
      <c r="A4" s="29">
        <v>2</v>
      </c>
      <c r="B4" s="30" t="s">
        <v>86</v>
      </c>
      <c r="C4" s="31" t="s">
        <v>91</v>
      </c>
      <c r="D4" s="29" t="s">
        <v>92</v>
      </c>
      <c r="E4" s="29" t="s">
        <v>89</v>
      </c>
      <c r="F4" s="32">
        <v>119066</v>
      </c>
      <c r="G4" s="32">
        <v>128591.28000000001</v>
      </c>
      <c r="H4" s="29" t="s">
        <v>90</v>
      </c>
      <c r="I4" s="88">
        <v>0.4</v>
      </c>
      <c r="J4" s="64">
        <v>19</v>
      </c>
      <c r="K4" s="64">
        <f t="shared" si="0"/>
        <v>2262254</v>
      </c>
      <c r="L4" s="64">
        <f t="shared" si="1"/>
        <v>71439.600000000006</v>
      </c>
      <c r="M4" s="64">
        <f t="shared" si="2"/>
        <v>1357352.4000000001</v>
      </c>
      <c r="N4" s="65">
        <f t="shared" si="3"/>
        <v>0.66666666666666652</v>
      </c>
      <c r="O4" s="64">
        <f t="shared" si="4"/>
        <v>31.666666666666664</v>
      </c>
      <c r="P4" s="64">
        <f t="shared" si="5"/>
        <v>2262254</v>
      </c>
      <c r="Q4" s="65">
        <v>0.5</v>
      </c>
      <c r="R4" s="68">
        <f t="shared" si="6"/>
        <v>47.5</v>
      </c>
      <c r="S4" s="69">
        <f t="shared" si="7"/>
        <v>3393381.0000000005</v>
      </c>
      <c r="T4" s="47">
        <f>R4*16</f>
        <v>760</v>
      </c>
    </row>
    <row r="5" spans="1:20" x14ac:dyDescent="0.35">
      <c r="A5" s="29">
        <v>3</v>
      </c>
      <c r="B5" s="30" t="s">
        <v>93</v>
      </c>
      <c r="C5" s="31" t="s">
        <v>94</v>
      </c>
      <c r="D5" s="29" t="s">
        <v>95</v>
      </c>
      <c r="E5" s="29" t="s">
        <v>89</v>
      </c>
      <c r="F5" s="32">
        <v>55595</v>
      </c>
      <c r="G5" s="32">
        <v>60042.600000000006</v>
      </c>
      <c r="H5" s="29" t="s">
        <v>90</v>
      </c>
      <c r="I5" s="88"/>
      <c r="J5" s="64"/>
      <c r="K5" s="64">
        <f t="shared" si="0"/>
        <v>0</v>
      </c>
      <c r="L5" s="64">
        <f t="shared" si="1"/>
        <v>55595</v>
      </c>
      <c r="M5" s="64">
        <f t="shared" si="2"/>
        <v>0</v>
      </c>
      <c r="N5" s="65" t="e">
        <f t="shared" si="3"/>
        <v>#DIV/0!</v>
      </c>
      <c r="O5" s="64" t="e">
        <f t="shared" si="4"/>
        <v>#DIV/0!</v>
      </c>
      <c r="P5" s="64" t="e">
        <f t="shared" si="5"/>
        <v>#DIV/0!</v>
      </c>
      <c r="Q5" s="65">
        <v>0.5</v>
      </c>
      <c r="R5" s="68" t="e">
        <f t="shared" si="6"/>
        <v>#DIV/0!</v>
      </c>
      <c r="S5" s="69" t="e">
        <f t="shared" si="7"/>
        <v>#DIV/0!</v>
      </c>
    </row>
    <row r="6" spans="1:20" x14ac:dyDescent="0.35">
      <c r="A6" s="55">
        <v>4</v>
      </c>
      <c r="B6" s="56" t="s">
        <v>93</v>
      </c>
      <c r="C6" s="57" t="s">
        <v>96</v>
      </c>
      <c r="D6" s="55" t="s">
        <v>97</v>
      </c>
      <c r="E6" s="55" t="s">
        <v>89</v>
      </c>
      <c r="F6" s="58">
        <v>107205</v>
      </c>
      <c r="G6" s="58">
        <v>115781.40000000001</v>
      </c>
      <c r="H6" s="55" t="s">
        <v>90</v>
      </c>
      <c r="I6" s="88">
        <v>0.2</v>
      </c>
      <c r="J6" s="64">
        <v>12</v>
      </c>
      <c r="K6" s="64">
        <f t="shared" si="0"/>
        <v>1286460</v>
      </c>
      <c r="L6" s="64">
        <f t="shared" si="1"/>
        <v>85764</v>
      </c>
      <c r="M6" s="64">
        <f t="shared" si="2"/>
        <v>1029168</v>
      </c>
      <c r="N6" s="65">
        <f t="shared" si="3"/>
        <v>0.25</v>
      </c>
      <c r="O6" s="64">
        <f t="shared" si="4"/>
        <v>15</v>
      </c>
      <c r="P6" s="64">
        <f t="shared" si="5"/>
        <v>1286460</v>
      </c>
      <c r="Q6" s="65">
        <v>0.5</v>
      </c>
      <c r="R6" s="68">
        <f t="shared" si="6"/>
        <v>22.5</v>
      </c>
      <c r="S6" s="69">
        <f t="shared" si="7"/>
        <v>1929690</v>
      </c>
    </row>
    <row r="7" spans="1:20" x14ac:dyDescent="0.35">
      <c r="A7" s="51">
        <v>5</v>
      </c>
      <c r="B7" s="52" t="s">
        <v>98</v>
      </c>
      <c r="C7" s="53" t="s">
        <v>99</v>
      </c>
      <c r="D7" s="51" t="s">
        <v>92</v>
      </c>
      <c r="E7" s="51" t="s">
        <v>89</v>
      </c>
      <c r="F7" s="54">
        <v>111058</v>
      </c>
      <c r="G7" s="54">
        <v>119942.64000000001</v>
      </c>
      <c r="H7" s="51" t="s">
        <v>90</v>
      </c>
      <c r="I7" s="88">
        <v>0.2</v>
      </c>
      <c r="J7" s="64">
        <v>26622</v>
      </c>
      <c r="K7" s="64">
        <f t="shared" si="0"/>
        <v>2956586076</v>
      </c>
      <c r="L7" s="64">
        <f t="shared" si="1"/>
        <v>88846.399999999994</v>
      </c>
      <c r="M7" s="64">
        <f t="shared" si="2"/>
        <v>2365268860.7999997</v>
      </c>
      <c r="N7" s="65">
        <f t="shared" si="3"/>
        <v>0.25000000000000022</v>
      </c>
      <c r="O7" s="64">
        <f t="shared" si="4"/>
        <v>33277.500000000007</v>
      </c>
      <c r="P7" s="64">
        <f t="shared" si="5"/>
        <v>2956586076.0000005</v>
      </c>
      <c r="Q7" s="65">
        <v>0.5</v>
      </c>
      <c r="R7" s="68">
        <f t="shared" si="6"/>
        <v>49916.250000000015</v>
      </c>
      <c r="S7" s="69">
        <f t="shared" si="7"/>
        <v>4434879114.000001</v>
      </c>
    </row>
    <row r="8" spans="1:20" x14ac:dyDescent="0.35">
      <c r="A8" s="59">
        <v>6</v>
      </c>
      <c r="B8" s="60" t="s">
        <v>100</v>
      </c>
      <c r="C8" s="61" t="s">
        <v>101</v>
      </c>
      <c r="D8" s="59" t="s">
        <v>95</v>
      </c>
      <c r="E8" s="59" t="s">
        <v>89</v>
      </c>
      <c r="F8" s="62">
        <v>87787</v>
      </c>
      <c r="G8" s="62">
        <v>94809.96</v>
      </c>
      <c r="H8" s="59" t="s">
        <v>90</v>
      </c>
      <c r="I8" s="89"/>
      <c r="K8" s="45">
        <f t="shared" ref="K8:K27" si="8">J8*F8</f>
        <v>0</v>
      </c>
      <c r="L8" s="45">
        <f t="shared" si="1"/>
        <v>87787</v>
      </c>
      <c r="M8" s="45">
        <f t="shared" ref="M8:M27" si="9">L8*J8</f>
        <v>0</v>
      </c>
      <c r="N8" s="65" t="e">
        <f t="shared" ref="N8:N17" si="10">K8/M8-1</f>
        <v>#DIV/0!</v>
      </c>
      <c r="O8" s="83" t="e">
        <f t="shared" ref="O8:O27" si="11">J8+J8*N8</f>
        <v>#DIV/0!</v>
      </c>
      <c r="P8" s="83" t="e">
        <f t="shared" ref="P8:P27" si="12">O8*L8</f>
        <v>#DIV/0!</v>
      </c>
      <c r="Q8" s="50">
        <v>0.5</v>
      </c>
      <c r="R8" s="47" t="e">
        <f t="shared" ref="R8:R27" si="13">O8+O8*Q8</f>
        <v>#DIV/0!</v>
      </c>
      <c r="S8" s="45" t="e">
        <f t="shared" ref="S8:S27" si="14">R8*L8</f>
        <v>#DIV/0!</v>
      </c>
    </row>
    <row r="9" spans="1:20" x14ac:dyDescent="0.35">
      <c r="A9" s="29">
        <v>7</v>
      </c>
      <c r="B9" s="30" t="s">
        <v>100</v>
      </c>
      <c r="C9" s="33" t="s">
        <v>102</v>
      </c>
      <c r="D9" s="29" t="s">
        <v>88</v>
      </c>
      <c r="E9" s="29" t="s">
        <v>89</v>
      </c>
      <c r="F9" s="32">
        <v>130922</v>
      </c>
      <c r="G9" s="32">
        <v>141395.76</v>
      </c>
      <c r="H9" s="29" t="s">
        <v>90</v>
      </c>
      <c r="I9" s="89"/>
      <c r="K9" s="45">
        <f t="shared" si="8"/>
        <v>0</v>
      </c>
      <c r="L9" s="45">
        <f t="shared" ref="L9:L27" si="15">F9-F9*I9</f>
        <v>130922</v>
      </c>
      <c r="M9" s="45">
        <f t="shared" si="9"/>
        <v>0</v>
      </c>
      <c r="N9" s="65" t="e">
        <f t="shared" si="10"/>
        <v>#DIV/0!</v>
      </c>
      <c r="O9" s="83" t="e">
        <f t="shared" si="11"/>
        <v>#DIV/0!</v>
      </c>
      <c r="P9" s="83" t="e">
        <f t="shared" si="12"/>
        <v>#DIV/0!</v>
      </c>
      <c r="Q9" s="50">
        <v>0.5</v>
      </c>
      <c r="R9" s="47" t="e">
        <f t="shared" si="13"/>
        <v>#DIV/0!</v>
      </c>
      <c r="S9" s="45" t="e">
        <f t="shared" si="14"/>
        <v>#DIV/0!</v>
      </c>
    </row>
    <row r="10" spans="1:20" x14ac:dyDescent="0.35">
      <c r="A10" s="29">
        <v>8</v>
      </c>
      <c r="B10" s="30" t="s">
        <v>100</v>
      </c>
      <c r="C10" s="33" t="s">
        <v>103</v>
      </c>
      <c r="D10" s="29" t="s">
        <v>92</v>
      </c>
      <c r="E10" s="29" t="s">
        <v>89</v>
      </c>
      <c r="F10" s="32">
        <v>215677</v>
      </c>
      <c r="G10" s="32">
        <v>232931.16</v>
      </c>
      <c r="H10" s="29" t="s">
        <v>90</v>
      </c>
      <c r="I10" s="89"/>
      <c r="K10" s="45">
        <f t="shared" si="8"/>
        <v>0</v>
      </c>
      <c r="L10" s="45">
        <f t="shared" si="15"/>
        <v>215677</v>
      </c>
      <c r="M10" s="45">
        <f t="shared" si="9"/>
        <v>0</v>
      </c>
      <c r="N10" s="65" t="e">
        <f t="shared" si="10"/>
        <v>#DIV/0!</v>
      </c>
      <c r="O10" s="83" t="e">
        <f t="shared" si="11"/>
        <v>#DIV/0!</v>
      </c>
      <c r="P10" s="83" t="e">
        <f t="shared" si="12"/>
        <v>#DIV/0!</v>
      </c>
      <c r="Q10" s="50">
        <v>0.5</v>
      </c>
      <c r="R10" s="47" t="e">
        <f t="shared" si="13"/>
        <v>#DIV/0!</v>
      </c>
      <c r="S10" s="45" t="e">
        <f t="shared" si="14"/>
        <v>#DIV/0!</v>
      </c>
    </row>
    <row r="11" spans="1:20" x14ac:dyDescent="0.35">
      <c r="A11" s="29">
        <v>9</v>
      </c>
      <c r="B11" s="34" t="s">
        <v>104</v>
      </c>
      <c r="C11" s="35" t="s">
        <v>105</v>
      </c>
      <c r="D11" s="29" t="s">
        <v>92</v>
      </c>
      <c r="E11" s="29" t="s">
        <v>89</v>
      </c>
      <c r="F11" s="32">
        <v>94012.5</v>
      </c>
      <c r="G11" s="32">
        <v>101533.5</v>
      </c>
      <c r="H11" s="29" t="s">
        <v>106</v>
      </c>
      <c r="I11" s="89"/>
      <c r="K11" s="45">
        <f t="shared" si="8"/>
        <v>0</v>
      </c>
      <c r="L11" s="45">
        <f t="shared" si="15"/>
        <v>94012.5</v>
      </c>
      <c r="M11" s="45">
        <f t="shared" si="9"/>
        <v>0</v>
      </c>
      <c r="N11" s="65" t="e">
        <f t="shared" si="10"/>
        <v>#DIV/0!</v>
      </c>
      <c r="O11" s="83" t="e">
        <f t="shared" si="11"/>
        <v>#DIV/0!</v>
      </c>
      <c r="P11" s="83" t="e">
        <f t="shared" si="12"/>
        <v>#DIV/0!</v>
      </c>
      <c r="Q11" s="50">
        <v>0.5</v>
      </c>
      <c r="R11" s="47" t="e">
        <f t="shared" si="13"/>
        <v>#DIV/0!</v>
      </c>
      <c r="S11" s="45" t="e">
        <f t="shared" si="14"/>
        <v>#DIV/0!</v>
      </c>
    </row>
    <row r="12" spans="1:20" x14ac:dyDescent="0.35">
      <c r="A12" s="29">
        <v>10</v>
      </c>
      <c r="B12" s="34" t="s">
        <v>107</v>
      </c>
      <c r="C12" s="35" t="s">
        <v>108</v>
      </c>
      <c r="D12" s="29" t="s">
        <v>92</v>
      </c>
      <c r="E12" s="29" t="s">
        <v>89</v>
      </c>
      <c r="F12" s="32">
        <v>101989</v>
      </c>
      <c r="G12" s="32">
        <v>110148.12000000001</v>
      </c>
      <c r="H12" s="29" t="s">
        <v>106</v>
      </c>
      <c r="I12" s="89"/>
      <c r="K12" s="45">
        <f t="shared" si="8"/>
        <v>0</v>
      </c>
      <c r="L12" s="45">
        <f t="shared" si="15"/>
        <v>101989</v>
      </c>
      <c r="M12" s="45">
        <f t="shared" si="9"/>
        <v>0</v>
      </c>
      <c r="N12" s="65" t="e">
        <f t="shared" si="10"/>
        <v>#DIV/0!</v>
      </c>
      <c r="O12" s="83" t="e">
        <f t="shared" si="11"/>
        <v>#DIV/0!</v>
      </c>
      <c r="P12" s="83" t="e">
        <f t="shared" si="12"/>
        <v>#DIV/0!</v>
      </c>
      <c r="Q12" s="50">
        <v>0.5</v>
      </c>
      <c r="R12" s="47" t="e">
        <f t="shared" si="13"/>
        <v>#DIV/0!</v>
      </c>
      <c r="S12" s="45" t="e">
        <f t="shared" si="14"/>
        <v>#DIV/0!</v>
      </c>
    </row>
    <row r="13" spans="1:20" x14ac:dyDescent="0.35">
      <c r="A13" s="29">
        <v>11</v>
      </c>
      <c r="B13" s="30" t="s">
        <v>109</v>
      </c>
      <c r="C13" s="35" t="s">
        <v>110</v>
      </c>
      <c r="D13" s="29" t="s">
        <v>111</v>
      </c>
      <c r="E13" s="29" t="s">
        <v>89</v>
      </c>
      <c r="F13" s="32">
        <v>50183</v>
      </c>
      <c r="G13" s="32">
        <v>54197.640000000007</v>
      </c>
      <c r="H13" s="29" t="s">
        <v>112</v>
      </c>
      <c r="I13" s="89">
        <v>0.2</v>
      </c>
      <c r="J13" s="115">
        <v>15218.083333333334</v>
      </c>
      <c r="K13" s="45">
        <f t="shared" si="8"/>
        <v>763689075.91666675</v>
      </c>
      <c r="L13" s="45">
        <f t="shared" si="15"/>
        <v>40146.400000000001</v>
      </c>
      <c r="M13" s="45">
        <f t="shared" si="9"/>
        <v>610951260.73333335</v>
      </c>
      <c r="N13" s="65">
        <f t="shared" si="10"/>
        <v>0.25</v>
      </c>
      <c r="O13" s="83">
        <f t="shared" si="11"/>
        <v>19022.604166666668</v>
      </c>
      <c r="P13" s="83">
        <f t="shared" si="12"/>
        <v>763689075.91666675</v>
      </c>
      <c r="Q13" s="50">
        <v>0.5</v>
      </c>
      <c r="R13" s="47">
        <f t="shared" si="13"/>
        <v>28533.90625</v>
      </c>
      <c r="S13" s="45">
        <f t="shared" si="14"/>
        <v>1145533613.875</v>
      </c>
    </row>
    <row r="14" spans="1:20" x14ac:dyDescent="0.35">
      <c r="A14" s="29">
        <v>12</v>
      </c>
      <c r="B14" s="30" t="s">
        <v>113</v>
      </c>
      <c r="C14" s="35" t="s">
        <v>114</v>
      </c>
      <c r="D14" s="29" t="s">
        <v>111</v>
      </c>
      <c r="E14" s="29" t="s">
        <v>89</v>
      </c>
      <c r="F14" s="32">
        <v>46000</v>
      </c>
      <c r="G14" s="32">
        <v>49680</v>
      </c>
      <c r="H14" s="29" t="s">
        <v>112</v>
      </c>
      <c r="I14" s="89">
        <v>0.2</v>
      </c>
      <c r="J14" s="45">
        <v>12012.166666666666</v>
      </c>
      <c r="K14" s="45">
        <f t="shared" si="8"/>
        <v>552559666.66666663</v>
      </c>
      <c r="L14" s="45">
        <f t="shared" si="15"/>
        <v>36800</v>
      </c>
      <c r="M14" s="45">
        <f t="shared" si="9"/>
        <v>442047733.33333331</v>
      </c>
      <c r="N14" s="65">
        <f t="shared" si="10"/>
        <v>0.25</v>
      </c>
      <c r="O14" s="83">
        <f t="shared" si="11"/>
        <v>15015.208333333332</v>
      </c>
      <c r="P14" s="83">
        <f t="shared" si="12"/>
        <v>552559666.66666663</v>
      </c>
      <c r="Q14" s="50">
        <v>0.5</v>
      </c>
      <c r="R14" s="47">
        <f t="shared" si="13"/>
        <v>22522.8125</v>
      </c>
      <c r="S14" s="45">
        <f t="shared" si="14"/>
        <v>828839500</v>
      </c>
    </row>
    <row r="15" spans="1:20" x14ac:dyDescent="0.35">
      <c r="A15" s="29">
        <v>13</v>
      </c>
      <c r="B15" s="30" t="s">
        <v>115</v>
      </c>
      <c r="C15" s="36">
        <v>8938529045177</v>
      </c>
      <c r="D15" s="37" t="s">
        <v>111</v>
      </c>
      <c r="E15" s="38" t="s">
        <v>89</v>
      </c>
      <c r="F15" s="39">
        <v>59400</v>
      </c>
      <c r="G15" s="32">
        <v>64152.000000000007</v>
      </c>
      <c r="H15" s="29" t="s">
        <v>112</v>
      </c>
      <c r="I15" s="89">
        <v>0.25</v>
      </c>
      <c r="J15" s="45">
        <v>2322.6666666666665</v>
      </c>
      <c r="K15" s="45">
        <f>J15*F15</f>
        <v>137966400</v>
      </c>
      <c r="L15" s="45">
        <f t="shared" si="15"/>
        <v>44550</v>
      </c>
      <c r="M15" s="45">
        <f>L15*J15</f>
        <v>103474800</v>
      </c>
      <c r="N15" s="65">
        <f>K15/M15-1</f>
        <v>0.33333333333333326</v>
      </c>
      <c r="O15" s="83">
        <f t="shared" si="11"/>
        <v>3096.8888888888887</v>
      </c>
      <c r="P15" s="83">
        <f t="shared" si="12"/>
        <v>137966400</v>
      </c>
      <c r="Q15" s="50">
        <v>0.5</v>
      </c>
      <c r="R15" s="47">
        <f>O15+O15*Q15</f>
        <v>4645.333333333333</v>
      </c>
      <c r="S15" s="45">
        <f t="shared" si="14"/>
        <v>206949600</v>
      </c>
    </row>
    <row r="16" spans="1:20" x14ac:dyDescent="0.35">
      <c r="A16" s="29">
        <v>14</v>
      </c>
      <c r="B16" s="30" t="s">
        <v>116</v>
      </c>
      <c r="C16" s="36">
        <v>8938529045191</v>
      </c>
      <c r="D16" s="37" t="s">
        <v>111</v>
      </c>
      <c r="E16" s="38" t="s">
        <v>89</v>
      </c>
      <c r="F16" s="39">
        <v>61050</v>
      </c>
      <c r="G16" s="32">
        <v>65934</v>
      </c>
      <c r="H16" s="29" t="s">
        <v>112</v>
      </c>
      <c r="I16" s="89">
        <v>0.2</v>
      </c>
      <c r="J16" s="45">
        <v>322.08333333333331</v>
      </c>
      <c r="K16" s="45">
        <f t="shared" si="8"/>
        <v>19663187.5</v>
      </c>
      <c r="L16" s="45">
        <f t="shared" si="15"/>
        <v>48840</v>
      </c>
      <c r="M16" s="45">
        <f t="shared" si="9"/>
        <v>15730550</v>
      </c>
      <c r="N16" s="65">
        <f t="shared" si="10"/>
        <v>0.25</v>
      </c>
      <c r="O16" s="83">
        <f t="shared" si="11"/>
        <v>402.60416666666663</v>
      </c>
      <c r="P16" s="83">
        <f t="shared" si="12"/>
        <v>19663187.5</v>
      </c>
      <c r="Q16" s="50">
        <v>0.5</v>
      </c>
      <c r="R16" s="47">
        <f t="shared" si="13"/>
        <v>603.90625</v>
      </c>
      <c r="S16" s="45">
        <f t="shared" si="14"/>
        <v>29494781.25</v>
      </c>
    </row>
    <row r="17" spans="1:19" x14ac:dyDescent="0.35">
      <c r="A17" s="29">
        <v>15</v>
      </c>
      <c r="B17" s="30" t="s">
        <v>117</v>
      </c>
      <c r="C17" s="36">
        <v>8938529045207</v>
      </c>
      <c r="D17" s="37" t="s">
        <v>88</v>
      </c>
      <c r="E17" s="38" t="s">
        <v>89</v>
      </c>
      <c r="F17" s="39">
        <v>70950</v>
      </c>
      <c r="G17" s="32">
        <v>76626</v>
      </c>
      <c r="H17" s="29" t="s">
        <v>112</v>
      </c>
      <c r="I17" s="89">
        <v>0.2</v>
      </c>
      <c r="J17" s="45">
        <v>3730</v>
      </c>
      <c r="K17" s="45">
        <f t="shared" si="8"/>
        <v>264643500</v>
      </c>
      <c r="L17" s="45">
        <f t="shared" si="15"/>
        <v>56760</v>
      </c>
      <c r="M17" s="45">
        <f t="shared" si="9"/>
        <v>211714800</v>
      </c>
      <c r="N17" s="65">
        <f t="shared" si="10"/>
        <v>0.25</v>
      </c>
      <c r="O17" s="83">
        <f>J17+J17*N17</f>
        <v>4662.5</v>
      </c>
      <c r="P17" s="83">
        <f t="shared" si="12"/>
        <v>264643500</v>
      </c>
      <c r="Q17" s="50">
        <v>0.5</v>
      </c>
      <c r="R17" s="47">
        <f t="shared" si="13"/>
        <v>6993.75</v>
      </c>
      <c r="S17" s="45">
        <f t="shared" si="14"/>
        <v>396965250</v>
      </c>
    </row>
    <row r="18" spans="1:19" x14ac:dyDescent="0.35">
      <c r="A18" s="29">
        <v>16</v>
      </c>
      <c r="B18" s="30" t="s">
        <v>118</v>
      </c>
      <c r="C18" s="36">
        <v>8938529045139</v>
      </c>
      <c r="D18" s="37" t="s">
        <v>88</v>
      </c>
      <c r="E18" s="38" t="s">
        <v>89</v>
      </c>
      <c r="F18" s="39">
        <v>74250</v>
      </c>
      <c r="G18" s="32">
        <v>80190</v>
      </c>
      <c r="H18" s="29" t="s">
        <v>112</v>
      </c>
      <c r="I18" s="89">
        <v>0.2</v>
      </c>
      <c r="J18" s="45">
        <v>7858</v>
      </c>
      <c r="K18" s="45">
        <f t="shared" si="8"/>
        <v>583456500</v>
      </c>
      <c r="L18" s="45">
        <f>F18-F18*I18</f>
        <v>59400</v>
      </c>
      <c r="M18" s="45">
        <f t="shared" si="9"/>
        <v>466765200</v>
      </c>
      <c r="N18" s="65">
        <f>K18/M18-1</f>
        <v>0.25</v>
      </c>
      <c r="O18" s="83">
        <f>J18+J18*N18</f>
        <v>9822.5</v>
      </c>
      <c r="P18" s="83">
        <f t="shared" si="12"/>
        <v>583456500</v>
      </c>
      <c r="Q18" s="50">
        <v>0.5</v>
      </c>
      <c r="R18" s="84">
        <f>O18+O18*Q18</f>
        <v>14733.75</v>
      </c>
      <c r="S18" s="83">
        <f t="shared" si="14"/>
        <v>875184750</v>
      </c>
    </row>
    <row r="19" spans="1:19" x14ac:dyDescent="0.35">
      <c r="A19" s="29">
        <v>19</v>
      </c>
      <c r="B19" s="30" t="s">
        <v>119</v>
      </c>
      <c r="C19" s="40">
        <v>8938529045498</v>
      </c>
      <c r="D19" s="41" t="s">
        <v>92</v>
      </c>
      <c r="E19" s="42" t="s">
        <v>89</v>
      </c>
      <c r="F19" s="43">
        <v>110250</v>
      </c>
      <c r="G19" s="32">
        <v>119070.00000000001</v>
      </c>
      <c r="H19" s="29" t="s">
        <v>90</v>
      </c>
      <c r="I19" s="89"/>
      <c r="J19" s="46"/>
      <c r="K19" s="45">
        <f t="shared" si="8"/>
        <v>0</v>
      </c>
      <c r="L19" s="45">
        <f t="shared" si="15"/>
        <v>110250</v>
      </c>
      <c r="M19" s="45">
        <f t="shared" si="9"/>
        <v>0</v>
      </c>
      <c r="N19" s="65" t="e">
        <f t="shared" ref="N19:N27" si="16">K19/M19-1</f>
        <v>#DIV/0!</v>
      </c>
      <c r="O19" s="83" t="e">
        <f t="shared" si="11"/>
        <v>#DIV/0!</v>
      </c>
      <c r="P19" s="83" t="e">
        <f t="shared" si="12"/>
        <v>#DIV/0!</v>
      </c>
      <c r="Q19" s="50">
        <v>0.5</v>
      </c>
      <c r="R19" s="47" t="e">
        <f t="shared" si="13"/>
        <v>#DIV/0!</v>
      </c>
      <c r="S19" s="45" t="e">
        <f t="shared" si="14"/>
        <v>#DIV/0!</v>
      </c>
    </row>
    <row r="20" spans="1:19" x14ac:dyDescent="0.35">
      <c r="A20" s="29">
        <v>20</v>
      </c>
      <c r="B20" s="30" t="s">
        <v>120</v>
      </c>
      <c r="C20" s="40">
        <v>8938529045511</v>
      </c>
      <c r="D20" s="41" t="s">
        <v>121</v>
      </c>
      <c r="E20" s="42" t="s">
        <v>89</v>
      </c>
      <c r="F20" s="43">
        <v>106050</v>
      </c>
      <c r="G20" s="32">
        <v>114534.00000000001</v>
      </c>
      <c r="H20" s="29" t="s">
        <v>90</v>
      </c>
      <c r="I20" s="89"/>
      <c r="J20" s="46"/>
      <c r="K20" s="45">
        <f t="shared" si="8"/>
        <v>0</v>
      </c>
      <c r="L20" s="45">
        <f t="shared" si="15"/>
        <v>106050</v>
      </c>
      <c r="M20" s="45">
        <f t="shared" si="9"/>
        <v>0</v>
      </c>
      <c r="N20" s="65" t="e">
        <f t="shared" si="16"/>
        <v>#DIV/0!</v>
      </c>
      <c r="O20" s="83" t="e">
        <f t="shared" si="11"/>
        <v>#DIV/0!</v>
      </c>
      <c r="P20" s="83" t="e">
        <f t="shared" si="12"/>
        <v>#DIV/0!</v>
      </c>
      <c r="Q20" s="50">
        <v>0.5</v>
      </c>
      <c r="R20" s="47" t="e">
        <f t="shared" si="13"/>
        <v>#DIV/0!</v>
      </c>
      <c r="S20" s="45" t="e">
        <f t="shared" si="14"/>
        <v>#DIV/0!</v>
      </c>
    </row>
    <row r="21" spans="1:19" x14ac:dyDescent="0.35">
      <c r="A21" s="29">
        <v>21</v>
      </c>
      <c r="B21" s="30" t="s">
        <v>122</v>
      </c>
      <c r="C21" s="40">
        <v>8938529045504</v>
      </c>
      <c r="D21" s="41" t="s">
        <v>123</v>
      </c>
      <c r="E21" s="42" t="s">
        <v>89</v>
      </c>
      <c r="F21" s="43">
        <v>212400</v>
      </c>
      <c r="G21" s="32">
        <v>229392.00000000003</v>
      </c>
      <c r="H21" s="29" t="s">
        <v>90</v>
      </c>
      <c r="I21" s="89"/>
      <c r="J21" s="46"/>
      <c r="K21" s="45">
        <f t="shared" si="8"/>
        <v>0</v>
      </c>
      <c r="L21" s="45">
        <f t="shared" si="15"/>
        <v>212400</v>
      </c>
      <c r="M21" s="45">
        <f t="shared" si="9"/>
        <v>0</v>
      </c>
      <c r="N21" s="65" t="e">
        <f t="shared" si="16"/>
        <v>#DIV/0!</v>
      </c>
      <c r="O21" s="83" t="e">
        <f t="shared" si="11"/>
        <v>#DIV/0!</v>
      </c>
      <c r="P21" s="83" t="e">
        <f t="shared" si="12"/>
        <v>#DIV/0!</v>
      </c>
      <c r="Q21" s="50">
        <v>0.5</v>
      </c>
      <c r="R21" s="47" t="e">
        <f t="shared" si="13"/>
        <v>#DIV/0!</v>
      </c>
      <c r="S21" s="45" t="e">
        <f t="shared" si="14"/>
        <v>#DIV/0!</v>
      </c>
    </row>
    <row r="22" spans="1:19" x14ac:dyDescent="0.35">
      <c r="A22" s="29">
        <v>1</v>
      </c>
      <c r="B22" s="30" t="s">
        <v>124</v>
      </c>
      <c r="C22" s="40">
        <v>8938529045849</v>
      </c>
      <c r="D22" s="41" t="s">
        <v>88</v>
      </c>
      <c r="E22" s="42" t="s">
        <v>89</v>
      </c>
      <c r="F22" s="43">
        <v>70000</v>
      </c>
      <c r="G22" s="32">
        <v>75600</v>
      </c>
      <c r="H22" s="29" t="s">
        <v>90</v>
      </c>
      <c r="I22" s="89">
        <v>0.2</v>
      </c>
      <c r="J22" s="46">
        <v>2433</v>
      </c>
      <c r="K22" s="45">
        <f t="shared" si="8"/>
        <v>170310000</v>
      </c>
      <c r="L22" s="45">
        <f t="shared" si="15"/>
        <v>56000</v>
      </c>
      <c r="M22" s="45">
        <f t="shared" si="9"/>
        <v>136248000</v>
      </c>
      <c r="N22" s="65">
        <f t="shared" si="16"/>
        <v>0.25</v>
      </c>
      <c r="O22" s="83">
        <f t="shared" si="11"/>
        <v>3041.25</v>
      </c>
      <c r="P22" s="83">
        <f t="shared" si="12"/>
        <v>170310000</v>
      </c>
      <c r="Q22" s="50">
        <v>0.5</v>
      </c>
      <c r="R22" s="84">
        <f t="shared" si="13"/>
        <v>4561.875</v>
      </c>
      <c r="S22" s="83">
        <f t="shared" si="14"/>
        <v>255465000</v>
      </c>
    </row>
    <row r="23" spans="1:19" x14ac:dyDescent="0.35">
      <c r="A23" s="29">
        <v>2</v>
      </c>
      <c r="B23" s="30" t="s">
        <v>125</v>
      </c>
      <c r="C23" s="40">
        <v>8938529045931</v>
      </c>
      <c r="D23" s="41" t="s">
        <v>88</v>
      </c>
      <c r="E23" s="42" t="s">
        <v>89</v>
      </c>
      <c r="F23" s="43">
        <v>73431</v>
      </c>
      <c r="G23" s="32">
        <v>79305.48000000001</v>
      </c>
      <c r="H23" s="29" t="s">
        <v>90</v>
      </c>
      <c r="I23" s="89"/>
      <c r="J23" s="46"/>
      <c r="K23" s="45">
        <f t="shared" si="8"/>
        <v>0</v>
      </c>
      <c r="L23" s="45">
        <f t="shared" si="15"/>
        <v>73431</v>
      </c>
      <c r="M23" s="45">
        <f t="shared" si="9"/>
        <v>0</v>
      </c>
      <c r="N23" s="65" t="e">
        <f t="shared" si="16"/>
        <v>#DIV/0!</v>
      </c>
      <c r="O23" s="83" t="e">
        <f t="shared" si="11"/>
        <v>#DIV/0!</v>
      </c>
      <c r="P23" s="83" t="e">
        <f t="shared" si="12"/>
        <v>#DIV/0!</v>
      </c>
      <c r="Q23" s="50">
        <v>0.5</v>
      </c>
      <c r="R23" s="47" t="e">
        <f t="shared" si="13"/>
        <v>#DIV/0!</v>
      </c>
      <c r="S23" s="45" t="e">
        <f t="shared" si="14"/>
        <v>#DIV/0!</v>
      </c>
    </row>
    <row r="24" spans="1:19" x14ac:dyDescent="0.35">
      <c r="A24" s="29">
        <v>4</v>
      </c>
      <c r="B24" s="30" t="s">
        <v>126</v>
      </c>
      <c r="C24" s="40">
        <v>8938529045870</v>
      </c>
      <c r="D24" s="41" t="s">
        <v>95</v>
      </c>
      <c r="E24" s="42" t="s">
        <v>89</v>
      </c>
      <c r="F24" s="43">
        <v>56848</v>
      </c>
      <c r="G24" s="32">
        <v>61395.840000000004</v>
      </c>
      <c r="H24" s="29" t="s">
        <v>112</v>
      </c>
      <c r="I24" s="89"/>
      <c r="J24" s="46"/>
      <c r="K24" s="45">
        <f t="shared" si="8"/>
        <v>0</v>
      </c>
      <c r="L24" s="45">
        <f t="shared" si="15"/>
        <v>56848</v>
      </c>
      <c r="M24" s="45">
        <f t="shared" si="9"/>
        <v>0</v>
      </c>
      <c r="N24" s="65" t="e">
        <f t="shared" si="16"/>
        <v>#DIV/0!</v>
      </c>
      <c r="O24" s="83" t="e">
        <f t="shared" si="11"/>
        <v>#DIV/0!</v>
      </c>
      <c r="P24" s="83" t="e">
        <f t="shared" si="12"/>
        <v>#DIV/0!</v>
      </c>
      <c r="Q24" s="50">
        <v>0.5</v>
      </c>
      <c r="R24" s="47" t="e">
        <f t="shared" si="13"/>
        <v>#DIV/0!</v>
      </c>
      <c r="S24" s="45" t="e">
        <f t="shared" si="14"/>
        <v>#DIV/0!</v>
      </c>
    </row>
    <row r="25" spans="1:19" x14ac:dyDescent="0.35">
      <c r="A25" s="29">
        <v>6</v>
      </c>
      <c r="B25" s="30" t="s">
        <v>127</v>
      </c>
      <c r="C25" s="40">
        <v>8938529045894</v>
      </c>
      <c r="D25" s="41" t="s">
        <v>128</v>
      </c>
      <c r="E25" s="42" t="s">
        <v>89</v>
      </c>
      <c r="F25" s="43">
        <v>30645</v>
      </c>
      <c r="G25" s="32">
        <v>33096.6</v>
      </c>
      <c r="H25" s="29" t="s">
        <v>112</v>
      </c>
      <c r="I25" s="89"/>
      <c r="J25" s="46"/>
      <c r="K25" s="45">
        <f t="shared" si="8"/>
        <v>0</v>
      </c>
      <c r="L25" s="45">
        <f t="shared" si="15"/>
        <v>30645</v>
      </c>
      <c r="M25" s="45">
        <f t="shared" si="9"/>
        <v>0</v>
      </c>
      <c r="N25" s="65" t="e">
        <f t="shared" si="16"/>
        <v>#DIV/0!</v>
      </c>
      <c r="O25" s="83" t="e">
        <f t="shared" si="11"/>
        <v>#DIV/0!</v>
      </c>
      <c r="P25" s="83" t="e">
        <f t="shared" si="12"/>
        <v>#DIV/0!</v>
      </c>
      <c r="Q25" s="50">
        <v>0.5</v>
      </c>
      <c r="R25" s="47" t="e">
        <f t="shared" si="13"/>
        <v>#DIV/0!</v>
      </c>
      <c r="S25" s="45" t="e">
        <f t="shared" si="14"/>
        <v>#DIV/0!</v>
      </c>
    </row>
    <row r="26" spans="1:19" x14ac:dyDescent="0.35">
      <c r="A26" s="29">
        <v>7</v>
      </c>
      <c r="B26" s="30" t="s">
        <v>129</v>
      </c>
      <c r="C26" s="40">
        <v>8938529045900</v>
      </c>
      <c r="D26" s="41" t="s">
        <v>128</v>
      </c>
      <c r="E26" s="42" t="s">
        <v>89</v>
      </c>
      <c r="F26" s="43">
        <v>31977</v>
      </c>
      <c r="G26" s="32">
        <v>34535.160000000003</v>
      </c>
      <c r="H26" s="29" t="s">
        <v>112</v>
      </c>
      <c r="I26" s="89"/>
      <c r="J26" s="46"/>
      <c r="K26" s="45">
        <f t="shared" si="8"/>
        <v>0</v>
      </c>
      <c r="L26" s="45">
        <f t="shared" si="15"/>
        <v>31977</v>
      </c>
      <c r="M26" s="45">
        <f t="shared" si="9"/>
        <v>0</v>
      </c>
      <c r="N26" s="65" t="e">
        <f t="shared" si="16"/>
        <v>#DIV/0!</v>
      </c>
      <c r="O26" s="83" t="e">
        <f t="shared" si="11"/>
        <v>#DIV/0!</v>
      </c>
      <c r="P26" s="83" t="e">
        <f t="shared" si="12"/>
        <v>#DIV/0!</v>
      </c>
      <c r="Q26" s="50">
        <v>0.5</v>
      </c>
      <c r="R26" s="47" t="e">
        <f t="shared" si="13"/>
        <v>#DIV/0!</v>
      </c>
      <c r="S26" s="45" t="e">
        <f t="shared" si="14"/>
        <v>#DIV/0!</v>
      </c>
    </row>
    <row r="27" spans="1:19" x14ac:dyDescent="0.35">
      <c r="A27" s="29">
        <v>9</v>
      </c>
      <c r="B27" s="30" t="s">
        <v>130</v>
      </c>
      <c r="C27" s="40">
        <v>8938529045917</v>
      </c>
      <c r="D27" s="41" t="s">
        <v>92</v>
      </c>
      <c r="E27" s="42" t="s">
        <v>89</v>
      </c>
      <c r="F27" s="43">
        <v>111606</v>
      </c>
      <c r="G27" s="32">
        <v>120534.48000000001</v>
      </c>
      <c r="H27" s="29" t="s">
        <v>112</v>
      </c>
      <c r="I27" s="89">
        <v>0.2</v>
      </c>
      <c r="J27" s="46">
        <v>738.33333333333337</v>
      </c>
      <c r="K27" s="45">
        <f t="shared" si="8"/>
        <v>82402430</v>
      </c>
      <c r="L27" s="45">
        <f t="shared" si="15"/>
        <v>89284.800000000003</v>
      </c>
      <c r="M27" s="45">
        <f t="shared" si="9"/>
        <v>65921944.000000007</v>
      </c>
      <c r="N27" s="65">
        <f t="shared" si="16"/>
        <v>0.24999999999999978</v>
      </c>
      <c r="O27" s="83">
        <f t="shared" si="11"/>
        <v>922.91666666666652</v>
      </c>
      <c r="P27" s="83">
        <f t="shared" si="12"/>
        <v>82402429.999999985</v>
      </c>
      <c r="Q27" s="50">
        <v>0.5</v>
      </c>
      <c r="R27" s="84">
        <f t="shared" si="13"/>
        <v>1384.3749999999998</v>
      </c>
      <c r="S27" s="83">
        <f t="shared" si="14"/>
        <v>123603644.99999999</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8C8EE-D040-4D54-A3F4-00E5BE35D6CD}">
  <dimension ref="A1:BC4"/>
  <sheetViews>
    <sheetView workbookViewId="0">
      <pane xSplit="1" ySplit="2" topLeftCell="Z3" activePane="bottomRight" state="frozen"/>
      <selection pane="topRight" activeCell="B1" sqref="B1"/>
      <selection pane="bottomLeft" activeCell="A3" sqref="A3"/>
      <selection pane="bottomRight" activeCell="AE7" sqref="AE7"/>
    </sheetView>
  </sheetViews>
  <sheetFormatPr defaultRowHeight="14.5" x14ac:dyDescent="0.35"/>
  <sheetData>
    <row r="1" spans="1:55" ht="84" x14ac:dyDescent="0.35">
      <c r="A1" s="92" t="s">
        <v>172</v>
      </c>
      <c r="B1" s="93" t="s">
        <v>173</v>
      </c>
      <c r="C1" s="93" t="s">
        <v>174</v>
      </c>
      <c r="D1" s="94" t="s">
        <v>175</v>
      </c>
      <c r="E1" s="95" t="s">
        <v>176</v>
      </c>
      <c r="F1" s="94" t="s">
        <v>177</v>
      </c>
      <c r="G1" s="95" t="s">
        <v>178</v>
      </c>
      <c r="H1" s="96" t="s">
        <v>179</v>
      </c>
      <c r="I1" s="93" t="s">
        <v>180</v>
      </c>
      <c r="J1" s="96" t="s">
        <v>181</v>
      </c>
      <c r="K1" s="93" t="s">
        <v>182</v>
      </c>
      <c r="L1" s="96" t="s">
        <v>183</v>
      </c>
      <c r="M1" s="97" t="s">
        <v>184</v>
      </c>
      <c r="N1" s="96" t="s">
        <v>185</v>
      </c>
      <c r="O1" s="93" t="s">
        <v>186</v>
      </c>
      <c r="P1" s="98" t="s">
        <v>187</v>
      </c>
      <c r="Q1" s="99" t="s">
        <v>188</v>
      </c>
      <c r="R1" s="101" t="s">
        <v>189</v>
      </c>
      <c r="S1" s="102" t="s">
        <v>190</v>
      </c>
      <c r="T1" s="96" t="s">
        <v>191</v>
      </c>
      <c r="U1" s="93" t="s">
        <v>192</v>
      </c>
      <c r="V1" s="96" t="s">
        <v>193</v>
      </c>
      <c r="W1" s="93" t="s">
        <v>194</v>
      </c>
      <c r="X1" s="96" t="s">
        <v>195</v>
      </c>
      <c r="Y1" s="93" t="s">
        <v>196</v>
      </c>
      <c r="Z1" s="96" t="s">
        <v>197</v>
      </c>
      <c r="AA1" s="93" t="s">
        <v>198</v>
      </c>
      <c r="AB1" s="96" t="s">
        <v>199</v>
      </c>
      <c r="AC1" s="93" t="s">
        <v>200</v>
      </c>
      <c r="AD1" s="96" t="s">
        <v>201</v>
      </c>
      <c r="AE1" s="93" t="s">
        <v>202</v>
      </c>
      <c r="AF1" s="96" t="s">
        <v>203</v>
      </c>
      <c r="AG1" s="93" t="s">
        <v>204</v>
      </c>
      <c r="AH1" s="96" t="s">
        <v>205</v>
      </c>
      <c r="AI1" s="93" t="s">
        <v>206</v>
      </c>
      <c r="AJ1" s="96" t="s">
        <v>207</v>
      </c>
      <c r="AK1" s="93" t="s">
        <v>208</v>
      </c>
      <c r="AL1" s="96" t="s">
        <v>209</v>
      </c>
      <c r="AM1" s="100" t="s">
        <v>210</v>
      </c>
      <c r="AN1" s="96" t="s">
        <v>211</v>
      </c>
      <c r="AO1" s="93" t="s">
        <v>212</v>
      </c>
      <c r="AP1" s="100" t="s">
        <v>213</v>
      </c>
      <c r="AQ1" s="96" t="s">
        <v>214</v>
      </c>
      <c r="AR1" s="98" t="s">
        <v>215</v>
      </c>
      <c r="AS1" s="98" t="s">
        <v>216</v>
      </c>
      <c r="AT1" s="98" t="s">
        <v>217</v>
      </c>
      <c r="AU1" s="99" t="s">
        <v>218</v>
      </c>
      <c r="AV1" s="96" t="s">
        <v>219</v>
      </c>
      <c r="AW1" s="93" t="s">
        <v>220</v>
      </c>
      <c r="AX1" s="96" t="s">
        <v>221</v>
      </c>
      <c r="AY1" s="93" t="s">
        <v>222</v>
      </c>
      <c r="AZ1" s="98" t="s">
        <v>223</v>
      </c>
      <c r="BA1" s="99" t="s">
        <v>224</v>
      </c>
      <c r="BB1" s="98" t="s">
        <v>225</v>
      </c>
      <c r="BC1" s="99" t="s">
        <v>224</v>
      </c>
    </row>
    <row r="2" spans="1:55" x14ac:dyDescent="0.35">
      <c r="R2" s="103"/>
      <c r="S2" s="103"/>
    </row>
    <row r="3" spans="1:55" ht="72.5" x14ac:dyDescent="0.35">
      <c r="A3" s="90" t="s">
        <v>170</v>
      </c>
      <c r="B3" s="91">
        <v>45288</v>
      </c>
      <c r="C3" s="91">
        <v>45301</v>
      </c>
      <c r="D3" s="91">
        <v>45302</v>
      </c>
      <c r="E3" s="91">
        <v>45315</v>
      </c>
      <c r="F3" s="91">
        <v>45316</v>
      </c>
      <c r="G3" s="91">
        <v>45331</v>
      </c>
      <c r="H3" s="91">
        <v>45335</v>
      </c>
      <c r="I3" s="91">
        <v>45351</v>
      </c>
      <c r="J3" s="91">
        <v>45352</v>
      </c>
      <c r="K3" s="91">
        <v>45364</v>
      </c>
      <c r="L3" s="91">
        <v>45365</v>
      </c>
      <c r="M3" s="91">
        <v>46473</v>
      </c>
      <c r="N3" s="91">
        <v>45379</v>
      </c>
      <c r="O3" s="91">
        <v>45392</v>
      </c>
      <c r="P3" s="91">
        <v>45393</v>
      </c>
      <c r="Q3" s="91">
        <v>45406</v>
      </c>
      <c r="R3" s="104">
        <v>45407</v>
      </c>
      <c r="S3" s="104">
        <v>45420</v>
      </c>
      <c r="T3" s="91">
        <v>45421</v>
      </c>
      <c r="U3" s="91">
        <v>45434</v>
      </c>
      <c r="V3" s="91">
        <v>45435</v>
      </c>
      <c r="W3" s="91">
        <v>45448</v>
      </c>
      <c r="X3" s="91">
        <v>45449</v>
      </c>
      <c r="Y3" s="91">
        <v>45462</v>
      </c>
      <c r="Z3" s="128">
        <v>45463</v>
      </c>
      <c r="AA3" s="128">
        <v>45476</v>
      </c>
      <c r="AB3" s="128">
        <v>45477</v>
      </c>
      <c r="AC3" s="128">
        <v>45490</v>
      </c>
      <c r="AD3" s="91">
        <v>45491</v>
      </c>
      <c r="AE3" s="91">
        <v>45504</v>
      </c>
      <c r="AF3" s="91">
        <v>45505</v>
      </c>
      <c r="AG3" s="91">
        <v>45519</v>
      </c>
      <c r="AH3" s="91">
        <v>45520</v>
      </c>
      <c r="AI3" s="91">
        <v>45534</v>
      </c>
      <c r="AJ3" s="91">
        <v>45535</v>
      </c>
      <c r="AK3" s="91">
        <v>45550</v>
      </c>
      <c r="AL3" s="91">
        <v>45551</v>
      </c>
      <c r="AM3" s="91">
        <v>45565</v>
      </c>
      <c r="AN3" s="91">
        <v>45566</v>
      </c>
      <c r="AO3" s="91">
        <v>45580</v>
      </c>
      <c r="AP3" s="91">
        <v>45581</v>
      </c>
      <c r="AQ3" s="91">
        <v>45596</v>
      </c>
      <c r="AR3" s="91">
        <v>45597</v>
      </c>
      <c r="AS3" s="91">
        <v>45611</v>
      </c>
      <c r="AT3" s="91">
        <v>45612</v>
      </c>
      <c r="AU3" s="91">
        <v>45626</v>
      </c>
      <c r="AV3" s="91">
        <v>45627</v>
      </c>
      <c r="AW3" s="91">
        <v>45641</v>
      </c>
      <c r="AX3" s="91">
        <v>45642</v>
      </c>
      <c r="AY3" s="91">
        <v>45658</v>
      </c>
      <c r="AZ3" s="91">
        <v>45659</v>
      </c>
      <c r="BA3" s="91">
        <v>45672</v>
      </c>
      <c r="BB3" s="91">
        <v>45673</v>
      </c>
      <c r="BC3" s="91">
        <v>45687</v>
      </c>
    </row>
    <row r="4" spans="1:55" ht="43.5" x14ac:dyDescent="0.35">
      <c r="A4" s="90" t="s">
        <v>171</v>
      </c>
      <c r="B4" s="91">
        <v>45272</v>
      </c>
      <c r="C4" s="91">
        <v>45301</v>
      </c>
      <c r="D4" s="91">
        <v>45286</v>
      </c>
      <c r="E4" s="91">
        <v>45315</v>
      </c>
      <c r="F4" s="91">
        <v>45301</v>
      </c>
      <c r="G4" s="91">
        <v>45331</v>
      </c>
      <c r="H4" s="91">
        <v>45317</v>
      </c>
      <c r="I4" s="91">
        <v>45351</v>
      </c>
      <c r="J4" s="91">
        <v>45337</v>
      </c>
      <c r="K4" s="91">
        <v>45364</v>
      </c>
      <c r="L4" s="91">
        <v>45350</v>
      </c>
      <c r="M4" s="91">
        <v>46473</v>
      </c>
      <c r="N4" s="91">
        <f>N3-DAY(15)</f>
        <v>45364</v>
      </c>
      <c r="O4" s="91">
        <v>45392</v>
      </c>
      <c r="P4" s="91">
        <f>P3-DAY(15)</f>
        <v>45378</v>
      </c>
      <c r="Q4" s="91">
        <v>45406</v>
      </c>
      <c r="R4" s="104">
        <f>R3-DAY(15)</f>
        <v>45392</v>
      </c>
      <c r="S4" s="104">
        <v>45420</v>
      </c>
      <c r="T4" s="91">
        <f>T3-DAY(15)</f>
        <v>45406</v>
      </c>
      <c r="U4" s="91">
        <v>45434</v>
      </c>
      <c r="V4" s="91">
        <f>V3-DAY(15)</f>
        <v>45420</v>
      </c>
      <c r="W4" s="91">
        <v>45448</v>
      </c>
      <c r="X4" s="91">
        <f>X3-DAY(15)</f>
        <v>45434</v>
      </c>
      <c r="Y4" s="91">
        <v>45462</v>
      </c>
      <c r="Z4" s="128">
        <f>Z3-DAY(15)</f>
        <v>45448</v>
      </c>
      <c r="AA4" s="128">
        <v>45476</v>
      </c>
      <c r="AB4" s="128">
        <f>AB3-DAY(15)</f>
        <v>45462</v>
      </c>
      <c r="AC4" s="128">
        <v>45490</v>
      </c>
      <c r="AD4" s="91">
        <f>AD3-DAY(15)</f>
        <v>45476</v>
      </c>
      <c r="AE4" s="91">
        <v>45504</v>
      </c>
      <c r="AF4" s="91">
        <f>AF3-DAY(15)</f>
        <v>45490</v>
      </c>
      <c r="AG4" s="91">
        <v>45519</v>
      </c>
      <c r="AH4" s="91">
        <f>AH3-DAY(15)</f>
        <v>45505</v>
      </c>
      <c r="AI4" s="91">
        <v>45534</v>
      </c>
      <c r="AJ4" s="91">
        <f>AJ3-DAY(15)</f>
        <v>45520</v>
      </c>
      <c r="AK4" s="91">
        <v>45550</v>
      </c>
      <c r="AL4" s="91">
        <f>AL3-DAY(15)</f>
        <v>45536</v>
      </c>
      <c r="AM4" s="91">
        <v>45565</v>
      </c>
      <c r="AN4" s="91">
        <f>AN3-DAY(15)</f>
        <v>45551</v>
      </c>
      <c r="AO4" s="91">
        <v>45580</v>
      </c>
      <c r="AP4" s="91">
        <f>AP3-DAY(15)</f>
        <v>45566</v>
      </c>
      <c r="AQ4" s="91">
        <v>45596</v>
      </c>
      <c r="AR4" s="91">
        <f>AR3-DAY(15)</f>
        <v>45582</v>
      </c>
      <c r="AS4" s="91">
        <v>45611</v>
      </c>
      <c r="AT4" s="91">
        <f>AT3-DAY(15)</f>
        <v>45597</v>
      </c>
      <c r="AU4" s="91">
        <v>45626</v>
      </c>
      <c r="AV4" s="91">
        <f>AV3-DAY(15)</f>
        <v>45612</v>
      </c>
      <c r="AW4" s="91">
        <v>45641</v>
      </c>
      <c r="AX4" s="91">
        <f>AX3-DAY(15)</f>
        <v>45627</v>
      </c>
      <c r="AY4" s="91">
        <v>45658</v>
      </c>
      <c r="AZ4" s="91">
        <f>AZ3-DAY(15)</f>
        <v>45644</v>
      </c>
      <c r="BA4" s="91">
        <v>45672</v>
      </c>
      <c r="BB4" s="91">
        <f>BB3-DAY(15)</f>
        <v>45658</v>
      </c>
      <c r="BC4" s="91">
        <v>45687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DC7B-89EE-458C-9C83-5C2E9FC504FD}">
  <dimension ref="A1:B15"/>
  <sheetViews>
    <sheetView workbookViewId="0">
      <selection activeCell="C17" sqref="C17"/>
    </sheetView>
  </sheetViews>
  <sheetFormatPr defaultRowHeight="14.5" x14ac:dyDescent="0.35"/>
  <cols>
    <col min="1" max="1" width="21.6328125" customWidth="1"/>
    <col min="2" max="2" width="32" customWidth="1"/>
  </cols>
  <sheetData>
    <row r="1" spans="1:2" ht="18.5" x14ac:dyDescent="0.45">
      <c r="A1" s="194" t="s">
        <v>235</v>
      </c>
      <c r="B1" s="194"/>
    </row>
    <row r="2" spans="1:2" x14ac:dyDescent="0.35">
      <c r="A2" s="6" t="s">
        <v>236</v>
      </c>
      <c r="B2" s="6" t="s">
        <v>237</v>
      </c>
    </row>
    <row r="3" spans="1:2" x14ac:dyDescent="0.35">
      <c r="A3" s="6" t="s">
        <v>28</v>
      </c>
      <c r="B3" s="6" t="s">
        <v>238</v>
      </c>
    </row>
    <row r="4" spans="1:2" x14ac:dyDescent="0.35">
      <c r="A4" s="6" t="s">
        <v>17</v>
      </c>
      <c r="B4" s="6" t="s">
        <v>238</v>
      </c>
    </row>
    <row r="5" spans="1:2" x14ac:dyDescent="0.35">
      <c r="A5" s="6" t="s">
        <v>239</v>
      </c>
      <c r="B5" s="6" t="s">
        <v>238</v>
      </c>
    </row>
    <row r="6" spans="1:2" x14ac:dyDescent="0.35">
      <c r="A6" s="6" t="s">
        <v>18</v>
      </c>
      <c r="B6" s="6" t="s">
        <v>240</v>
      </c>
    </row>
    <row r="7" spans="1:2" x14ac:dyDescent="0.35">
      <c r="A7" s="6" t="s">
        <v>15</v>
      </c>
      <c r="B7" s="6" t="s">
        <v>240</v>
      </c>
    </row>
    <row r="8" spans="1:2" x14ac:dyDescent="0.35">
      <c r="A8" s="6" t="s">
        <v>10</v>
      </c>
      <c r="B8" s="6" t="s">
        <v>240</v>
      </c>
    </row>
    <row r="9" spans="1:2" x14ac:dyDescent="0.35">
      <c r="A9" s="6" t="s">
        <v>8</v>
      </c>
      <c r="B9" s="6" t="s">
        <v>243</v>
      </c>
    </row>
    <row r="10" spans="1:2" x14ac:dyDescent="0.35">
      <c r="A10" s="6" t="s">
        <v>241</v>
      </c>
      <c r="B10" s="6"/>
    </row>
    <row r="11" spans="1:2" x14ac:dyDescent="0.35">
      <c r="A11" s="6" t="s">
        <v>242</v>
      </c>
      <c r="B11" s="6"/>
    </row>
    <row r="12" spans="1:2" x14ac:dyDescent="0.35">
      <c r="A12" s="6"/>
      <c r="B12" s="6"/>
    </row>
    <row r="13" spans="1:2" x14ac:dyDescent="0.35">
      <c r="A13" s="6"/>
      <c r="B13" s="6"/>
    </row>
    <row r="14" spans="1:2" x14ac:dyDescent="0.35">
      <c r="A14" s="6"/>
      <c r="B14" s="6"/>
    </row>
    <row r="15" spans="1:2" x14ac:dyDescent="0.35">
      <c r="A15" s="6"/>
      <c r="B15" s="6"/>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E123-5845-423C-8C5A-C5F3E256DA88}">
  <dimension ref="A1:B17"/>
  <sheetViews>
    <sheetView topLeftCell="N1" zoomScale="85" zoomScaleNormal="85" workbookViewId="0">
      <selection activeCell="AC6" sqref="AC6"/>
    </sheetView>
  </sheetViews>
  <sheetFormatPr defaultRowHeight="14.5" x14ac:dyDescent="0.35"/>
  <sheetData>
    <row r="1" spans="1:2" ht="15.5" x14ac:dyDescent="0.35">
      <c r="A1" s="156" t="s">
        <v>357</v>
      </c>
    </row>
    <row r="2" spans="1:2" ht="15.5" x14ac:dyDescent="0.35">
      <c r="A2" s="156"/>
    </row>
    <row r="3" spans="1:2" ht="15" x14ac:dyDescent="0.35">
      <c r="A3" s="157" t="s">
        <v>358</v>
      </c>
    </row>
    <row r="4" spans="1:2" ht="15" x14ac:dyDescent="0.35">
      <c r="A4" s="157"/>
    </row>
    <row r="5" spans="1:2" ht="15" x14ac:dyDescent="0.35">
      <c r="A5" s="157"/>
    </row>
    <row r="6" spans="1:2" ht="15.5" x14ac:dyDescent="0.35">
      <c r="A6" s="156" t="s">
        <v>359</v>
      </c>
    </row>
    <row r="7" spans="1:2" ht="15.5" x14ac:dyDescent="0.35">
      <c r="A7" s="156"/>
    </row>
    <row r="8" spans="1:2" ht="15.5" x14ac:dyDescent="0.35">
      <c r="A8" s="156" t="s">
        <v>360</v>
      </c>
    </row>
    <row r="9" spans="1:2" ht="15.5" x14ac:dyDescent="0.35">
      <c r="A9" s="156" t="s">
        <v>361</v>
      </c>
    </row>
    <row r="10" spans="1:2" ht="15.5" x14ac:dyDescent="0.35">
      <c r="A10" s="156" t="s">
        <v>362</v>
      </c>
    </row>
    <row r="11" spans="1:2" ht="20" x14ac:dyDescent="0.35">
      <c r="A11" s="158" t="s">
        <v>363</v>
      </c>
    </row>
    <row r="13" spans="1:2" ht="18.5" x14ac:dyDescent="0.35">
      <c r="A13" s="195" t="s">
        <v>364</v>
      </c>
      <c r="B13" s="195"/>
    </row>
    <row r="14" spans="1:2" ht="15.5" x14ac:dyDescent="0.35">
      <c r="A14" s="156"/>
    </row>
    <row r="15" spans="1:2" x14ac:dyDescent="0.35">
      <c r="A15" s="159" t="s">
        <v>365</v>
      </c>
    </row>
    <row r="16" spans="1:2" ht="18" x14ac:dyDescent="0.35">
      <c r="A16" s="160"/>
    </row>
    <row r="17" spans="1:1" ht="18" x14ac:dyDescent="0.35">
      <c r="A17" s="160" t="s">
        <v>366</v>
      </c>
    </row>
  </sheetData>
  <mergeCells count="1">
    <mergeCell ref="A13:B13"/>
  </mergeCells>
  <hyperlinks>
    <hyperlink ref="A15" r:id="rId1" display="mailto:ngocthom.po@gmail.com" xr:uid="{923C8A6E-0A45-48B7-98E9-2A84405781F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ctkm 2024</vt:lpstr>
      <vt:lpstr>trình sếp</vt:lpstr>
      <vt:lpstr>Sheet3</vt:lpstr>
      <vt:lpstr>Sheet1</vt:lpstr>
      <vt:lpstr>km Win 2024</vt:lpstr>
      <vt:lpstr>Sheet2</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2023-08-11T08:39:27Z</cp:lastPrinted>
  <dcterms:created xsi:type="dcterms:W3CDTF">2023-02-08T10:04:06Z</dcterms:created>
  <dcterms:modified xsi:type="dcterms:W3CDTF">2024-08-13T02:41:25Z</dcterms:modified>
</cp:coreProperties>
</file>