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Z:\KHACH HANG\LARIA Farmer\"/>
    </mc:Choice>
  </mc:AlternateContent>
  <xr:revisionPtr revIDLastSave="0" documentId="13_ncr:1_{2C3D3DE0-BB2C-4586-8B10-D17151286071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Công nợ" sheetId="4" r:id="rId1"/>
    <sheet name="tháng 12.2022" sheetId="9" r:id="rId2"/>
    <sheet name="tháng 11.2022" sheetId="6" r:id="rId3"/>
    <sheet name="tháng 9+10,2022" sheetId="1" r:id="rId4"/>
    <sheet name="CK" sheetId="7" r:id="rId5"/>
  </sheets>
  <definedNames>
    <definedName name="_xlnm._FilterDatabase" localSheetId="3" hidden="1">'tháng 9+10,2022'!$B$3:$G$3</definedName>
  </definedNames>
  <calcPr calcId="191029"/>
</workbook>
</file>

<file path=xl/calcChain.xml><?xml version="1.0" encoding="utf-8"?>
<calcChain xmlns="http://schemas.openxmlformats.org/spreadsheetml/2006/main">
  <c r="C3" i="7" l="1"/>
  <c r="C2" i="7"/>
  <c r="D5" i="7"/>
  <c r="C5" i="4"/>
  <c r="C6" i="4" s="1"/>
  <c r="C9" i="7"/>
  <c r="D11" i="7" s="1"/>
  <c r="B2" i="7"/>
  <c r="C5" i="7" s="1"/>
  <c r="F6" i="9"/>
  <c r="G6" i="9"/>
  <c r="H6" i="9"/>
  <c r="E6" i="9"/>
  <c r="F11" i="4"/>
  <c r="C16" i="7"/>
  <c r="C15" i="7"/>
  <c r="D17" i="7" s="1"/>
  <c r="C10" i="7"/>
  <c r="F7" i="6"/>
  <c r="G7" i="6"/>
  <c r="H7" i="6"/>
  <c r="E7" i="6"/>
  <c r="C4" i="7" l="1"/>
  <c r="E5" i="4" s="1"/>
  <c r="E6" i="4" s="1"/>
  <c r="F12" i="4" s="1"/>
  <c r="B6" i="7"/>
  <c r="B11" i="7"/>
  <c r="B18" i="7"/>
</calcChain>
</file>

<file path=xl/sharedStrings.xml><?xml version="1.0" encoding="utf-8"?>
<sst xmlns="http://schemas.openxmlformats.org/spreadsheetml/2006/main" count="93" uniqueCount="61">
  <si>
    <t>Ngày chứng từ</t>
  </si>
  <si>
    <t>Khách hàng</t>
  </si>
  <si>
    <t>Tiền chiết khấu</t>
  </si>
  <si>
    <t>FM02 - Phan Xích Long, HCM</t>
  </si>
  <si>
    <t>FM05 - Hai Bà Trưng, HCM</t>
  </si>
  <si>
    <t>Tổng tiền hàng</t>
  </si>
  <si>
    <t>Tiền thuế GTGT</t>
  </si>
  <si>
    <t>FM04 - Hoàng Hoa Thám, HCM</t>
  </si>
  <si>
    <t>FM01- Nguyễn Thị Minh Khai, TP.HCM</t>
  </si>
  <si>
    <t>FM03 - Nguyễn Thị Thập, HCM</t>
  </si>
  <si>
    <t>FM05 - HAI BÀ TRƯNG, TPHCM</t>
  </si>
  <si>
    <t>Tổng tiền thanh toán</t>
  </si>
  <si>
    <t>FM01- Nguyễn Thị Minh Khai, HCM</t>
  </si>
  <si>
    <t>STT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</si>
  <si>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</si>
  <si>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</si>
  <si>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</si>
  <si>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</si>
  <si>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</si>
  <si>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</si>
  <si>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</si>
  <si>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</si>
  <si>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</si>
  <si>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</si>
  <si>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</si>
  <si>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DANH SÁCH BÁN HÀNG LARIA FARMER</t>
  </si>
  <si>
    <t>Tháng 9+10 năm 2022</t>
  </si>
  <si>
    <t>Danh sách bán hàng tháng 09+10 năm 2022</t>
  </si>
  <si>
    <t>14/12/2022</t>
  </si>
  <si>
    <t>Thanh toán công nợ</t>
  </si>
  <si>
    <t>Diễn giải</t>
  </si>
  <si>
    <t>Số hóa đơn</t>
  </si>
  <si>
    <t>FM5 104 Hai Bà Trưng</t>
  </si>
  <si>
    <t>PO- 46316</t>
  </si>
  <si>
    <t>00053837</t>
  </si>
  <si>
    <t>FM4 99 Hoàng Hoa Thám</t>
  </si>
  <si>
    <t>PO-46314</t>
  </si>
  <si>
    <t>00053838</t>
  </si>
  <si>
    <t>Bán hàng FM4 99 Hoàng Hoa Thám theo hóa đơn 00050329</t>
  </si>
  <si>
    <t>00050329</t>
  </si>
  <si>
    <t>FM2 218 Phan Xích Long</t>
  </si>
  <si>
    <t>00050328</t>
  </si>
  <si>
    <t>Số dòng = 4</t>
  </si>
  <si>
    <t>Danh sách bán hàng tháng 11 năm 2022</t>
  </si>
  <si>
    <t>Tháng 11</t>
  </si>
  <si>
    <t>Doanh số</t>
  </si>
  <si>
    <t>CPTB</t>
  </si>
  <si>
    <t>CPQC</t>
  </si>
  <si>
    <t>Phải Thu</t>
  </si>
  <si>
    <t>Hỗ trợ nhà cung cấp mới</t>
  </si>
  <si>
    <t>Tháng 9+10</t>
  </si>
  <si>
    <t>Thanh toán công nợ tháng 11</t>
  </si>
  <si>
    <t>FM3 486 Nguyễn Thị Thập</t>
  </si>
  <si>
    <t>PO-53946</t>
  </si>
  <si>
    <t>PO- 52893</t>
  </si>
  <si>
    <t>Bán hàng FM3 486 Nguyễn Thị Thập theo hóa đơn 00055850</t>
  </si>
  <si>
    <t>00057789</t>
  </si>
  <si>
    <t>00056995</t>
  </si>
  <si>
    <t>00055850</t>
  </si>
  <si>
    <t>Tháng 12.</t>
  </si>
  <si>
    <t>Danh sách bán hàng tháng 12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</si>
</sst>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"/>
    <numFmt numFmtId="166" formatCode="0.0%"/>
    <numFmt numFmtId="167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14" fontId="3" fillId="0" borderId="0" xfId="0" applyNumberFormat="1" applyFont="1"/>
    <xf numFmtId="38" fontId="3" fillId="0" borderId="0" xfId="0" applyNumberFormat="1" applyFont="1"/>
    <xf numFmtId="14" fontId="5" fillId="2" borderId="2" xfId="0" applyNumberFormat="1" applyFont="1" applyFill="1" applyBorder="1" applyAlignment="1">
      <alignment horizontal="left" vertical="center"/>
    </xf>
    <xf numFmtId="38" fontId="6" fillId="4" borderId="2" xfId="0" applyNumberFormat="1" applyFont="1" applyFill="1" applyBorder="1" applyAlignment="1">
      <alignment horizontal="right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4" fontId="2" fillId="5" borderId="1" xfId="1" applyNumberFormat="1" applyFont="1" applyFill="1" applyBorder="1" applyAlignment="1">
      <alignment horizontal="center"/>
    </xf>
    <xf numFmtId="164" fontId="6" fillId="5" borderId="1" xfId="1" applyNumberFormat="1" applyFont="1" applyFill="1" applyBorder="1" applyAlignment="1">
      <alignment horizontal="left" vertical="center"/>
    </xf>
    <xf numFmtId="164" fontId="2" fillId="5" borderId="1" xfId="1" applyNumberFormat="1" applyFont="1" applyFill="1" applyBorder="1"/>
    <xf numFmtId="0" fontId="2" fillId="5" borderId="1" xfId="0" applyFont="1" applyFill="1" applyBorder="1"/>
    <xf numFmtId="164" fontId="6" fillId="5" borderId="1" xfId="1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/>
    <xf numFmtId="164" fontId="9" fillId="4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0" fontId="2" fillId="0" borderId="1" xfId="0" applyFont="1" applyBorder="1"/>
    <xf numFmtId="165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38" fontId="11" fillId="3" borderId="7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165" fontId="12" fillId="2" borderId="8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8" fontId="13" fillId="4" borderId="8" xfId="0" applyNumberFormat="1" applyFont="1" applyFill="1" applyBorder="1" applyAlignment="1">
      <alignment horizontal="right" vertical="center"/>
    </xf>
    <xf numFmtId="14" fontId="3" fillId="0" borderId="3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4" fontId="0" fillId="0" borderId="0" xfId="1" applyNumberFormat="1" applyFont="1"/>
    <xf numFmtId="167" fontId="0" fillId="0" borderId="0" xfId="1" applyNumberFormat="1" applyFont="1"/>
    <xf numFmtId="43" fontId="0" fillId="0" borderId="0" xfId="0" applyNumberFormat="1"/>
    <xf numFmtId="164" fontId="0" fillId="0" borderId="0" xfId="0" applyNumberFormat="1"/>
    <xf numFmtId="0" fontId="3" fillId="0" borderId="4" xfId="0" applyFont="1" applyBorder="1" applyAlignment="1">
      <alignment horizontal="left"/>
    </xf>
    <xf numFmtId="9" fontId="0" fillId="0" borderId="0" xfId="2" applyFont="1"/>
    <xf numFmtId="14" fontId="8" fillId="0" borderId="0" xfId="0" applyNumberFormat="1" applyFont="1" applyAlignment="1">
      <alignment horizontal="center"/>
    </xf>
    <xf numFmtId="14" fontId="2" fillId="5" borderId="3" xfId="0" applyNumberFormat="1" applyFont="1" applyFill="1" applyBorder="1" applyAlignment="1">
      <alignment horizontal="center"/>
    </xf>
    <xf numFmtId="14" fontId="2" fillId="5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164" fontId="0" fillId="4" borderId="0" xfId="0" applyNumberFormat="1" applyFill="1"/>
    <xf numFmtId="0" fontId="0" fillId="4" borderId="0" xfId="0" applyFill="1"/>
    <xf numFmtId="0" fontId="0" fillId="0" borderId="0" xfId="0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3" fillId="4" borderId="9" xfId="1" applyNumberFormat="1" applyFont="1" applyFill="1" applyBorder="1" applyAlignment="1">
      <alignment horizontal="center"/>
    </xf>
    <xf numFmtId="164" fontId="3" fillId="4" borderId="0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C6" sqref="C6"/>
    </sheetView>
  </sheetViews>
  <sheetFormatPr defaultRowHeight="15.75" x14ac:dyDescent="0.25"/>
  <cols>
    <col min="1" max="1" width="15.28515625" style="2" customWidth="1"/>
    <col min="2" max="2" width="42" style="34" customWidth="1"/>
    <col min="3" max="3" width="19.28515625" style="37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19.5" x14ac:dyDescent="0.3">
      <c r="A1" s="63" t="s">
        <v>23</v>
      </c>
      <c r="B1" s="63"/>
      <c r="C1" s="63"/>
      <c r="D1" s="63"/>
      <c r="E1" s="63"/>
      <c r="F1" s="63"/>
    </row>
    <row r="2" spans="1:6" s="15" customFormat="1" ht="31.5" x14ac:dyDescent="0.25">
      <c r="A2" s="13" t="s">
        <v>14</v>
      </c>
      <c r="B2" s="14" t="s">
        <v>15</v>
      </c>
      <c r="C2" s="14" t="s">
        <v>16</v>
      </c>
      <c r="D2" s="14" t="s">
        <v>17</v>
      </c>
      <c r="E2" s="14" t="s">
        <v>18</v>
      </c>
      <c r="F2" s="14" t="s">
        <v>19</v>
      </c>
    </row>
    <row r="3" spans="1:6" ht="27" customHeight="1" x14ac:dyDescent="0.25">
      <c r="A3" s="16"/>
      <c r="B3" s="17" t="s">
        <v>27</v>
      </c>
      <c r="C3" s="18">
        <v>13661820</v>
      </c>
      <c r="D3" s="20"/>
      <c r="E3" s="19">
        <v>2336618.2000000002</v>
      </c>
      <c r="F3" s="21"/>
    </row>
    <row r="4" spans="1:6" ht="27" customHeight="1" x14ac:dyDescent="0.25">
      <c r="A4" s="54"/>
      <c r="B4" s="17" t="s">
        <v>43</v>
      </c>
      <c r="C4" s="18">
        <v>3216657</v>
      </c>
      <c r="D4" s="20"/>
      <c r="E4" s="60">
        <v>32166.57</v>
      </c>
      <c r="F4" s="21"/>
    </row>
    <row r="5" spans="1:6" ht="27" customHeight="1" x14ac:dyDescent="0.25">
      <c r="A5" s="54"/>
      <c r="B5" s="17" t="s">
        <v>60</v>
      </c>
      <c r="C5" s="18">
        <f>'tháng 12.2022'!H6</f>
        <v>1645044</v>
      </c>
      <c r="D5" s="20"/>
      <c r="E5" s="60">
        <f>+CK!D5</f>
        <v>16450.439999999999</v>
      </c>
      <c r="F5" s="21"/>
    </row>
    <row r="6" spans="1:6" ht="27" customHeight="1" x14ac:dyDescent="0.25">
      <c r="A6" s="64" t="s">
        <v>20</v>
      </c>
      <c r="B6" s="65"/>
      <c r="C6" s="22">
        <f>SUM(C3:C5)</f>
        <v>18523521</v>
      </c>
      <c r="D6" s="23"/>
      <c r="E6" s="24">
        <f>SUM(E3:E5)</f>
        <v>2385235.21</v>
      </c>
      <c r="F6" s="25"/>
    </row>
    <row r="7" spans="1:6" ht="27" customHeight="1" x14ac:dyDescent="0.25">
      <c r="A7" s="38"/>
      <c r="B7" s="39"/>
      <c r="C7" s="40"/>
      <c r="D7" s="41"/>
      <c r="E7" s="42"/>
      <c r="F7" s="43"/>
    </row>
    <row r="8" spans="1:6" ht="27" customHeight="1" x14ac:dyDescent="0.25">
      <c r="A8" s="64" t="s">
        <v>21</v>
      </c>
      <c r="B8" s="65"/>
      <c r="C8" s="22"/>
      <c r="D8" s="22">
        <v>0</v>
      </c>
      <c r="E8" s="24"/>
      <c r="F8" s="25"/>
    </row>
    <row r="9" spans="1:6" ht="27" customHeight="1" x14ac:dyDescent="0.25">
      <c r="A9" s="16" t="s">
        <v>28</v>
      </c>
      <c r="B9" s="17" t="s">
        <v>29</v>
      </c>
      <c r="C9" s="18"/>
      <c r="D9" s="18"/>
      <c r="E9" s="19"/>
      <c r="F9" s="19">
        <v>11325202</v>
      </c>
    </row>
    <row r="10" spans="1:6" ht="27" customHeight="1" x14ac:dyDescent="0.25">
      <c r="A10" s="54">
        <v>44924</v>
      </c>
      <c r="B10" s="61" t="s">
        <v>51</v>
      </c>
      <c r="C10" s="18"/>
      <c r="D10" s="18"/>
      <c r="E10" s="19"/>
      <c r="F10" s="19">
        <v>3184490</v>
      </c>
    </row>
    <row r="11" spans="1:6" ht="27" customHeight="1" x14ac:dyDescent="0.25">
      <c r="A11" s="64" t="s">
        <v>22</v>
      </c>
      <c r="B11" s="65"/>
      <c r="C11" s="26"/>
      <c r="D11" s="23"/>
      <c r="E11" s="25"/>
      <c r="F11" s="27">
        <f>SUM(F9:F10)</f>
        <v>14509692</v>
      </c>
    </row>
    <row r="12" spans="1:6" ht="27" customHeight="1" x14ac:dyDescent="0.25">
      <c r="A12" s="66" t="s">
        <v>24</v>
      </c>
      <c r="B12" s="67"/>
      <c r="C12" s="67"/>
      <c r="D12" s="67"/>
      <c r="E12" s="68"/>
      <c r="F12" s="28">
        <f>C6-D8-F11-E6</f>
        <v>1628593.79</v>
      </c>
    </row>
    <row r="13" spans="1:6" x14ac:dyDescent="0.25">
      <c r="A13" s="29"/>
      <c r="B13" s="30"/>
      <c r="C13" s="31"/>
      <c r="D13" s="32"/>
    </row>
    <row r="14" spans="1:6" x14ac:dyDescent="0.25">
      <c r="A14" s="29"/>
      <c r="B14" s="30"/>
      <c r="C14" s="31"/>
      <c r="D14" s="32"/>
    </row>
    <row r="15" spans="1:6" x14ac:dyDescent="0.25">
      <c r="A15" s="29"/>
      <c r="B15" s="30"/>
      <c r="C15" s="31"/>
      <c r="D15" s="32"/>
    </row>
    <row r="16" spans="1:6" x14ac:dyDescent="0.25">
      <c r="A16" s="33"/>
      <c r="C16" s="35"/>
      <c r="D16" s="36"/>
    </row>
  </sheetData>
  <mergeCells count="5">
    <mergeCell ref="A1:F1"/>
    <mergeCell ref="A6:B6"/>
    <mergeCell ref="A8:B8"/>
    <mergeCell ref="A11:B11"/>
    <mergeCell ref="A12:E12"/>
  </mergeCells>
  <conditionalFormatting sqref="A13:B15 A1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F90C-E8C3-44DD-A41C-573E694F9434}">
  <sheetPr>
    <outlinePr summaryBelow="0"/>
  </sheetPr>
  <dimension ref="A1:H6"/>
  <sheetViews>
    <sheetView zoomScaleNormal="100" workbookViewId="0">
      <selection activeCell="G16" sqref="G16"/>
    </sheetView>
  </sheetViews>
  <sheetFormatPr defaultColWidth="9.140625" defaultRowHeight="15" x14ac:dyDescent="0.25"/>
  <cols>
    <col min="1" max="1" width="14.28515625" style="51" customWidth="1"/>
    <col min="2" max="3" width="30" customWidth="1"/>
    <col min="4" max="4" width="15" customWidth="1"/>
    <col min="5" max="8" width="17.140625" style="52" customWidth="1"/>
  </cols>
  <sheetData>
    <row r="1" spans="1:8" ht="18.75" x14ac:dyDescent="0.3">
      <c r="A1" s="69" t="s">
        <v>25</v>
      </c>
      <c r="B1" s="69"/>
      <c r="C1" s="69"/>
      <c r="D1" s="69"/>
      <c r="E1" s="69"/>
      <c r="F1" s="69"/>
      <c r="G1" s="69"/>
      <c r="H1" s="69"/>
    </row>
    <row r="2" spans="1:8" ht="15" customHeight="1" x14ac:dyDescent="0.25">
      <c r="A2" s="44" t="s">
        <v>0</v>
      </c>
      <c r="B2" s="45" t="s">
        <v>1</v>
      </c>
      <c r="C2" s="45" t="s">
        <v>30</v>
      </c>
      <c r="D2" s="45" t="s">
        <v>31</v>
      </c>
      <c r="E2" s="46" t="s">
        <v>5</v>
      </c>
      <c r="F2" s="46" t="s">
        <v>2</v>
      </c>
      <c r="G2" s="46" t="s">
        <v>6</v>
      </c>
      <c r="H2" s="46" t="s">
        <v>11</v>
      </c>
    </row>
    <row r="3" spans="1:8" x14ac:dyDescent="0.25">
      <c r="A3" s="47">
        <v>44925</v>
      </c>
      <c r="B3" s="48" t="s">
        <v>32</v>
      </c>
      <c r="C3" s="48" t="s">
        <v>53</v>
      </c>
      <c r="D3" s="48" t="s">
        <v>56</v>
      </c>
      <c r="E3" s="49">
        <v>846216</v>
      </c>
      <c r="F3" s="49">
        <v>0</v>
      </c>
      <c r="G3" s="49">
        <v>67697</v>
      </c>
      <c r="H3" s="49">
        <v>913913</v>
      </c>
    </row>
    <row r="4" spans="1:8" x14ac:dyDescent="0.25">
      <c r="A4" s="47">
        <v>44919</v>
      </c>
      <c r="B4" s="48" t="s">
        <v>32</v>
      </c>
      <c r="C4" s="48" t="s">
        <v>54</v>
      </c>
      <c r="D4" s="48" t="s">
        <v>57</v>
      </c>
      <c r="E4" s="49">
        <v>423108</v>
      </c>
      <c r="F4" s="49">
        <v>0</v>
      </c>
      <c r="G4" s="49">
        <v>33849</v>
      </c>
      <c r="H4" s="49">
        <v>456957</v>
      </c>
    </row>
    <row r="5" spans="1:8" x14ac:dyDescent="0.25">
      <c r="A5" s="47">
        <v>44897</v>
      </c>
      <c r="B5" s="48" t="s">
        <v>52</v>
      </c>
      <c r="C5" s="48" t="s">
        <v>55</v>
      </c>
      <c r="D5" s="48" t="s">
        <v>58</v>
      </c>
      <c r="E5" s="49">
        <v>317331</v>
      </c>
      <c r="F5" s="49">
        <v>63466</v>
      </c>
      <c r="G5" s="49">
        <v>20309</v>
      </c>
      <c r="H5" s="49">
        <v>274174</v>
      </c>
    </row>
    <row r="6" spans="1:8" x14ac:dyDescent="0.25">
      <c r="E6" s="52">
        <f>SUM(E3:E5)</f>
        <v>1586655</v>
      </c>
      <c r="F6" s="52">
        <f t="shared" ref="F6:H6" si="0">SUM(F3:F5)</f>
        <v>63466</v>
      </c>
      <c r="G6" s="52">
        <f t="shared" si="0"/>
        <v>121855</v>
      </c>
      <c r="H6" s="52">
        <f t="shared" si="0"/>
        <v>1645044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7"/>
  <sheetViews>
    <sheetView zoomScaleNormal="100" workbookViewId="0">
      <selection activeCell="D4" sqref="D4"/>
    </sheetView>
  </sheetViews>
  <sheetFormatPr defaultColWidth="9.140625" defaultRowHeight="15" x14ac:dyDescent="0.25"/>
  <cols>
    <col min="1" max="1" width="14.28515625" style="51" customWidth="1"/>
    <col min="2" max="3" width="30" customWidth="1"/>
    <col min="4" max="4" width="15" customWidth="1"/>
    <col min="5" max="8" width="17.140625" style="52" customWidth="1"/>
  </cols>
  <sheetData>
    <row r="1" spans="1:9" ht="18.75" x14ac:dyDescent="0.3">
      <c r="A1" s="69" t="s">
        <v>25</v>
      </c>
      <c r="B1" s="69"/>
      <c r="C1" s="69"/>
      <c r="D1" s="69"/>
      <c r="E1" s="69"/>
      <c r="F1" s="69"/>
      <c r="G1" s="69"/>
      <c r="H1" s="69"/>
    </row>
    <row r="2" spans="1:9" ht="15" customHeight="1" x14ac:dyDescent="0.25">
      <c r="A2" s="44" t="s">
        <v>0</v>
      </c>
      <c r="B2" s="45" t="s">
        <v>1</v>
      </c>
      <c r="C2" s="45" t="s">
        <v>30</v>
      </c>
      <c r="D2" s="45" t="s">
        <v>31</v>
      </c>
      <c r="E2" s="46" t="s">
        <v>5</v>
      </c>
      <c r="F2" s="46" t="s">
        <v>2</v>
      </c>
      <c r="G2" s="46" t="s">
        <v>6</v>
      </c>
      <c r="H2" s="46" t="s">
        <v>11</v>
      </c>
    </row>
    <row r="3" spans="1:9" ht="23.25" customHeight="1" x14ac:dyDescent="0.25">
      <c r="A3" s="47">
        <v>44889</v>
      </c>
      <c r="B3" s="48" t="s">
        <v>32</v>
      </c>
      <c r="C3" s="48" t="s">
        <v>33</v>
      </c>
      <c r="D3" s="48" t="s">
        <v>34</v>
      </c>
      <c r="E3" s="49">
        <v>501820</v>
      </c>
      <c r="F3" s="49">
        <v>0</v>
      </c>
      <c r="G3" s="49">
        <v>40146</v>
      </c>
      <c r="H3" s="49">
        <v>541966</v>
      </c>
    </row>
    <row r="4" spans="1:9" ht="23.25" customHeight="1" x14ac:dyDescent="0.25">
      <c r="A4" s="47">
        <v>44889</v>
      </c>
      <c r="B4" s="48" t="s">
        <v>35</v>
      </c>
      <c r="C4" s="48" t="s">
        <v>36</v>
      </c>
      <c r="D4" s="48" t="s">
        <v>37</v>
      </c>
      <c r="E4" s="49">
        <v>896040</v>
      </c>
      <c r="F4" s="49">
        <v>0</v>
      </c>
      <c r="G4" s="49">
        <v>71683</v>
      </c>
      <c r="H4" s="49">
        <v>967723</v>
      </c>
    </row>
    <row r="5" spans="1:9" ht="23.25" customHeight="1" x14ac:dyDescent="0.25">
      <c r="A5" s="47">
        <v>44868</v>
      </c>
      <c r="B5" s="48" t="s">
        <v>35</v>
      </c>
      <c r="C5" s="48" t="s">
        <v>38</v>
      </c>
      <c r="D5" s="48" t="s">
        <v>39</v>
      </c>
      <c r="E5" s="49">
        <v>684486</v>
      </c>
      <c r="F5" s="49">
        <v>0</v>
      </c>
      <c r="G5" s="49">
        <v>54759</v>
      </c>
      <c r="H5" s="49">
        <v>739245</v>
      </c>
    </row>
    <row r="6" spans="1:9" ht="23.25" customHeight="1" x14ac:dyDescent="0.25">
      <c r="A6" s="47">
        <v>44867</v>
      </c>
      <c r="B6" s="48" t="s">
        <v>40</v>
      </c>
      <c r="C6" s="48" t="s">
        <v>40</v>
      </c>
      <c r="D6" s="48" t="s">
        <v>41</v>
      </c>
      <c r="E6" s="49">
        <v>896040</v>
      </c>
      <c r="F6" s="49">
        <v>0</v>
      </c>
      <c r="G6" s="49">
        <v>71683</v>
      </c>
      <c r="H6" s="49">
        <v>967723</v>
      </c>
    </row>
    <row r="7" spans="1:9" x14ac:dyDescent="0.25">
      <c r="A7" s="50" t="s">
        <v>42</v>
      </c>
      <c r="E7" s="53">
        <f>SUM(E3:E6)</f>
        <v>2978386</v>
      </c>
      <c r="F7" s="53">
        <f t="shared" ref="F7:H7" si="0">SUM(F3:F6)</f>
        <v>0</v>
      </c>
      <c r="G7" s="53">
        <f t="shared" si="0"/>
        <v>238271</v>
      </c>
      <c r="H7" s="53">
        <f t="shared" si="0"/>
        <v>3216657</v>
      </c>
      <c r="I7" s="52"/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G15"/>
  <sheetViews>
    <sheetView zoomScaleNormal="100" workbookViewId="0">
      <selection activeCell="C13" sqref="C13"/>
    </sheetView>
  </sheetViews>
  <sheetFormatPr defaultColWidth="9.140625" defaultRowHeight="15.75" x14ac:dyDescent="0.25"/>
  <cols>
    <col min="1" max="1" width="9.140625" style="1"/>
    <col min="2" max="2" width="13.5703125" style="2" customWidth="1"/>
    <col min="3" max="3" width="38.140625" style="1" bestFit="1" customWidth="1"/>
    <col min="4" max="7" width="17.140625" style="3" customWidth="1"/>
    <col min="8" max="16384" width="9.140625" style="1"/>
  </cols>
  <sheetData>
    <row r="1" spans="1:7" ht="18.75" x14ac:dyDescent="0.3">
      <c r="A1" s="69" t="s">
        <v>25</v>
      </c>
      <c r="B1" s="69"/>
      <c r="C1" s="69"/>
      <c r="D1" s="69"/>
      <c r="E1" s="69"/>
      <c r="F1" s="69"/>
      <c r="G1" s="69"/>
    </row>
    <row r="2" spans="1:7" x14ac:dyDescent="0.25">
      <c r="A2" s="70" t="s">
        <v>26</v>
      </c>
      <c r="B2" s="70"/>
      <c r="C2" s="70"/>
      <c r="D2" s="70"/>
      <c r="E2" s="70"/>
      <c r="F2" s="70"/>
      <c r="G2" s="70"/>
    </row>
    <row r="3" spans="1:7" ht="15" customHeight="1" x14ac:dyDescent="0.25">
      <c r="A3" s="6" t="s">
        <v>13</v>
      </c>
      <c r="B3" s="6" t="s">
        <v>0</v>
      </c>
      <c r="C3" s="7" t="s">
        <v>1</v>
      </c>
      <c r="D3" s="8" t="s">
        <v>5</v>
      </c>
      <c r="E3" s="8" t="s">
        <v>2</v>
      </c>
      <c r="F3" s="8" t="s">
        <v>6</v>
      </c>
      <c r="G3" s="8" t="s">
        <v>11</v>
      </c>
    </row>
    <row r="4" spans="1:7" ht="24" customHeight="1" x14ac:dyDescent="0.25">
      <c r="A4" s="12">
        <v>1</v>
      </c>
      <c r="B4" s="9">
        <v>44812</v>
      </c>
      <c r="C4" s="10" t="s">
        <v>7</v>
      </c>
      <c r="D4" s="11">
        <v>896040</v>
      </c>
      <c r="E4" s="11">
        <v>0</v>
      </c>
      <c r="F4" s="11">
        <v>71683</v>
      </c>
      <c r="G4" s="11">
        <v>967723</v>
      </c>
    </row>
    <row r="5" spans="1:7" ht="24" customHeight="1" x14ac:dyDescent="0.25">
      <c r="A5" s="12">
        <v>2</v>
      </c>
      <c r="B5" s="9">
        <v>44812</v>
      </c>
      <c r="C5" s="10" t="s">
        <v>3</v>
      </c>
      <c r="D5" s="11">
        <v>896040</v>
      </c>
      <c r="E5" s="11">
        <v>0</v>
      </c>
      <c r="F5" s="11">
        <v>71683</v>
      </c>
      <c r="G5" s="11">
        <v>967723</v>
      </c>
    </row>
    <row r="6" spans="1:7" ht="24" customHeight="1" x14ac:dyDescent="0.25">
      <c r="A6" s="12">
        <v>3</v>
      </c>
      <c r="B6" s="9">
        <v>44812</v>
      </c>
      <c r="C6" s="10" t="s">
        <v>9</v>
      </c>
      <c r="D6" s="11">
        <v>896040</v>
      </c>
      <c r="E6" s="11">
        <v>0</v>
      </c>
      <c r="F6" s="11">
        <v>71683</v>
      </c>
      <c r="G6" s="11">
        <v>967723</v>
      </c>
    </row>
    <row r="7" spans="1:7" ht="24" customHeight="1" x14ac:dyDescent="0.25">
      <c r="A7" s="12">
        <v>4</v>
      </c>
      <c r="B7" s="9">
        <v>44812</v>
      </c>
      <c r="C7" s="10" t="s">
        <v>10</v>
      </c>
      <c r="D7" s="11">
        <v>3584160</v>
      </c>
      <c r="E7" s="11">
        <v>0</v>
      </c>
      <c r="F7" s="11">
        <v>286733</v>
      </c>
      <c r="G7" s="11">
        <v>3870893</v>
      </c>
    </row>
    <row r="8" spans="1:7" ht="24" customHeight="1" x14ac:dyDescent="0.25">
      <c r="A8" s="12">
        <v>5</v>
      </c>
      <c r="B8" s="9">
        <v>44812</v>
      </c>
      <c r="C8" s="10" t="s">
        <v>8</v>
      </c>
      <c r="D8" s="11">
        <v>896040</v>
      </c>
      <c r="E8" s="11">
        <v>0</v>
      </c>
      <c r="F8" s="11">
        <v>71683</v>
      </c>
      <c r="G8" s="11">
        <v>967723</v>
      </c>
    </row>
    <row r="9" spans="1:7" ht="24" customHeight="1" x14ac:dyDescent="0.25">
      <c r="A9" s="12">
        <v>6</v>
      </c>
      <c r="B9" s="9">
        <v>44828</v>
      </c>
      <c r="C9" s="10" t="s">
        <v>12</v>
      </c>
      <c r="D9" s="11">
        <v>1368972</v>
      </c>
      <c r="E9" s="11">
        <v>168631</v>
      </c>
      <c r="F9" s="11">
        <v>96027</v>
      </c>
      <c r="G9" s="11">
        <v>1296368</v>
      </c>
    </row>
    <row r="10" spans="1:7" ht="24" customHeight="1" x14ac:dyDescent="0.25">
      <c r="A10" s="12">
        <v>7</v>
      </c>
      <c r="B10" s="9">
        <v>44828</v>
      </c>
      <c r="C10" s="10" t="s">
        <v>10</v>
      </c>
      <c r="D10" s="11">
        <v>734310</v>
      </c>
      <c r="E10" s="11">
        <v>73431</v>
      </c>
      <c r="F10" s="11">
        <v>52870</v>
      </c>
      <c r="G10" s="11">
        <v>713749</v>
      </c>
    </row>
    <row r="11" spans="1:7" ht="24" customHeight="1" x14ac:dyDescent="0.25">
      <c r="A11" s="12">
        <v>8</v>
      </c>
      <c r="B11" s="9">
        <v>44828</v>
      </c>
      <c r="C11" s="10" t="s">
        <v>12</v>
      </c>
      <c r="D11" s="11">
        <v>951635</v>
      </c>
      <c r="E11" s="11">
        <v>124389</v>
      </c>
      <c r="F11" s="11">
        <v>66180</v>
      </c>
      <c r="G11" s="11">
        <v>893426</v>
      </c>
    </row>
    <row r="12" spans="1:7" ht="24" customHeight="1" x14ac:dyDescent="0.25">
      <c r="A12" s="12">
        <v>9</v>
      </c>
      <c r="B12" s="9">
        <v>44828</v>
      </c>
      <c r="C12" s="10" t="s">
        <v>10</v>
      </c>
      <c r="D12" s="11">
        <v>734310</v>
      </c>
      <c r="E12" s="11">
        <v>73431</v>
      </c>
      <c r="F12" s="11">
        <v>52870</v>
      </c>
      <c r="G12" s="11">
        <v>713749</v>
      </c>
    </row>
    <row r="13" spans="1:7" ht="24" customHeight="1" x14ac:dyDescent="0.25">
      <c r="A13" s="12">
        <v>10</v>
      </c>
      <c r="B13" s="9">
        <v>44851</v>
      </c>
      <c r="C13" s="10" t="s">
        <v>4</v>
      </c>
      <c r="D13" s="11">
        <v>1236130</v>
      </c>
      <c r="E13" s="11">
        <v>0</v>
      </c>
      <c r="F13" s="11">
        <v>98890</v>
      </c>
      <c r="G13" s="11">
        <v>1335020</v>
      </c>
    </row>
    <row r="14" spans="1:7" ht="24" customHeight="1" x14ac:dyDescent="0.25">
      <c r="A14" s="12">
        <v>11</v>
      </c>
      <c r="B14" s="9">
        <v>44855</v>
      </c>
      <c r="C14" s="10" t="s">
        <v>7</v>
      </c>
      <c r="D14" s="11">
        <v>896040</v>
      </c>
      <c r="E14" s="11">
        <v>0</v>
      </c>
      <c r="F14" s="11">
        <v>71683</v>
      </c>
      <c r="G14" s="11">
        <v>967723</v>
      </c>
    </row>
    <row r="15" spans="1:7" ht="24" customHeight="1" x14ac:dyDescent="0.25">
      <c r="B15" s="4"/>
      <c r="D15" s="5">
        <v>13089717</v>
      </c>
      <c r="E15" s="5">
        <v>439882</v>
      </c>
      <c r="F15" s="5">
        <v>1011985</v>
      </c>
      <c r="G15" s="5">
        <v>13661820</v>
      </c>
    </row>
  </sheetData>
  <autoFilter ref="B3:G3" xr:uid="{00000000-0009-0000-0000-000002000000}">
    <sortState xmlns:xlrd2="http://schemas.microsoft.com/office/spreadsheetml/2017/richdata2" ref="B3:R14">
      <sortCondition ref="B2"/>
    </sortState>
  </autoFilter>
  <mergeCells count="2">
    <mergeCell ref="A1:G1"/>
    <mergeCell ref="A2:G2"/>
  </mergeCells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0E88-87C6-426E-857A-DC64847519FB}">
  <dimension ref="A1:F18"/>
  <sheetViews>
    <sheetView tabSelected="1" workbookViewId="0">
      <selection activeCell="K13" sqref="K13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  <col min="6" max="6" width="9.5703125" bestFit="1" customWidth="1"/>
  </cols>
  <sheetData>
    <row r="1" spans="1:6" x14ac:dyDescent="0.25">
      <c r="B1" t="s">
        <v>59</v>
      </c>
    </row>
    <row r="2" spans="1:6" x14ac:dyDescent="0.25">
      <c r="A2" t="s">
        <v>45</v>
      </c>
      <c r="B2" s="52">
        <f>+'tháng 12.2022'!H6</f>
        <v>1645044</v>
      </c>
      <c r="C2" s="57">
        <f>+'Công nợ'!C6</f>
        <v>18523521</v>
      </c>
    </row>
    <row r="3" spans="1:6" x14ac:dyDescent="0.25">
      <c r="B3" s="62">
        <v>0.01</v>
      </c>
      <c r="C3" s="57">
        <f>+C2*B3</f>
        <v>185235.21</v>
      </c>
    </row>
    <row r="4" spans="1:6" x14ac:dyDescent="0.25">
      <c r="A4" t="s">
        <v>46</v>
      </c>
      <c r="B4" s="55">
        <v>5.0000000000000001E-3</v>
      </c>
      <c r="C4" s="57">
        <f>+B2*B4</f>
        <v>8225.2199999999993</v>
      </c>
    </row>
    <row r="5" spans="1:6" x14ac:dyDescent="0.25">
      <c r="A5" t="s">
        <v>47</v>
      </c>
      <c r="B5" s="56">
        <v>5.0000000000000001E-3</v>
      </c>
      <c r="C5" s="57">
        <f>+B2*B5</f>
        <v>8225.2199999999993</v>
      </c>
      <c r="D5" s="60">
        <f>+SUM(C4:C5)</f>
        <v>16450.439999999999</v>
      </c>
    </row>
    <row r="6" spans="1:6" x14ac:dyDescent="0.25">
      <c r="A6" t="s">
        <v>48</v>
      </c>
      <c r="B6" s="74">
        <f>+B2-D5</f>
        <v>1628593.56</v>
      </c>
      <c r="C6" s="75"/>
    </row>
    <row r="7" spans="1:6" x14ac:dyDescent="0.25">
      <c r="A7" s="73" t="s">
        <v>44</v>
      </c>
      <c r="B7" s="73"/>
    </row>
    <row r="8" spans="1:6" ht="15.75" x14ac:dyDescent="0.25">
      <c r="A8" t="s">
        <v>45</v>
      </c>
      <c r="B8" s="76">
        <v>3216657</v>
      </c>
      <c r="C8" s="77"/>
    </row>
    <row r="9" spans="1:6" x14ac:dyDescent="0.25">
      <c r="A9" t="s">
        <v>46</v>
      </c>
      <c r="B9" s="55">
        <v>5.0000000000000001E-3</v>
      </c>
      <c r="C9" s="57">
        <f>+B8*B9</f>
        <v>16083.285</v>
      </c>
      <c r="E9" s="58"/>
      <c r="F9" s="59"/>
    </row>
    <row r="10" spans="1:6" x14ac:dyDescent="0.25">
      <c r="A10" t="s">
        <v>47</v>
      </c>
      <c r="B10" s="56">
        <v>5.0000000000000001E-3</v>
      </c>
      <c r="C10" s="57">
        <f>+B8*B10</f>
        <v>16083.285</v>
      </c>
      <c r="E10" s="58"/>
      <c r="F10" s="59"/>
    </row>
    <row r="11" spans="1:6" x14ac:dyDescent="0.25">
      <c r="A11" t="s">
        <v>48</v>
      </c>
      <c r="B11" s="71">
        <f>+B8-C9-C10</f>
        <v>3184490.4299999997</v>
      </c>
      <c r="C11" s="72"/>
      <c r="D11" s="60">
        <f>+SUM(C9:C10)</f>
        <v>32166.57</v>
      </c>
    </row>
    <row r="13" spans="1:6" x14ac:dyDescent="0.25">
      <c r="A13" s="73" t="s">
        <v>50</v>
      </c>
      <c r="B13" s="73"/>
      <c r="C13" s="73"/>
    </row>
    <row r="14" spans="1:6" ht="15.75" x14ac:dyDescent="0.25">
      <c r="A14" t="s">
        <v>45</v>
      </c>
      <c r="B14" s="76">
        <v>13661820</v>
      </c>
      <c r="C14" s="77"/>
    </row>
    <row r="15" spans="1:6" x14ac:dyDescent="0.25">
      <c r="A15" t="s">
        <v>46</v>
      </c>
      <c r="B15" s="55">
        <v>5.0000000000000001E-3</v>
      </c>
      <c r="C15" s="57">
        <f>+B14*B15</f>
        <v>68309.100000000006</v>
      </c>
    </row>
    <row r="16" spans="1:6" x14ac:dyDescent="0.25">
      <c r="A16" t="s">
        <v>47</v>
      </c>
      <c r="B16" s="56">
        <v>5.0000000000000001E-3</v>
      </c>
      <c r="C16" s="57">
        <f>+B14*B16</f>
        <v>68309.100000000006</v>
      </c>
    </row>
    <row r="17" spans="1:4" x14ac:dyDescent="0.25">
      <c r="A17" t="s">
        <v>49</v>
      </c>
      <c r="B17" s="56"/>
      <c r="C17" s="57">
        <v>2200000</v>
      </c>
      <c r="D17" s="60">
        <f>+SUM(C15:C17)</f>
        <v>2336618.2000000002</v>
      </c>
    </row>
    <row r="18" spans="1:4" x14ac:dyDescent="0.25">
      <c r="A18" t="s">
        <v>48</v>
      </c>
      <c r="B18" s="71">
        <f>+B14-C15-C16-C17</f>
        <v>11325201.800000001</v>
      </c>
      <c r="C18" s="72"/>
    </row>
  </sheetData>
  <mergeCells count="7">
    <mergeCell ref="B18:C18"/>
    <mergeCell ref="A13:C13"/>
    <mergeCell ref="B6:C6"/>
    <mergeCell ref="A7:B7"/>
    <mergeCell ref="B11:C11"/>
    <mergeCell ref="B8:C8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tháng 12.2022</vt:lpstr>
      <vt:lpstr>tháng 11.2022</vt:lpstr>
      <vt:lpstr>tháng 9+10,2022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2023-01-19T02:45:23Z</dcterms:modified>
</cp:coreProperties>
</file>