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"/>
    </mc:Choice>
  </mc:AlternateContent>
  <bookViews>
    <workbookView xWindow="0" yWindow="0" windowWidth="21600" windowHeight="9630" firstSheet="1" activeTab="3"/>
  </bookViews>
  <sheets>
    <sheet name="Danh mục" sheetId="3" r:id="rId1"/>
    <sheet name="T01-22" sheetId="1" r:id="rId2"/>
    <sheet name="T02-22" sheetId="2" r:id="rId3"/>
    <sheet name="T03-22" sheetId="4" r:id="rId4"/>
  </sheets>
  <definedNames>
    <definedName name="_xlnm._FilterDatabase" localSheetId="1" hidden="1">'T01-22'!$A$6:$O$30</definedName>
    <definedName name="_xlnm._FilterDatabase" localSheetId="2" hidden="1">'T02-22'!$A$6:$M$22</definedName>
    <definedName name="_xlnm._FilterDatabase" localSheetId="3" hidden="1">'T03-22'!$A$6:$N$6</definedName>
    <definedName name="_xlnm.Print_Area" localSheetId="1">'T01-22'!$A$5:$F$30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F5" i="4" s="1"/>
  <c r="K5" i="4"/>
  <c r="J5" i="4"/>
  <c r="J16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7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26" i="4" s="1"/>
  <c r="E26" i="4"/>
  <c r="E5" i="2" l="1"/>
  <c r="F12" i="2" l="1"/>
  <c r="F11" i="2"/>
  <c r="F10" i="2"/>
  <c r="F9" i="2"/>
  <c r="F8" i="2"/>
  <c r="F7" i="2"/>
  <c r="F13" i="2"/>
  <c r="F14" i="2"/>
  <c r="F15" i="2"/>
  <c r="F16" i="2"/>
  <c r="F17" i="2"/>
  <c r="F18" i="2"/>
  <c r="F19" i="2"/>
  <c r="F20" i="2"/>
  <c r="F5" i="2" s="1"/>
  <c r="F21" i="2"/>
  <c r="F22" i="2"/>
  <c r="K9" i="2" l="1"/>
  <c r="K10" i="2"/>
  <c r="K11" i="2"/>
  <c r="K12" i="2"/>
  <c r="K13" i="2"/>
  <c r="K14" i="2"/>
  <c r="K16" i="2"/>
  <c r="K18" i="2"/>
  <c r="K22" i="2"/>
  <c r="J7" i="2"/>
  <c r="K7" i="2" s="1"/>
  <c r="J19" i="2"/>
  <c r="K19" i="2" s="1"/>
  <c r="J20" i="2"/>
  <c r="K20" i="2" s="1"/>
  <c r="J21" i="2"/>
  <c r="K21" i="2" s="1"/>
  <c r="J18" i="2"/>
  <c r="J17" i="2"/>
  <c r="K17" i="2" s="1"/>
  <c r="J15" i="2"/>
  <c r="K15" i="2" s="1"/>
  <c r="J8" i="2"/>
  <c r="K8" i="2" s="1"/>
  <c r="J5" i="2" l="1"/>
  <c r="K5" i="2"/>
  <c r="J27" i="1"/>
  <c r="K27" i="1" s="1"/>
  <c r="J26" i="1"/>
  <c r="K26" i="1" s="1"/>
  <c r="J25" i="1"/>
  <c r="J24" i="1"/>
  <c r="K24" i="1" s="1"/>
  <c r="J23" i="1"/>
  <c r="K23" i="1" s="1"/>
  <c r="J22" i="1"/>
  <c r="K22" i="1" s="1"/>
  <c r="J20" i="1"/>
  <c r="J19" i="1"/>
  <c r="K19" i="1" s="1"/>
  <c r="J18" i="1"/>
  <c r="K18" i="1" s="1"/>
  <c r="J16" i="1"/>
  <c r="K16" i="1" s="1"/>
  <c r="J14" i="1"/>
  <c r="K14" i="1" s="1"/>
  <c r="J13" i="1"/>
  <c r="K13" i="1" s="1"/>
  <c r="J12" i="1"/>
  <c r="K12" i="1" s="1"/>
  <c r="J11" i="1"/>
  <c r="K11" i="1" s="1"/>
  <c r="J10" i="1"/>
  <c r="J9" i="1"/>
  <c r="J8" i="1"/>
  <c r="J5" i="1" s="1"/>
  <c r="K9" i="1"/>
  <c r="K10" i="1"/>
  <c r="K15" i="1"/>
  <c r="K17" i="1"/>
  <c r="K20" i="1"/>
  <c r="K21" i="1"/>
  <c r="K25" i="1"/>
  <c r="K28" i="1"/>
  <c r="K29" i="1"/>
  <c r="K30" i="1"/>
  <c r="K7" i="1"/>
  <c r="K5" i="1" s="1"/>
  <c r="K8" i="1" l="1"/>
  <c r="G26" i="2"/>
  <c r="G27" i="2" s="1"/>
  <c r="H28" i="2"/>
  <c r="H29" i="2" s="1"/>
  <c r="F5" i="1" l="1"/>
  <c r="F31" i="1" l="1"/>
  <c r="E23" i="2" l="1"/>
</calcChain>
</file>

<file path=xl/comments1.xml><?xml version="1.0" encoding="utf-8"?>
<comments xmlns="http://schemas.openxmlformats.org/spreadsheetml/2006/main">
  <authors>
    <author>NTPC01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Hoàng đặt thêm
</t>
        </r>
      </text>
    </comment>
  </commentList>
</comments>
</file>

<file path=xl/sharedStrings.xml><?xml version="1.0" encoding="utf-8"?>
<sst xmlns="http://schemas.openxmlformats.org/spreadsheetml/2006/main" count="236" uniqueCount="148">
  <si>
    <t xml:space="preserve">Ngày </t>
  </si>
  <si>
    <t xml:space="preserve">Khách hàng </t>
  </si>
  <si>
    <t>Địa chỉ</t>
  </si>
  <si>
    <t xml:space="preserve">Thanh toán </t>
  </si>
  <si>
    <t xml:space="preserve">Ghi chú </t>
  </si>
  <si>
    <t>Tổng tiền
thanh toán</t>
  </si>
  <si>
    <t>Số
 TT</t>
  </si>
  <si>
    <t>Số đơn 
hàng</t>
  </si>
  <si>
    <t>TỔNG CỘNG</t>
  </si>
  <si>
    <t>Tháng 01/2022</t>
  </si>
  <si>
    <t>Tháng 02/2022</t>
  </si>
  <si>
    <t>Đã thanh toán</t>
  </si>
  <si>
    <t>CÔNG NỢ COOP THU TIỀN</t>
  </si>
  <si>
    <t>SHINSEN NGUYỄN VĂN CÔNG</t>
  </si>
  <si>
    <t>THÀNH THÁI</t>
  </si>
  <si>
    <t>NGUYỄN KHOÁI</t>
  </si>
  <si>
    <t>hùng giao đã nộp cho kế toán hoàng</t>
  </si>
  <si>
    <t>ANH ĐẢNG GIAO ANH NGỌC ĐÃ NHẬN NGÀY 05-1-2022</t>
  </si>
  <si>
    <t>BÌNH HƯNG</t>
  </si>
  <si>
    <t>HĐ 7164 anh đảng nộp cho anh thạch</t>
  </si>
  <si>
    <t>ĐẶNG THÙY TRÂM</t>
  </si>
  <si>
    <t>HĐ 7173 MINH GIAO ĐƯA ANH THẠCH</t>
  </si>
  <si>
    <t>GỒM 1 COOP ĐƯỜNG 48,THUDUC-----ĐIENCUONGGIAPHAT--THUTIEN</t>
  </si>
  <si>
    <t>GỒM 1 COOP trung tuyến city</t>
  </si>
  <si>
    <t>GỒM 2 COOP : SONG HƯƠNG VÀ PHƯỚC BÌNH==&gt; HƯNG THỊNH</t>
  </si>
  <si>
    <t>GỒM 1 COOP ĐẶNG THÙY TRÂM, SONG NGUYỄN FOOD==&gt; SONG NGUYEN</t>
  </si>
  <si>
    <t>GỒM 1 COOP FUJI GIA BÌNH</t>
  </si>
  <si>
    <t>GỒM 1 COOP SKY 9==&gt; NHAT MINH</t>
  </si>
  <si>
    <t>GỒM 2 COOP THÀNH THÁI VÀ ĐÀO DUY TỪ==&gt; GRELI</t>
  </si>
  <si>
    <t>GỒM 1 COOP TÂY HÒA==&gt; NGUYEN CỬU</t>
  </si>
  <si>
    <t>GỒM 1 COOP: NGUYỄN VĂN CÔNG==&gt; BẢO MINH</t>
  </si>
  <si>
    <t>GỒM 1 SHINSEN MART MAI CHÍ THỌ, PHẠM VIẾT CHÁNH, NGÔ QUYỀN, NGUYỄN VĂN ĐẬU---SHINSEN--KHONG THU TIỀN</t>
  </si>
  <si>
    <t xml:space="preserve">SHINSEN </t>
  </si>
  <si>
    <t>NGUYỄN VĂN CÔNG</t>
  </si>
  <si>
    <t>KG THU TIỀN</t>
  </si>
  <si>
    <t>hđ 7444 ANH ĐẢNG GIAO VÀ NỘP CHO ANH THẠCH</t>
  </si>
  <si>
    <t>HĐ 7699 ANH ĐẢNG GIOA VÀ NỘP CHO ANH THẠCH RỒI</t>
  </si>
  <si>
    <t>NGÔ QUYỀN</t>
  </si>
  <si>
    <t>PHƯỚC BÌNH</t>
  </si>
  <si>
    <t>HĐ 7701 MINH ĐÃ CK NGÀY 25-01</t>
  </si>
  <si>
    <t>NGUYỄN VĂN ĐẬU</t>
  </si>
  <si>
    <t>ĐO ĐẠC</t>
  </si>
  <si>
    <t>HĐ 8040 STHI ĐÃ CK NGÀY 18-01-2022</t>
  </si>
  <si>
    <t>SONG HƯƠNG-Q9</t>
  </si>
  <si>
    <t>HĐ 8331 ĐÃ THANH TOÁN CK NGÀY 25-01</t>
  </si>
  <si>
    <t>FUJI GIA BÌNH</t>
  </si>
  <si>
    <t xml:space="preserve">HĐ 10217 MINH GIAO ANH THẠCH THU TIỀN </t>
  </si>
  <si>
    <t>ĐƯỜNG 48, THỦ ĐỨC</t>
  </si>
  <si>
    <t>HĐ 10370 anh thực nộp cho anh thạch rùi</t>
  </si>
  <si>
    <t>TÂY HÒA</t>
  </si>
  <si>
    <t>hđ 10481</t>
  </si>
  <si>
    <t>phước bình</t>
  </si>
  <si>
    <t>hđ 10442 MINH NỘP CHO ANH THẠCH</t>
  </si>
  <si>
    <t>SONG HƯƠNG</t>
  </si>
  <si>
    <t>HĐ 10443 MINH NỘP ANH THẠCH</t>
  </si>
  <si>
    <t>SKY 9</t>
  </si>
  <si>
    <t>HỦY HĐ 10444 XUẤT SAI THÔNG TIN XLAIJ HĐ 10451</t>
  </si>
  <si>
    <t>TRUNG TUYẾN CITY</t>
  </si>
  <si>
    <t>Đã xóa hóa đơn ngày 29/01/2022</t>
  </si>
  <si>
    <t>CÔNG TY TNHH ĐẦU TƯ PHÁT TRIỂN KINH DOANH TOÀN THẮNG</t>
  </si>
  <si>
    <t>Cửa Hàng Khu Dân Cư Đại Phúc</t>
  </si>
  <si>
    <t>HĐ 10742</t>
  </si>
  <si>
    <t>HĐ 11257</t>
  </si>
  <si>
    <t>HĐ 11477</t>
  </si>
  <si>
    <t>HĐ 12792 HỦY HĐ 12779 DO SAI TÊN NGUOI MUA HÀNG</t>
  </si>
  <si>
    <t>hđ 12844</t>
  </si>
  <si>
    <t xml:space="preserve">hđ 12849 ANH THỰC GIAO THU TIỀN LUN </t>
  </si>
  <si>
    <t>hđ 12851</t>
  </si>
  <si>
    <t>HĐ 13088</t>
  </si>
  <si>
    <t>HĐ 13108</t>
  </si>
  <si>
    <t>XEM LẠI HÓA ĐƠN</t>
  </si>
  <si>
    <t>HĐ 13259</t>
  </si>
  <si>
    <t xml:space="preserve">HĐ 13259, HÙNG NỘP CHO ANH THẠCH </t>
  </si>
  <si>
    <t>HĐ 14335 MINH NỘP CHO ANH THẠCH</t>
  </si>
  <si>
    <t>HĐ 14357</t>
  </si>
  <si>
    <t>GỒM 1 COOPFOOD ĐO ĐẠC--CTK.A--THU TIỀN MẶT/CK(CKCODINH7%)</t>
  </si>
  <si>
    <t>gồm 1 coop KHU DÂN CƯ ĐẠI PHÚC---TOANTHANG--THUTIENMAT</t>
  </si>
  <si>
    <t>GỒM 1 COOP BÌNH HƯNG---SONGNGOC--THUTIENMAT</t>
  </si>
  <si>
    <t>GỒM 1 COOP NGUYỄN KHOÁI----NHATMINH---THU TIENMAT</t>
  </si>
  <si>
    <t>GỒM 1 COOP SKY 9,==&gt; NHAT MINH</t>
  </si>
  <si>
    <t>Anh Đảng nộp</t>
  </si>
  <si>
    <t>Đã thanh toán ngày 05/01/2022</t>
  </si>
  <si>
    <t>Đã thanh toán ngày 10/01/2022</t>
  </si>
  <si>
    <t>Hoàng thu đã báo anh Ngọc nhập quỹ ngày 10/01/2022</t>
  </si>
  <si>
    <t>Đã thanh toán ngày 11/01/2022</t>
  </si>
  <si>
    <t>Đã thanh toán ngày 12/01/2022</t>
  </si>
  <si>
    <t>Đã thanh toán ngày 14/01/2022</t>
  </si>
  <si>
    <t>Đã thanh toán ngày 26/01/2022</t>
  </si>
  <si>
    <t>Đã thanh toán ngày 28/01/2022</t>
  </si>
  <si>
    <t>Đã thanh toán ngày 29/01/2022</t>
  </si>
  <si>
    <t>Đã thanh toán ngày 29/01/2022 (thiếu 216.082 đồng)</t>
  </si>
  <si>
    <t>HD00010425, Ngày 29/01/2022</t>
  </si>
  <si>
    <t>HD00010439, Ngày 29/01/2022</t>
  </si>
  <si>
    <t>HD00010419, Ngày 29/01/2022</t>
  </si>
  <si>
    <t>HD00010355, Ngày 27/01/2022</t>
  </si>
  <si>
    <t>HD00007683, Ngày 14/01/2022</t>
  </si>
  <si>
    <t>HD00007626, Ngày 13/01/2022</t>
  </si>
  <si>
    <t>HD00006260, Ngày 03/01/2022</t>
  </si>
  <si>
    <t>SHINSEN GROUP (BẢO MINH)</t>
  </si>
  <si>
    <t>CÔNG TY K.A (ĐO ĐẠC)</t>
  </si>
  <si>
    <t>Nguyễn Văn Đậu</t>
  </si>
  <si>
    <t>Ngô Quyền</t>
  </si>
  <si>
    <t>Nguyễn Văn Công</t>
  </si>
  <si>
    <t>Đo Đạc</t>
  </si>
  <si>
    <t>Phạm Viết Chánh</t>
  </si>
  <si>
    <t>Linh Xuân</t>
  </si>
  <si>
    <t>Đường 48, Thủ Đức</t>
  </si>
  <si>
    <t>Nguyễn Khoái</t>
  </si>
  <si>
    <t>Bình Hòa</t>
  </si>
  <si>
    <t>Sky 9</t>
  </si>
  <si>
    <t>Đặng Thùy Trâm</t>
  </si>
  <si>
    <t xml:space="preserve">Song Hương </t>
  </si>
  <si>
    <t>Bình Hưng</t>
  </si>
  <si>
    <t>Thanh toán 
(Đơn hàng)</t>
  </si>
  <si>
    <t>Coop Bình Hưng</t>
  </si>
  <si>
    <t>Đã thanh toán 08/02/2022</t>
  </si>
  <si>
    <t>Coop Tây Hòa</t>
  </si>
  <si>
    <t>Tâm</t>
  </si>
  <si>
    <t>Đá thanh toán 21/02/2022</t>
  </si>
  <si>
    <t>Đá thanh toán 28/02/2022</t>
  </si>
  <si>
    <t>Còn lại</t>
  </si>
  <si>
    <t>Số tiền</t>
  </si>
  <si>
    <t xml:space="preserve">Số tiền </t>
  </si>
  <si>
    <t>Đá thanh toán 28/02/2022, XEM LẠI HÓA ĐƠN</t>
  </si>
  <si>
    <t>Tháng 03/2022</t>
  </si>
  <si>
    <t>Tổng tiền
(Chưa Vat)</t>
  </si>
  <si>
    <t>Tổng tiền
thanh toán (Chưa Vat)</t>
  </si>
  <si>
    <t>Thanh toán</t>
  </si>
  <si>
    <t>HĐ 14901 XLAIJ THAY THẾ HĐ 00000020</t>
  </si>
  <si>
    <t>HĐ 14932</t>
  </si>
  <si>
    <t>HĐ 00000235</t>
  </si>
  <si>
    <t>HĐ 00000250</t>
  </si>
  <si>
    <t>HĐ 00000239 ANH THỰC GIAO ANH THẠCH THU TIỀN RÙI</t>
  </si>
  <si>
    <t>HĐ 000670</t>
  </si>
  <si>
    <t>MÌNH ĐANG NỢ  832 VÌ VỪA RÙI STHIJ ĐẶT XUẤT NHẦM BÒ 300+ BÒ500, HỦY HĐ 1457 XLAI  HĐ 1768 MINH NỘP CHO ANH THẠCH</t>
  </si>
  <si>
    <t>HĐ 00921</t>
  </si>
  <si>
    <t>HĐ 1784 ANH NGỌC ĐÃ NHẬN CK NGÀY 14-03-2022</t>
  </si>
  <si>
    <t>HĐ 1852</t>
  </si>
  <si>
    <t>HĐ 2408</t>
  </si>
  <si>
    <t>HĐ 3037 ANH ĐẢNG NỘP CHO ANH THẠCH RÙI</t>
  </si>
  <si>
    <t>HĐ 3032</t>
  </si>
  <si>
    <t>HĐ 3436 (HỎI THƯ)</t>
  </si>
  <si>
    <t>HĐ 3436 chưa thu tiền</t>
  </si>
  <si>
    <t>HĐ 4114 (HỎI THƯ)</t>
  </si>
  <si>
    <t>Thành Thái</t>
  </si>
  <si>
    <t>Tây Hòa</t>
  </si>
  <si>
    <t>Cửa Hàng Thực Phẩm Sáng</t>
  </si>
  <si>
    <t>Thủ Thiêm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</si>
</sst>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VNI-Times"/>
    </font>
    <font>
      <b/>
      <sz val="22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10" fillId="0" borderId="0" xfId="0" applyFont="1"/>
    <xf numFmtId="0" fontId="8" fillId="0" borderId="0" xfId="0" applyFont="1" applyAlignment="1">
      <alignment horizontal="left"/>
    </xf>
    <xf numFmtId="164" fontId="8" fillId="0" borderId="0" xfId="1" applyNumberFormat="1" applyFont="1"/>
    <xf numFmtId="14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4" fillId="0" borderId="0" xfId="1" applyNumberFormat="1" applyFont="1" applyFill="1"/>
    <xf numFmtId="0" fontId="7" fillId="0" borderId="0" xfId="0" applyFont="1" applyFill="1" applyAlignment="1">
      <alignment horizontal="center"/>
    </xf>
    <xf numFmtId="164" fontId="3" fillId="0" borderId="0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43" fontId="4" fillId="0" borderId="0" xfId="1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1" applyNumberFormat="1" applyFont="1" applyFill="1" applyBorder="1"/>
    <xf numFmtId="0" fontId="0" fillId="2" borderId="1" xfId="0" applyFill="1" applyBorder="1"/>
    <xf numFmtId="0" fontId="8" fillId="0" borderId="1" xfId="0" applyFont="1" applyBorder="1"/>
    <xf numFmtId="164" fontId="8" fillId="0" borderId="1" xfId="1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164" fontId="4" fillId="0" borderId="3" xfId="1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0" xfId="0" applyFont="1"/>
    <xf numFmtId="164" fontId="5" fillId="0" borderId="1" xfId="0" applyNumberFormat="1" applyFont="1" applyBorder="1" applyAlignment="1"/>
    <xf numFmtId="0" fontId="0" fillId="2" borderId="0" xfId="0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7"/>
  <sheetViews>
    <sheetView workbookViewId="0">
      <selection activeCell="B16" sqref="B16"/>
    </sheetView>
  </sheetViews>
  <sheetFormatPr defaultRowHeight="15" x14ac:dyDescent="0.25"/>
  <cols>
    <col min="6" max="6" width="25.140625" customWidth="1"/>
  </cols>
  <sheetData>
    <row r="4" spans="2:6" x14ac:dyDescent="0.25">
      <c r="B4" s="32" t="s">
        <v>75</v>
      </c>
      <c r="C4" s="31"/>
      <c r="D4" s="31"/>
    </row>
    <row r="5" spans="2:6" x14ac:dyDescent="0.25">
      <c r="B5" s="30" t="s">
        <v>76</v>
      </c>
    </row>
    <row r="6" spans="2:6" x14ac:dyDescent="0.25">
      <c r="B6" s="30" t="s">
        <v>77</v>
      </c>
    </row>
    <row r="7" spans="2:6" x14ac:dyDescent="0.25">
      <c r="B7" s="30" t="s">
        <v>78</v>
      </c>
    </row>
    <row r="8" spans="2:6" x14ac:dyDescent="0.25">
      <c r="B8" s="30" t="s">
        <v>22</v>
      </c>
    </row>
    <row r="9" spans="2:6" ht="15.75" x14ac:dyDescent="0.25">
      <c r="B9" s="31" t="s">
        <v>23</v>
      </c>
      <c r="C9" s="28"/>
      <c r="D9" s="28"/>
      <c r="E9" s="28"/>
      <c r="F9" s="28"/>
    </row>
    <row r="10" spans="2:6" x14ac:dyDescent="0.25">
      <c r="B10" s="89" t="s">
        <v>24</v>
      </c>
      <c r="C10" s="89"/>
      <c r="D10" s="89"/>
      <c r="E10" s="89"/>
      <c r="F10" s="89"/>
    </row>
    <row r="11" spans="2:6" ht="15.75" x14ac:dyDescent="0.25">
      <c r="B11" s="31" t="s">
        <v>25</v>
      </c>
      <c r="C11" s="28"/>
      <c r="D11" s="28"/>
      <c r="E11" s="28"/>
      <c r="F11" s="28"/>
    </row>
    <row r="12" spans="2:6" ht="15.75" x14ac:dyDescent="0.25">
      <c r="B12" s="31" t="s">
        <v>26</v>
      </c>
      <c r="C12" s="28"/>
      <c r="D12" s="28"/>
      <c r="E12" s="28"/>
      <c r="F12" s="28"/>
    </row>
    <row r="13" spans="2:6" ht="15.75" x14ac:dyDescent="0.25">
      <c r="B13" s="32" t="s">
        <v>79</v>
      </c>
      <c r="C13" s="28"/>
      <c r="D13" s="28"/>
      <c r="E13" s="28"/>
      <c r="F13" s="28"/>
    </row>
    <row r="14" spans="2:6" ht="27" x14ac:dyDescent="0.35">
      <c r="B14" s="31" t="s">
        <v>28</v>
      </c>
      <c r="C14" s="33"/>
      <c r="D14" s="33"/>
      <c r="E14" s="33"/>
      <c r="F14" s="33"/>
    </row>
    <row r="15" spans="2:6" ht="15.75" x14ac:dyDescent="0.25">
      <c r="B15" s="31" t="s">
        <v>29</v>
      </c>
      <c r="C15" s="28"/>
      <c r="D15" s="28"/>
      <c r="E15" s="28"/>
      <c r="F15" s="28"/>
    </row>
    <row r="16" spans="2:6" ht="15.75" x14ac:dyDescent="0.25">
      <c r="B16" s="32" t="s">
        <v>30</v>
      </c>
      <c r="C16" s="34"/>
      <c r="D16" s="28"/>
      <c r="E16" s="28"/>
      <c r="F16" s="28"/>
    </row>
    <row r="17" spans="2:6" ht="15.75" x14ac:dyDescent="0.25">
      <c r="B17" s="35" t="s">
        <v>31</v>
      </c>
      <c r="C17" s="28"/>
      <c r="D17" s="28"/>
      <c r="E17" s="28"/>
      <c r="F17" s="28"/>
    </row>
  </sheetData>
  <mergeCells count="1"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31"/>
  <sheetViews>
    <sheetView topLeftCell="B1" zoomScale="85" zoomScaleNormal="85" workbookViewId="0">
      <selection activeCell="I3" sqref="I3"/>
    </sheetView>
  </sheetViews>
  <sheetFormatPr defaultRowHeight="15.75" x14ac:dyDescent="0.25"/>
  <cols>
    <col min="1" max="1" width="5.85546875" style="14" customWidth="1"/>
    <col min="2" max="2" width="6.85546875" style="14" customWidth="1"/>
    <col min="3" max="3" width="13" style="3" customWidth="1"/>
    <col min="4" max="4" width="33.28515625" style="1" customWidth="1"/>
    <col min="5" max="5" width="12.140625" style="1" customWidth="1"/>
    <col min="6" max="6" width="16.28515625" style="44" customWidth="1"/>
    <col min="7" max="7" width="33" style="1" customWidth="1"/>
    <col min="8" max="8" width="33.5703125" style="21" customWidth="1"/>
    <col min="9" max="11" width="16.7109375" style="1" customWidth="1"/>
    <col min="12" max="16384" width="9.140625" style="1"/>
  </cols>
  <sheetData>
    <row r="1" spans="1:17" x14ac:dyDescent="0.25">
      <c r="M1" s="30" t="s">
        <v>22</v>
      </c>
      <c r="N1"/>
      <c r="O1"/>
      <c r="P1"/>
      <c r="Q1"/>
    </row>
    <row r="2" spans="1:17" ht="18.75" x14ac:dyDescent="0.3">
      <c r="A2" s="90" t="s">
        <v>12</v>
      </c>
      <c r="B2" s="90"/>
      <c r="C2" s="90"/>
      <c r="D2" s="90"/>
      <c r="E2" s="90"/>
      <c r="F2" s="90"/>
      <c r="G2" s="90"/>
      <c r="H2" s="90"/>
      <c r="M2" s="31" t="s">
        <v>23</v>
      </c>
      <c r="N2" s="28"/>
      <c r="O2" s="28"/>
      <c r="P2" s="28"/>
      <c r="Q2" s="28"/>
    </row>
    <row r="3" spans="1:17" ht="18.75" x14ac:dyDescent="0.3">
      <c r="A3" s="90" t="s">
        <v>9</v>
      </c>
      <c r="B3" s="90"/>
      <c r="C3" s="90"/>
      <c r="D3" s="90"/>
      <c r="E3" s="90"/>
      <c r="F3" s="90"/>
      <c r="G3" s="90"/>
      <c r="H3" s="90"/>
      <c r="M3" s="67" t="s">
        <v>24</v>
      </c>
      <c r="N3" s="67"/>
      <c r="O3" s="67"/>
      <c r="P3" s="67"/>
      <c r="Q3" s="67"/>
    </row>
    <row r="4" spans="1:17" ht="18.75" x14ac:dyDescent="0.3">
      <c r="A4" s="29"/>
      <c r="B4" s="29"/>
      <c r="C4" s="29"/>
      <c r="D4" s="29"/>
      <c r="E4" s="29"/>
      <c r="F4" s="45"/>
      <c r="G4" s="29"/>
      <c r="H4" s="29"/>
      <c r="M4" s="31" t="s">
        <v>25</v>
      </c>
      <c r="N4" s="28"/>
      <c r="O4" s="28"/>
      <c r="P4" s="28"/>
      <c r="Q4" s="28"/>
    </row>
    <row r="5" spans="1:17" s="17" customFormat="1" ht="16.5" customHeight="1" x14ac:dyDescent="0.25">
      <c r="A5" s="15"/>
      <c r="B5" s="15"/>
      <c r="C5" s="16"/>
      <c r="F5" s="46">
        <f>SUBTOTAL(9,F7:F30)</f>
        <v>12672242.4</v>
      </c>
      <c r="H5" s="18"/>
      <c r="J5" s="46">
        <f>SUBTOTAL(9,J7:J30)</f>
        <v>0</v>
      </c>
      <c r="K5" s="46">
        <f>SUBTOTAL(9,K7:K30)</f>
        <v>12672242.4</v>
      </c>
      <c r="M5" s="31" t="s">
        <v>26</v>
      </c>
      <c r="N5" s="28"/>
      <c r="O5" s="28"/>
      <c r="P5" s="28"/>
      <c r="Q5" s="28"/>
    </row>
    <row r="6" spans="1:17" s="2" customFormat="1" ht="47.25" x14ac:dyDescent="0.25">
      <c r="A6" s="8" t="s">
        <v>6</v>
      </c>
      <c r="B6" s="8" t="s">
        <v>7</v>
      </c>
      <c r="C6" s="9" t="s">
        <v>0</v>
      </c>
      <c r="D6" s="6" t="s">
        <v>1</v>
      </c>
      <c r="E6" s="6" t="s">
        <v>2</v>
      </c>
      <c r="F6" s="10" t="s">
        <v>5</v>
      </c>
      <c r="G6" s="68" t="s">
        <v>3</v>
      </c>
      <c r="H6" s="68" t="s">
        <v>4</v>
      </c>
      <c r="I6" s="68" t="s">
        <v>11</v>
      </c>
      <c r="J6" s="68" t="s">
        <v>121</v>
      </c>
      <c r="K6" s="69" t="s">
        <v>120</v>
      </c>
      <c r="M6" s="70" t="s">
        <v>27</v>
      </c>
      <c r="N6" s="28"/>
      <c r="O6" s="28"/>
      <c r="P6" s="28"/>
      <c r="Q6" s="28"/>
    </row>
    <row r="7" spans="1:17" ht="18.75" customHeight="1" x14ac:dyDescent="0.35">
      <c r="A7" s="13">
        <v>1</v>
      </c>
      <c r="B7" s="13">
        <v>1</v>
      </c>
      <c r="C7" s="11">
        <v>44564</v>
      </c>
      <c r="D7" s="5" t="s">
        <v>13</v>
      </c>
      <c r="E7" s="5"/>
      <c r="F7" s="7">
        <v>1913718</v>
      </c>
      <c r="G7" s="5" t="s">
        <v>97</v>
      </c>
      <c r="H7" s="20" t="s">
        <v>98</v>
      </c>
      <c r="I7" s="19"/>
      <c r="J7" s="19"/>
      <c r="K7" s="74">
        <f>F7-J7</f>
        <v>1913718</v>
      </c>
      <c r="M7" s="71" t="s">
        <v>28</v>
      </c>
      <c r="N7" s="33"/>
      <c r="O7" s="33"/>
      <c r="P7" s="33"/>
      <c r="Q7" s="33"/>
    </row>
    <row r="8" spans="1:17" hidden="1" x14ac:dyDescent="0.25">
      <c r="A8" s="13">
        <v>2</v>
      </c>
      <c r="B8" s="13">
        <v>2</v>
      </c>
      <c r="C8" s="11">
        <v>44565</v>
      </c>
      <c r="D8" s="5" t="s">
        <v>14</v>
      </c>
      <c r="E8" s="5"/>
      <c r="F8" s="7">
        <v>3378614</v>
      </c>
      <c r="G8" s="72" t="s">
        <v>17</v>
      </c>
      <c r="H8" s="20" t="s">
        <v>80</v>
      </c>
      <c r="I8" s="19" t="s">
        <v>81</v>
      </c>
      <c r="J8" s="75">
        <f>F8</f>
        <v>3378614</v>
      </c>
      <c r="K8" s="74">
        <f t="shared" ref="K8:K30" si="0">F8-J8</f>
        <v>0</v>
      </c>
      <c r="M8" s="71" t="s">
        <v>29</v>
      </c>
      <c r="N8" s="28"/>
      <c r="O8" s="28"/>
      <c r="P8" s="28"/>
      <c r="Q8" s="28"/>
    </row>
    <row r="9" spans="1:17" hidden="1" x14ac:dyDescent="0.25">
      <c r="A9" s="13">
        <v>3</v>
      </c>
      <c r="B9" s="13">
        <v>3</v>
      </c>
      <c r="C9" s="11">
        <v>44568</v>
      </c>
      <c r="D9" s="5" t="s">
        <v>15</v>
      </c>
      <c r="E9" s="5"/>
      <c r="F9" s="7">
        <v>3067608</v>
      </c>
      <c r="G9" s="72" t="s">
        <v>16</v>
      </c>
      <c r="H9" s="19" t="s">
        <v>83</v>
      </c>
      <c r="I9" s="19" t="s">
        <v>82</v>
      </c>
      <c r="J9" s="75">
        <f t="shared" ref="J9:J14" si="1">F9</f>
        <v>3067608</v>
      </c>
      <c r="K9" s="74">
        <f t="shared" si="0"/>
        <v>0</v>
      </c>
      <c r="M9" s="70" t="s">
        <v>30</v>
      </c>
      <c r="N9" s="34"/>
      <c r="O9" s="28"/>
      <c r="P9" s="28"/>
      <c r="Q9" s="28"/>
    </row>
    <row r="10" spans="1:17" hidden="1" x14ac:dyDescent="0.25">
      <c r="A10" s="13">
        <v>4</v>
      </c>
      <c r="B10" s="13">
        <v>4</v>
      </c>
      <c r="C10" s="11">
        <v>44572</v>
      </c>
      <c r="D10" s="5" t="s">
        <v>18</v>
      </c>
      <c r="E10" s="5"/>
      <c r="F10" s="7">
        <v>4203380</v>
      </c>
      <c r="G10" s="5" t="s">
        <v>19</v>
      </c>
      <c r="H10" s="19"/>
      <c r="I10" s="5" t="s">
        <v>85</v>
      </c>
      <c r="J10" s="75">
        <f t="shared" si="1"/>
        <v>4203380</v>
      </c>
      <c r="K10" s="74">
        <f t="shared" si="0"/>
        <v>0</v>
      </c>
      <c r="M10" s="73" t="s">
        <v>31</v>
      </c>
      <c r="N10" s="28"/>
      <c r="O10" s="28"/>
      <c r="P10" s="28"/>
      <c r="Q10" s="28"/>
    </row>
    <row r="11" spans="1:17" hidden="1" x14ac:dyDescent="0.25">
      <c r="A11" s="13">
        <v>5</v>
      </c>
      <c r="B11" s="13">
        <v>5</v>
      </c>
      <c r="C11" s="11">
        <v>44572</v>
      </c>
      <c r="D11" s="5" t="s">
        <v>20</v>
      </c>
      <c r="E11" s="5"/>
      <c r="F11" s="7">
        <v>1825428</v>
      </c>
      <c r="G11" s="5" t="s">
        <v>21</v>
      </c>
      <c r="H11" s="19"/>
      <c r="I11" s="5" t="s">
        <v>84</v>
      </c>
      <c r="J11" s="75">
        <f t="shared" si="1"/>
        <v>1825428</v>
      </c>
      <c r="K11" s="74">
        <f t="shared" si="0"/>
        <v>0</v>
      </c>
    </row>
    <row r="12" spans="1:17" hidden="1" x14ac:dyDescent="0.25">
      <c r="A12" s="13">
        <v>6</v>
      </c>
      <c r="B12" s="13">
        <v>6</v>
      </c>
      <c r="C12" s="11">
        <v>44572</v>
      </c>
      <c r="D12" s="5" t="s">
        <v>32</v>
      </c>
      <c r="E12" s="5" t="s">
        <v>33</v>
      </c>
      <c r="F12" s="7">
        <v>828000</v>
      </c>
      <c r="G12" s="5" t="s">
        <v>34</v>
      </c>
      <c r="H12" s="19"/>
      <c r="I12" s="5" t="s">
        <v>11</v>
      </c>
      <c r="J12" s="75">
        <f t="shared" si="1"/>
        <v>828000</v>
      </c>
      <c r="K12" s="74">
        <f t="shared" si="0"/>
        <v>0</v>
      </c>
    </row>
    <row r="13" spans="1:17" s="24" customFormat="1" ht="24.75" hidden="1" customHeight="1" x14ac:dyDescent="0.25">
      <c r="A13" s="38">
        <v>7</v>
      </c>
      <c r="B13" s="38">
        <v>7</v>
      </c>
      <c r="C13" s="39">
        <v>44573</v>
      </c>
      <c r="D13" s="41" t="s">
        <v>59</v>
      </c>
      <c r="E13" s="41" t="s">
        <v>60</v>
      </c>
      <c r="F13" s="47">
        <v>6103339</v>
      </c>
      <c r="G13" s="5" t="s">
        <v>35</v>
      </c>
      <c r="H13" s="40"/>
      <c r="I13" s="5" t="s">
        <v>85</v>
      </c>
      <c r="J13" s="75">
        <f t="shared" si="1"/>
        <v>6103339</v>
      </c>
      <c r="K13" s="74">
        <f t="shared" si="0"/>
        <v>0</v>
      </c>
    </row>
    <row r="14" spans="1:17" hidden="1" x14ac:dyDescent="0.25">
      <c r="A14" s="13">
        <v>8</v>
      </c>
      <c r="B14" s="13">
        <v>8</v>
      </c>
      <c r="C14" s="11">
        <v>44575</v>
      </c>
      <c r="D14" s="5" t="s">
        <v>14</v>
      </c>
      <c r="E14" s="5"/>
      <c r="F14" s="7">
        <v>1638491.9999999998</v>
      </c>
      <c r="G14" s="5" t="s">
        <v>36</v>
      </c>
      <c r="H14" s="20"/>
      <c r="I14" s="5" t="s">
        <v>86</v>
      </c>
      <c r="J14" s="75">
        <f t="shared" si="1"/>
        <v>1638491.9999999998</v>
      </c>
      <c r="K14" s="74">
        <f t="shared" si="0"/>
        <v>0</v>
      </c>
    </row>
    <row r="15" spans="1:17" s="4" customFormat="1" x14ac:dyDescent="0.25">
      <c r="A15" s="13">
        <v>1</v>
      </c>
      <c r="B15" s="13">
        <v>9</v>
      </c>
      <c r="C15" s="11">
        <v>44574</v>
      </c>
      <c r="D15" s="5" t="s">
        <v>37</v>
      </c>
      <c r="E15" s="5"/>
      <c r="F15" s="7">
        <v>610815</v>
      </c>
      <c r="G15" s="5" t="s">
        <v>96</v>
      </c>
      <c r="H15" s="20" t="s">
        <v>98</v>
      </c>
      <c r="I15" s="19"/>
      <c r="J15" s="19"/>
      <c r="K15" s="74">
        <f t="shared" si="0"/>
        <v>610815</v>
      </c>
    </row>
    <row r="16" spans="1:17" hidden="1" x14ac:dyDescent="0.25">
      <c r="A16" s="13">
        <v>10</v>
      </c>
      <c r="B16" s="13">
        <v>10</v>
      </c>
      <c r="C16" s="37">
        <v>44575</v>
      </c>
      <c r="D16" s="36" t="s">
        <v>38</v>
      </c>
      <c r="E16" s="5"/>
      <c r="F16" s="7">
        <v>2805749.9999999995</v>
      </c>
      <c r="G16" s="5" t="s">
        <v>39</v>
      </c>
      <c r="H16" s="19"/>
      <c r="I16" s="19" t="s">
        <v>11</v>
      </c>
      <c r="J16" s="75">
        <f>F16</f>
        <v>2805749.9999999995</v>
      </c>
      <c r="K16" s="74">
        <f t="shared" si="0"/>
        <v>0</v>
      </c>
    </row>
    <row r="17" spans="1:11" x14ac:dyDescent="0.25">
      <c r="A17" s="13">
        <v>3</v>
      </c>
      <c r="B17" s="13">
        <v>11</v>
      </c>
      <c r="C17" s="37">
        <v>44575</v>
      </c>
      <c r="D17" s="5" t="s">
        <v>40</v>
      </c>
      <c r="E17" s="5"/>
      <c r="F17" s="7">
        <v>1239553</v>
      </c>
      <c r="G17" s="5" t="s">
        <v>95</v>
      </c>
      <c r="H17" s="20" t="s">
        <v>98</v>
      </c>
      <c r="I17" s="19"/>
      <c r="J17" s="19"/>
      <c r="K17" s="74">
        <f t="shared" si="0"/>
        <v>1239553</v>
      </c>
    </row>
    <row r="18" spans="1:11" ht="17.25" hidden="1" x14ac:dyDescent="0.25">
      <c r="A18" s="13">
        <v>12</v>
      </c>
      <c r="B18" s="13">
        <v>12</v>
      </c>
      <c r="C18" s="11">
        <v>44578</v>
      </c>
      <c r="D18" s="5" t="s">
        <v>41</v>
      </c>
      <c r="E18" s="5"/>
      <c r="F18" s="48">
        <v>6652080.7500000019</v>
      </c>
      <c r="G18" s="26" t="s">
        <v>42</v>
      </c>
      <c r="H18" s="19"/>
      <c r="I18" s="19" t="s">
        <v>11</v>
      </c>
      <c r="J18" s="75">
        <f t="shared" ref="J18:J20" si="2">F18</f>
        <v>6652080.7500000019</v>
      </c>
      <c r="K18" s="74">
        <f t="shared" si="0"/>
        <v>0</v>
      </c>
    </row>
    <row r="19" spans="1:11" hidden="1" x14ac:dyDescent="0.25">
      <c r="A19" s="13">
        <v>13</v>
      </c>
      <c r="B19" s="13">
        <v>13</v>
      </c>
      <c r="C19" s="11">
        <v>44579</v>
      </c>
      <c r="D19" s="5" t="s">
        <v>43</v>
      </c>
      <c r="E19" s="5"/>
      <c r="F19" s="7">
        <v>3234820</v>
      </c>
      <c r="G19" s="5" t="s">
        <v>44</v>
      </c>
      <c r="H19" s="27"/>
      <c r="I19" s="19" t="s">
        <v>11</v>
      </c>
      <c r="J19" s="75">
        <f t="shared" si="2"/>
        <v>3234820</v>
      </c>
      <c r="K19" s="74">
        <f t="shared" si="0"/>
        <v>0</v>
      </c>
    </row>
    <row r="20" spans="1:11" hidden="1" x14ac:dyDescent="0.25">
      <c r="A20" s="13">
        <v>14</v>
      </c>
      <c r="B20" s="13">
        <v>14</v>
      </c>
      <c r="C20" s="11">
        <v>44586</v>
      </c>
      <c r="D20" s="5" t="s">
        <v>45</v>
      </c>
      <c r="E20" s="5"/>
      <c r="F20" s="7">
        <v>2108335</v>
      </c>
      <c r="G20" s="5" t="s">
        <v>46</v>
      </c>
      <c r="H20" s="19"/>
      <c r="I20" s="19" t="s">
        <v>87</v>
      </c>
      <c r="J20" s="75">
        <f t="shared" si="2"/>
        <v>2108335</v>
      </c>
      <c r="K20" s="74">
        <f t="shared" si="0"/>
        <v>0</v>
      </c>
    </row>
    <row r="21" spans="1:11" s="4" customFormat="1" x14ac:dyDescent="0.25">
      <c r="A21" s="13">
        <v>4</v>
      </c>
      <c r="B21" s="13">
        <v>15</v>
      </c>
      <c r="C21" s="11">
        <v>44588</v>
      </c>
      <c r="D21" s="5" t="s">
        <v>41</v>
      </c>
      <c r="E21" s="5"/>
      <c r="F21" s="7">
        <v>3398108.4000000004</v>
      </c>
      <c r="G21" s="5" t="s">
        <v>94</v>
      </c>
      <c r="H21" s="20" t="s">
        <v>99</v>
      </c>
      <c r="I21" s="5"/>
      <c r="J21" s="5"/>
      <c r="K21" s="74">
        <f t="shared" si="0"/>
        <v>3398108.4000000004</v>
      </c>
    </row>
    <row r="22" spans="1:11" hidden="1" x14ac:dyDescent="0.25">
      <c r="A22" s="13">
        <v>16</v>
      </c>
      <c r="B22" s="13">
        <v>16</v>
      </c>
      <c r="C22" s="11">
        <v>44588</v>
      </c>
      <c r="D22" s="5" t="s">
        <v>47</v>
      </c>
      <c r="F22" s="7">
        <v>4111474.9999999995</v>
      </c>
      <c r="G22" s="5" t="s">
        <v>48</v>
      </c>
      <c r="H22" s="27"/>
      <c r="I22" s="5" t="s">
        <v>88</v>
      </c>
      <c r="J22" s="75">
        <f t="shared" ref="J22:J27" si="3">F22</f>
        <v>4111474.9999999995</v>
      </c>
      <c r="K22" s="74">
        <f t="shared" si="0"/>
        <v>0</v>
      </c>
    </row>
    <row r="23" spans="1:11" s="4" customFormat="1" hidden="1" x14ac:dyDescent="0.25">
      <c r="A23" s="13">
        <v>17</v>
      </c>
      <c r="B23" s="13">
        <v>17</v>
      </c>
      <c r="C23" s="11">
        <v>44590</v>
      </c>
      <c r="D23" s="5" t="s">
        <v>49</v>
      </c>
      <c r="E23" s="5"/>
      <c r="F23" s="7">
        <v>2781082</v>
      </c>
      <c r="G23" s="5" t="s">
        <v>50</v>
      </c>
      <c r="H23" s="27"/>
      <c r="I23" s="5" t="s">
        <v>90</v>
      </c>
      <c r="J23" s="75">
        <f t="shared" si="3"/>
        <v>2781082</v>
      </c>
      <c r="K23" s="74">
        <f t="shared" si="0"/>
        <v>0</v>
      </c>
    </row>
    <row r="24" spans="1:11" hidden="1" x14ac:dyDescent="0.25">
      <c r="A24" s="13">
        <v>18</v>
      </c>
      <c r="B24" s="13">
        <v>18</v>
      </c>
      <c r="C24" s="11">
        <v>44590</v>
      </c>
      <c r="D24" s="5" t="s">
        <v>20</v>
      </c>
      <c r="E24" s="5"/>
      <c r="F24" s="7">
        <v>1221630</v>
      </c>
      <c r="G24" s="5"/>
      <c r="H24" s="27"/>
      <c r="I24" s="5" t="s">
        <v>89</v>
      </c>
      <c r="J24" s="75">
        <f t="shared" si="3"/>
        <v>1221630</v>
      </c>
      <c r="K24" s="74">
        <f t="shared" si="0"/>
        <v>0</v>
      </c>
    </row>
    <row r="25" spans="1:11" hidden="1" x14ac:dyDescent="0.25">
      <c r="A25" s="13">
        <v>19</v>
      </c>
      <c r="B25" s="13">
        <v>19</v>
      </c>
      <c r="C25" s="11">
        <v>44590</v>
      </c>
      <c r="D25" s="5" t="s">
        <v>51</v>
      </c>
      <c r="E25" s="5"/>
      <c r="F25" s="7">
        <v>1615500</v>
      </c>
      <c r="G25" s="5" t="s">
        <v>52</v>
      </c>
      <c r="H25" s="27"/>
      <c r="I25" s="5" t="s">
        <v>89</v>
      </c>
      <c r="J25" s="75">
        <f t="shared" si="3"/>
        <v>1615500</v>
      </c>
      <c r="K25" s="74">
        <f t="shared" si="0"/>
        <v>0</v>
      </c>
    </row>
    <row r="26" spans="1:11" hidden="1" x14ac:dyDescent="0.25">
      <c r="A26" s="13">
        <v>20</v>
      </c>
      <c r="B26" s="13">
        <v>20</v>
      </c>
      <c r="C26" s="11">
        <v>44590</v>
      </c>
      <c r="D26" s="5" t="s">
        <v>53</v>
      </c>
      <c r="E26" s="5"/>
      <c r="F26" s="7">
        <v>2793500</v>
      </c>
      <c r="G26" s="26" t="s">
        <v>54</v>
      </c>
      <c r="H26" s="27"/>
      <c r="I26" s="5" t="s">
        <v>89</v>
      </c>
      <c r="J26" s="75">
        <f t="shared" si="3"/>
        <v>2793500</v>
      </c>
      <c r="K26" s="74">
        <f t="shared" si="0"/>
        <v>0</v>
      </c>
    </row>
    <row r="27" spans="1:11" hidden="1" x14ac:dyDescent="0.25">
      <c r="A27" s="13">
        <v>21</v>
      </c>
      <c r="B27" s="13">
        <v>21</v>
      </c>
      <c r="C27" s="11">
        <v>44590</v>
      </c>
      <c r="D27" s="5" t="s">
        <v>55</v>
      </c>
      <c r="E27" s="5"/>
      <c r="F27" s="7">
        <v>1431443.75</v>
      </c>
      <c r="G27" s="5" t="s">
        <v>56</v>
      </c>
      <c r="H27" s="19"/>
      <c r="I27" s="5" t="s">
        <v>58</v>
      </c>
      <c r="J27" s="75">
        <f t="shared" si="3"/>
        <v>1431443.75</v>
      </c>
      <c r="K27" s="74">
        <f t="shared" si="0"/>
        <v>0</v>
      </c>
    </row>
    <row r="28" spans="1:11" x14ac:dyDescent="0.25">
      <c r="A28" s="13">
        <v>5</v>
      </c>
      <c r="B28" s="13">
        <v>22</v>
      </c>
      <c r="C28" s="11">
        <v>44590</v>
      </c>
      <c r="D28" s="5" t="s">
        <v>57</v>
      </c>
      <c r="E28" s="5"/>
      <c r="F28" s="7">
        <v>2400589</v>
      </c>
      <c r="G28" s="5" t="s">
        <v>93</v>
      </c>
      <c r="H28" s="20" t="s">
        <v>57</v>
      </c>
      <c r="I28" s="19"/>
      <c r="J28" s="19"/>
      <c r="K28" s="74">
        <f t="shared" si="0"/>
        <v>2400589</v>
      </c>
    </row>
    <row r="29" spans="1:11" x14ac:dyDescent="0.25">
      <c r="A29" s="13">
        <v>6</v>
      </c>
      <c r="B29" s="13">
        <v>23</v>
      </c>
      <c r="C29" s="11">
        <v>44590</v>
      </c>
      <c r="D29" s="5" t="s">
        <v>33</v>
      </c>
      <c r="E29" s="5"/>
      <c r="F29" s="7">
        <v>828003</v>
      </c>
      <c r="G29" s="5" t="s">
        <v>91</v>
      </c>
      <c r="H29" s="20" t="s">
        <v>98</v>
      </c>
      <c r="I29" s="19"/>
      <c r="J29" s="19"/>
      <c r="K29" s="74">
        <f t="shared" si="0"/>
        <v>828003</v>
      </c>
    </row>
    <row r="30" spans="1:11" x14ac:dyDescent="0.25">
      <c r="A30" s="13">
        <v>7</v>
      </c>
      <c r="B30" s="13">
        <v>24</v>
      </c>
      <c r="C30" s="11">
        <v>44590</v>
      </c>
      <c r="D30" s="5" t="s">
        <v>37</v>
      </c>
      <c r="E30" s="5"/>
      <c r="F30" s="7">
        <v>2281456</v>
      </c>
      <c r="G30" s="5" t="s">
        <v>92</v>
      </c>
      <c r="H30" s="20" t="s">
        <v>98</v>
      </c>
      <c r="I30" s="5"/>
      <c r="J30" s="5"/>
      <c r="K30" s="74">
        <f t="shared" si="0"/>
        <v>2281456</v>
      </c>
    </row>
    <row r="31" spans="1:11" s="24" customFormat="1" ht="19.5" customHeight="1" x14ac:dyDescent="0.25">
      <c r="A31" s="22"/>
      <c r="B31" s="22"/>
      <c r="C31" s="23"/>
      <c r="D31" s="42"/>
      <c r="E31" s="43"/>
      <c r="F31" s="49">
        <f>SUBTOTAL(9,F7:F30)</f>
        <v>12672242.4</v>
      </c>
      <c r="G31" s="22"/>
      <c r="H31" s="22"/>
      <c r="I31" s="22"/>
      <c r="J31" s="22"/>
      <c r="K31" s="40"/>
    </row>
  </sheetData>
  <autoFilter ref="A6:O30">
    <filterColumn colId="8">
      <filters blank="1"/>
    </filterColumn>
  </autoFilter>
  <mergeCells count="2">
    <mergeCell ref="A2:H2"/>
    <mergeCell ref="A3:H3"/>
  </mergeCells>
  <pageMargins left="0.25" right="0.25" top="0.75" bottom="0.7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zoomScaleNormal="100" workbookViewId="0">
      <selection activeCell="G11" sqref="G11"/>
    </sheetView>
  </sheetViews>
  <sheetFormatPr defaultRowHeight="15.75" x14ac:dyDescent="0.25"/>
  <cols>
    <col min="1" max="1" width="4.85546875" style="57" customWidth="1"/>
    <col min="2" max="2" width="13" style="58" customWidth="1"/>
    <col min="3" max="3" width="19.42578125" style="4" customWidth="1"/>
    <col min="4" max="4" width="16.5703125" style="4" customWidth="1"/>
    <col min="5" max="6" width="14.140625" style="44" customWidth="1"/>
    <col min="7" max="7" width="16.140625" style="4" customWidth="1"/>
    <col min="8" max="8" width="15.710937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3" ht="18.75" x14ac:dyDescent="0.3">
      <c r="A2" s="91" t="s">
        <v>12</v>
      </c>
      <c r="B2" s="91"/>
      <c r="C2" s="91"/>
      <c r="D2" s="91"/>
      <c r="E2" s="91"/>
      <c r="F2" s="91"/>
      <c r="G2" s="91"/>
      <c r="H2" s="91"/>
    </row>
    <row r="3" spans="1:13" ht="18.75" x14ac:dyDescent="0.3">
      <c r="A3" s="91" t="s">
        <v>10</v>
      </c>
      <c r="B3" s="91"/>
      <c r="C3" s="91"/>
      <c r="D3" s="91"/>
      <c r="E3" s="91"/>
      <c r="F3" s="91"/>
      <c r="G3" s="91"/>
      <c r="H3" s="91"/>
    </row>
    <row r="4" spans="1:13" ht="18.75" x14ac:dyDescent="0.3">
      <c r="A4" s="45"/>
      <c r="B4" s="45"/>
      <c r="C4" s="45"/>
      <c r="D4" s="45"/>
      <c r="E4" s="45"/>
      <c r="F4" s="78"/>
      <c r="G4" s="45"/>
      <c r="H4" s="45"/>
    </row>
    <row r="5" spans="1:13" s="25" customFormat="1" ht="16.5" customHeight="1" x14ac:dyDescent="0.25">
      <c r="A5" s="50"/>
      <c r="B5" s="51"/>
      <c r="E5" s="46">
        <f>SUBTOTAL(9,E7:E22)</f>
        <v>36831951.621818177</v>
      </c>
      <c r="F5" s="46">
        <f>SUBTOTAL(9,F7:F22)</f>
        <v>34103658.909090906</v>
      </c>
      <c r="H5" s="52"/>
      <c r="J5" s="46">
        <f t="shared" ref="J5:K5" si="0">SUBTOTAL(9,J7:J22)</f>
        <v>19855266.872727275</v>
      </c>
      <c r="K5" s="46">
        <f t="shared" si="0"/>
        <v>16976684.74909091</v>
      </c>
    </row>
    <row r="6" spans="1:13" s="53" customFormat="1" ht="31.5" x14ac:dyDescent="0.25">
      <c r="A6" s="8" t="s">
        <v>6</v>
      </c>
      <c r="B6" s="9" t="s">
        <v>0</v>
      </c>
      <c r="C6" s="6" t="s">
        <v>1</v>
      </c>
      <c r="D6" s="6" t="s">
        <v>2</v>
      </c>
      <c r="E6" s="10" t="s">
        <v>5</v>
      </c>
      <c r="F6" s="10" t="s">
        <v>125</v>
      </c>
      <c r="G6" s="8" t="s">
        <v>113</v>
      </c>
      <c r="H6" s="68" t="s">
        <v>4</v>
      </c>
      <c r="I6" s="68" t="s">
        <v>11</v>
      </c>
      <c r="J6" s="68" t="s">
        <v>122</v>
      </c>
      <c r="K6" s="68" t="s">
        <v>120</v>
      </c>
      <c r="L6" s="54"/>
      <c r="M6" s="54"/>
    </row>
    <row r="7" spans="1:13" s="56" customFormat="1" x14ac:dyDescent="0.25">
      <c r="A7" s="61">
        <v>1</v>
      </c>
      <c r="B7" s="11">
        <v>44600</v>
      </c>
      <c r="C7" s="60" t="s">
        <v>114</v>
      </c>
      <c r="D7" s="38"/>
      <c r="E7" s="62">
        <v>3221000</v>
      </c>
      <c r="F7" s="62">
        <f t="shared" ref="F7:F12" si="1">E7/1.08</f>
        <v>2982407.4074074072</v>
      </c>
      <c r="G7" s="38" t="s">
        <v>80</v>
      </c>
      <c r="H7" s="80"/>
      <c r="I7" s="60" t="s">
        <v>115</v>
      </c>
      <c r="J7" s="77">
        <f>E7</f>
        <v>3221000</v>
      </c>
      <c r="K7" s="77">
        <f>E7-J7</f>
        <v>0</v>
      </c>
      <c r="L7" s="63"/>
      <c r="M7" s="63"/>
    </row>
    <row r="8" spans="1:13" s="56" customFormat="1" x14ac:dyDescent="0.25">
      <c r="A8" s="61">
        <v>2</v>
      </c>
      <c r="B8" s="11">
        <v>44600</v>
      </c>
      <c r="C8" s="60" t="s">
        <v>116</v>
      </c>
      <c r="D8" s="38"/>
      <c r="E8" s="62">
        <v>1558000</v>
      </c>
      <c r="F8" s="62">
        <f t="shared" si="1"/>
        <v>1442592.5925925926</v>
      </c>
      <c r="G8" s="38" t="s">
        <v>117</v>
      </c>
      <c r="H8" s="80"/>
      <c r="I8" s="60" t="s">
        <v>115</v>
      </c>
      <c r="J8" s="77">
        <f>E8</f>
        <v>1558000</v>
      </c>
      <c r="K8" s="77">
        <f t="shared" ref="K8:K22" si="2">E8-J8</f>
        <v>0</v>
      </c>
      <c r="L8" s="63"/>
      <c r="M8" s="63"/>
    </row>
    <row r="9" spans="1:13" x14ac:dyDescent="0.25">
      <c r="A9" s="61">
        <v>3</v>
      </c>
      <c r="B9" s="11">
        <v>44601</v>
      </c>
      <c r="C9" s="5" t="s">
        <v>100</v>
      </c>
      <c r="D9" s="5"/>
      <c r="E9" s="7">
        <v>1726133.5636363633</v>
      </c>
      <c r="F9" s="62">
        <f t="shared" si="1"/>
        <v>1598271.8181818177</v>
      </c>
      <c r="G9" s="12"/>
      <c r="H9" s="81" t="s">
        <v>61</v>
      </c>
      <c r="I9" s="19"/>
      <c r="J9" s="5"/>
      <c r="K9" s="77">
        <f t="shared" si="2"/>
        <v>1726133.5636363633</v>
      </c>
      <c r="L9" s="25"/>
      <c r="M9" s="25"/>
    </row>
    <row r="10" spans="1:13" x14ac:dyDescent="0.25">
      <c r="A10" s="61">
        <v>4</v>
      </c>
      <c r="B10" s="11">
        <v>44602</v>
      </c>
      <c r="C10" s="5" t="s">
        <v>101</v>
      </c>
      <c r="D10" s="5"/>
      <c r="E10" s="7">
        <v>955605.6</v>
      </c>
      <c r="F10" s="62">
        <f t="shared" si="1"/>
        <v>884819.99999999988</v>
      </c>
      <c r="G10" s="12"/>
      <c r="H10" s="81"/>
      <c r="I10" s="19"/>
      <c r="J10" s="5"/>
      <c r="K10" s="77">
        <f t="shared" si="2"/>
        <v>955605.6</v>
      </c>
      <c r="L10" s="25"/>
      <c r="M10" s="25"/>
    </row>
    <row r="11" spans="1:13" x14ac:dyDescent="0.25">
      <c r="A11" s="61">
        <v>5</v>
      </c>
      <c r="B11" s="11">
        <v>44602</v>
      </c>
      <c r="C11" s="5" t="s">
        <v>102</v>
      </c>
      <c r="D11" s="5"/>
      <c r="E11" s="7">
        <v>1676782.4727272727</v>
      </c>
      <c r="F11" s="62">
        <f t="shared" si="1"/>
        <v>1552576.3636363635</v>
      </c>
      <c r="G11" s="5"/>
      <c r="H11" s="81" t="s">
        <v>62</v>
      </c>
      <c r="I11" s="19"/>
      <c r="J11" s="5"/>
      <c r="K11" s="77">
        <f t="shared" si="2"/>
        <v>1676782.4727272727</v>
      </c>
      <c r="L11" s="25"/>
      <c r="M11" s="25"/>
    </row>
    <row r="12" spans="1:13" x14ac:dyDescent="0.25">
      <c r="A12" s="61">
        <v>6</v>
      </c>
      <c r="B12" s="11">
        <v>44603</v>
      </c>
      <c r="C12" s="5" t="s">
        <v>103</v>
      </c>
      <c r="D12" s="5"/>
      <c r="E12" s="7">
        <v>2491181.3618181818</v>
      </c>
      <c r="F12" s="62">
        <f t="shared" si="1"/>
        <v>2306649.4090909087</v>
      </c>
      <c r="G12" s="5"/>
      <c r="H12" s="81" t="s">
        <v>63</v>
      </c>
      <c r="I12" s="19"/>
      <c r="J12" s="5"/>
      <c r="K12" s="77">
        <f t="shared" si="2"/>
        <v>2491181.3618181818</v>
      </c>
      <c r="L12" s="25"/>
      <c r="M12" s="25"/>
    </row>
    <row r="13" spans="1:13" x14ac:dyDescent="0.25">
      <c r="A13" s="61">
        <v>7</v>
      </c>
      <c r="B13" s="11">
        <v>44608</v>
      </c>
      <c r="C13" s="5" t="s">
        <v>104</v>
      </c>
      <c r="D13" s="5"/>
      <c r="E13" s="7">
        <v>976221.27818181808</v>
      </c>
      <c r="F13" s="62">
        <f t="shared" ref="F13:F22" si="3">E13/1.08</f>
        <v>903908.59090909071</v>
      </c>
      <c r="G13" s="5"/>
      <c r="H13" s="81" t="s">
        <v>64</v>
      </c>
      <c r="I13" s="19"/>
      <c r="J13" s="5"/>
      <c r="K13" s="77">
        <f t="shared" si="2"/>
        <v>976221.27818181808</v>
      </c>
    </row>
    <row r="14" spans="1:13" x14ac:dyDescent="0.25">
      <c r="A14" s="61">
        <v>8</v>
      </c>
      <c r="B14" s="11">
        <v>44609</v>
      </c>
      <c r="C14" s="5" t="s">
        <v>105</v>
      </c>
      <c r="D14" s="5"/>
      <c r="E14" s="7">
        <v>1903638.4363636363</v>
      </c>
      <c r="F14" s="62">
        <f t="shared" si="3"/>
        <v>1762628.1818181816</v>
      </c>
      <c r="G14" s="5"/>
      <c r="H14" s="81" t="s">
        <v>65</v>
      </c>
      <c r="I14" s="19"/>
      <c r="J14" s="5"/>
      <c r="K14" s="77">
        <f t="shared" si="2"/>
        <v>1903638.4363636363</v>
      </c>
    </row>
    <row r="15" spans="1:13" x14ac:dyDescent="0.25">
      <c r="A15" s="61">
        <v>9</v>
      </c>
      <c r="B15" s="11">
        <v>44609</v>
      </c>
      <c r="C15" s="5" t="s">
        <v>106</v>
      </c>
      <c r="D15" s="5"/>
      <c r="E15" s="7">
        <v>2805427.6363636362</v>
      </c>
      <c r="F15" s="62">
        <f t="shared" si="3"/>
        <v>2597618.1818181816</v>
      </c>
      <c r="G15" s="5"/>
      <c r="H15" s="81" t="s">
        <v>66</v>
      </c>
      <c r="I15" s="19" t="s">
        <v>118</v>
      </c>
      <c r="J15" s="77">
        <f>E15</f>
        <v>2805427.6363636362</v>
      </c>
      <c r="K15" s="77">
        <f t="shared" si="2"/>
        <v>0</v>
      </c>
    </row>
    <row r="16" spans="1:13" ht="17.25" x14ac:dyDescent="0.25">
      <c r="A16" s="61">
        <v>10</v>
      </c>
      <c r="B16" s="11">
        <v>44609</v>
      </c>
      <c r="C16" s="5" t="s">
        <v>107</v>
      </c>
      <c r="D16" s="5"/>
      <c r="E16" s="48">
        <v>2626430.4</v>
      </c>
      <c r="F16" s="62">
        <f t="shared" si="3"/>
        <v>2431879.9999999995</v>
      </c>
      <c r="G16" s="5"/>
      <c r="H16" s="81" t="s">
        <v>67</v>
      </c>
      <c r="I16" s="19"/>
      <c r="J16" s="5"/>
      <c r="K16" s="77">
        <f t="shared" si="2"/>
        <v>2626430.4</v>
      </c>
    </row>
    <row r="17" spans="1:11" x14ac:dyDescent="0.25">
      <c r="A17" s="61">
        <v>11</v>
      </c>
      <c r="B17" s="11">
        <v>44611</v>
      </c>
      <c r="C17" s="5" t="s">
        <v>108</v>
      </c>
      <c r="D17" s="5"/>
      <c r="E17" s="7">
        <v>2187380.9454545453</v>
      </c>
      <c r="F17" s="62">
        <f t="shared" si="3"/>
        <v>2025352.7272727271</v>
      </c>
      <c r="G17" s="76"/>
      <c r="H17" s="81" t="s">
        <v>68</v>
      </c>
      <c r="I17" s="19" t="s">
        <v>70</v>
      </c>
      <c r="J17" s="77">
        <f t="shared" ref="J17:J21" si="4">E17</f>
        <v>2187380.9454545453</v>
      </c>
      <c r="K17" s="77">
        <f t="shared" si="2"/>
        <v>0</v>
      </c>
    </row>
    <row r="18" spans="1:11" x14ac:dyDescent="0.25">
      <c r="A18" s="61">
        <v>12</v>
      </c>
      <c r="B18" s="11">
        <v>44611</v>
      </c>
      <c r="C18" s="5" t="s">
        <v>109</v>
      </c>
      <c r="D18" s="5"/>
      <c r="E18" s="7">
        <v>2641198.9090909092</v>
      </c>
      <c r="F18" s="62">
        <f t="shared" si="3"/>
        <v>2445554.5454545454</v>
      </c>
      <c r="G18" s="5"/>
      <c r="H18" s="81" t="s">
        <v>69</v>
      </c>
      <c r="I18" s="19" t="s">
        <v>70</v>
      </c>
      <c r="J18" s="77">
        <f t="shared" si="4"/>
        <v>2641198.9090909092</v>
      </c>
      <c r="K18" s="77">
        <f t="shared" si="2"/>
        <v>0</v>
      </c>
    </row>
    <row r="19" spans="1:11" x14ac:dyDescent="0.25">
      <c r="A19" s="61">
        <v>13</v>
      </c>
      <c r="B19" s="11">
        <v>44611</v>
      </c>
      <c r="C19" s="5" t="s">
        <v>103</v>
      </c>
      <c r="D19" s="5"/>
      <c r="E19" s="7">
        <v>3279478.9090909096</v>
      </c>
      <c r="F19" s="62">
        <f t="shared" si="3"/>
        <v>3036554.5454545459</v>
      </c>
      <c r="G19" s="26"/>
      <c r="H19" s="81" t="s">
        <v>71</v>
      </c>
      <c r="I19" s="19" t="s">
        <v>70</v>
      </c>
      <c r="J19" s="77">
        <f t="shared" si="4"/>
        <v>3279478.9090909096</v>
      </c>
      <c r="K19" s="77">
        <f t="shared" si="2"/>
        <v>0</v>
      </c>
    </row>
    <row r="20" spans="1:11" x14ac:dyDescent="0.25">
      <c r="A20" s="61">
        <v>14</v>
      </c>
      <c r="B20" s="11">
        <v>44617</v>
      </c>
      <c r="C20" s="5" t="s">
        <v>110</v>
      </c>
      <c r="D20" s="5"/>
      <c r="E20" s="7">
        <v>1382016.1090909091</v>
      </c>
      <c r="F20" s="62">
        <f t="shared" si="3"/>
        <v>1279644.5454545454</v>
      </c>
      <c r="G20" s="26"/>
      <c r="H20" s="81" t="s">
        <v>72</v>
      </c>
      <c r="I20" s="19" t="s">
        <v>123</v>
      </c>
      <c r="J20" s="77">
        <f t="shared" si="4"/>
        <v>1382016.1090909091</v>
      </c>
      <c r="K20" s="77">
        <f t="shared" si="2"/>
        <v>0</v>
      </c>
    </row>
    <row r="21" spans="1:11" x14ac:dyDescent="0.25">
      <c r="A21" s="61">
        <v>15</v>
      </c>
      <c r="B21" s="11">
        <v>44618</v>
      </c>
      <c r="C21" s="5" t="s">
        <v>111</v>
      </c>
      <c r="D21" s="5"/>
      <c r="E21" s="7">
        <v>2780764.3636363638</v>
      </c>
      <c r="F21" s="62">
        <f t="shared" si="3"/>
        <v>2574781.8181818184</v>
      </c>
      <c r="G21" s="5"/>
      <c r="H21" s="82" t="s">
        <v>73</v>
      </c>
      <c r="I21" s="19" t="s">
        <v>119</v>
      </c>
      <c r="J21" s="77">
        <f t="shared" si="4"/>
        <v>2780764.3636363638</v>
      </c>
      <c r="K21" s="77">
        <f t="shared" si="2"/>
        <v>0</v>
      </c>
    </row>
    <row r="22" spans="1:11" x14ac:dyDescent="0.25">
      <c r="A22" s="61">
        <v>16</v>
      </c>
      <c r="B22" s="11">
        <v>44620</v>
      </c>
      <c r="C22" s="5" t="s">
        <v>112</v>
      </c>
      <c r="D22" s="5"/>
      <c r="E22" s="7">
        <v>4620691.6363636358</v>
      </c>
      <c r="F22" s="62">
        <f t="shared" si="3"/>
        <v>4278418.1818181807</v>
      </c>
      <c r="G22" s="5"/>
      <c r="H22" s="81" t="s">
        <v>74</v>
      </c>
      <c r="I22" s="19"/>
      <c r="J22" s="5"/>
      <c r="K22" s="77">
        <f t="shared" si="2"/>
        <v>4620691.6363636358</v>
      </c>
    </row>
    <row r="23" spans="1:11" s="56" customFormat="1" ht="24.75" customHeight="1" x14ac:dyDescent="0.25">
      <c r="A23" s="38"/>
      <c r="B23" s="39"/>
      <c r="C23" s="92" t="s">
        <v>8</v>
      </c>
      <c r="D23" s="92"/>
      <c r="E23" s="55">
        <f>SUBTOTAL(9,E9:E22)</f>
        <v>32052951.621818185</v>
      </c>
      <c r="F23" s="55"/>
      <c r="G23" s="38"/>
      <c r="H23" s="38"/>
      <c r="I23" s="38"/>
      <c r="J23" s="38"/>
      <c r="K23" s="38"/>
    </row>
    <row r="25" spans="1:11" x14ac:dyDescent="0.25">
      <c r="G25" s="44">
        <v>1169743</v>
      </c>
      <c r="H25" s="64">
        <v>1169743</v>
      </c>
    </row>
    <row r="26" spans="1:11" x14ac:dyDescent="0.25">
      <c r="G26" s="44">
        <f>G25*0.05</f>
        <v>58487.15</v>
      </c>
      <c r="H26" s="64"/>
    </row>
    <row r="27" spans="1:11" x14ac:dyDescent="0.25">
      <c r="G27" s="44">
        <f>G25+G26</f>
        <v>1228230.1499999999</v>
      </c>
      <c r="H27" s="64">
        <v>1231308</v>
      </c>
    </row>
    <row r="28" spans="1:11" x14ac:dyDescent="0.25">
      <c r="H28" s="65">
        <f>H27-H25</f>
        <v>61565</v>
      </c>
    </row>
    <row r="29" spans="1:11" x14ac:dyDescent="0.25">
      <c r="H29" s="66">
        <f>H28/H27</f>
        <v>4.9999675142206497E-2</v>
      </c>
    </row>
  </sheetData>
  <mergeCells count="3">
    <mergeCell ref="A2:H2"/>
    <mergeCell ref="A3:H3"/>
    <mergeCell ref="C23:D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zoomScale="85" zoomScaleNormal="85" workbookViewId="0">
      <selection activeCell="G15" sqref="G15"/>
    </sheetView>
  </sheetViews>
  <sheetFormatPr defaultRowHeight="15.75" x14ac:dyDescent="0.25"/>
  <cols>
    <col min="1" max="1" width="5.5703125" style="57" customWidth="1"/>
    <col min="2" max="2" width="13.28515625" style="58" customWidth="1"/>
    <col min="3" max="3" width="28.140625" style="4" customWidth="1"/>
    <col min="4" max="4" width="20.140625" style="4" customWidth="1"/>
    <col min="5" max="5" width="15" style="44" customWidth="1"/>
    <col min="6" max="6" width="13.28515625" style="44" customWidth="1"/>
    <col min="7" max="7" width="41.140625" style="4" customWidth="1"/>
    <col min="8" max="8" width="20.14062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4" ht="18.75" x14ac:dyDescent="0.3">
      <c r="A2" s="91" t="s">
        <v>12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4" ht="18.75" x14ac:dyDescent="0.3">
      <c r="A3" s="91" t="s">
        <v>124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4" ht="18.75" x14ac:dyDescent="0.3">
      <c r="A4" s="78"/>
      <c r="B4" s="78"/>
      <c r="C4" s="78"/>
      <c r="D4" s="78"/>
      <c r="E4" s="78"/>
      <c r="F4" s="78"/>
      <c r="G4" s="78"/>
      <c r="H4" s="78"/>
    </row>
    <row r="5" spans="1:14" s="25" customFormat="1" ht="16.5" customHeight="1" x14ac:dyDescent="0.25">
      <c r="A5" s="50"/>
      <c r="B5" s="51"/>
      <c r="E5" s="46">
        <f>SUBTOTAL(9,E7:E25)</f>
        <v>42662203.189999998</v>
      </c>
      <c r="F5" s="46">
        <f>E5/1.08</f>
        <v>39502039.990740739</v>
      </c>
      <c r="H5" s="52"/>
      <c r="J5" s="46">
        <f>SUBTOTAL(9,J7:J26)</f>
        <v>1415788.29</v>
      </c>
      <c r="K5" s="46">
        <f>SUBTOTAL(9,K7:K26)</f>
        <v>83908618.090000004</v>
      </c>
    </row>
    <row r="6" spans="1:14" s="53" customFormat="1" ht="47.25" x14ac:dyDescent="0.25">
      <c r="A6" s="8" t="s">
        <v>6</v>
      </c>
      <c r="B6" s="9" t="s">
        <v>0</v>
      </c>
      <c r="C6" s="79" t="s">
        <v>1</v>
      </c>
      <c r="D6" s="79" t="s">
        <v>2</v>
      </c>
      <c r="E6" s="10" t="s">
        <v>5</v>
      </c>
      <c r="F6" s="10" t="s">
        <v>126</v>
      </c>
      <c r="G6" s="8" t="s">
        <v>113</v>
      </c>
      <c r="H6" s="79" t="s">
        <v>4</v>
      </c>
      <c r="I6" s="79" t="s">
        <v>127</v>
      </c>
      <c r="J6" s="79" t="s">
        <v>122</v>
      </c>
      <c r="K6" s="79" t="s">
        <v>120</v>
      </c>
      <c r="L6" s="54"/>
      <c r="M6" s="54"/>
    </row>
    <row r="7" spans="1:14" s="53" customFormat="1" x14ac:dyDescent="0.25">
      <c r="A7" s="61">
        <v>1</v>
      </c>
      <c r="B7" s="11">
        <v>44621</v>
      </c>
      <c r="C7" s="85" t="s">
        <v>103</v>
      </c>
      <c r="D7" s="60"/>
      <c r="E7" s="83">
        <v>2046088.35</v>
      </c>
      <c r="F7" s="62">
        <f>E7/1.08</f>
        <v>1894526.25</v>
      </c>
      <c r="G7" s="84" t="s">
        <v>128</v>
      </c>
      <c r="H7" s="38"/>
      <c r="I7" s="87"/>
      <c r="J7" s="77"/>
      <c r="K7" s="77">
        <f>E7-J7</f>
        <v>2046088.35</v>
      </c>
      <c r="L7" s="54"/>
      <c r="M7" s="54"/>
      <c r="N7" s="85" t="s">
        <v>103</v>
      </c>
    </row>
    <row r="8" spans="1:14" s="56" customFormat="1" x14ac:dyDescent="0.25">
      <c r="A8" s="61">
        <v>2</v>
      </c>
      <c r="B8" s="11">
        <v>44621</v>
      </c>
      <c r="C8" s="85" t="s">
        <v>107</v>
      </c>
      <c r="D8" s="60"/>
      <c r="E8" s="62">
        <v>3769339.9999999995</v>
      </c>
      <c r="F8" s="62">
        <f t="shared" ref="F8:F25" si="0">E8/1.08</f>
        <v>3490129.6296296292</v>
      </c>
      <c r="G8" s="60" t="s">
        <v>129</v>
      </c>
      <c r="H8" s="84"/>
      <c r="I8" s="60"/>
      <c r="J8" s="77"/>
      <c r="K8" s="77">
        <f t="shared" ref="K8:K26" si="1">E8-J8</f>
        <v>3769339.9999999995</v>
      </c>
      <c r="L8" s="63"/>
      <c r="M8" s="63"/>
      <c r="N8" s="85" t="s">
        <v>107</v>
      </c>
    </row>
    <row r="9" spans="1:14" x14ac:dyDescent="0.25">
      <c r="A9" s="61">
        <v>3</v>
      </c>
      <c r="B9" s="11">
        <v>44625</v>
      </c>
      <c r="C9" s="85" t="s">
        <v>104</v>
      </c>
      <c r="D9" s="60"/>
      <c r="E9" s="88">
        <v>1459462</v>
      </c>
      <c r="F9" s="62">
        <f t="shared" si="0"/>
        <v>1351353.7037037036</v>
      </c>
      <c r="G9" s="84" t="s">
        <v>130</v>
      </c>
      <c r="H9" s="19"/>
      <c r="I9" s="19"/>
      <c r="J9" s="5"/>
      <c r="K9" s="77">
        <f t="shared" si="1"/>
        <v>1459462</v>
      </c>
      <c r="L9" s="25"/>
      <c r="M9" s="25"/>
      <c r="N9" s="85" t="s">
        <v>104</v>
      </c>
    </row>
    <row r="10" spans="1:14" x14ac:dyDescent="0.25">
      <c r="A10" s="61">
        <v>4</v>
      </c>
      <c r="B10" s="11">
        <v>44625</v>
      </c>
      <c r="C10" s="85" t="s">
        <v>102</v>
      </c>
      <c r="D10" s="60"/>
      <c r="E10" s="7">
        <v>1676789.9999999998</v>
      </c>
      <c r="F10" s="62">
        <f t="shared" si="0"/>
        <v>1552583.333333333</v>
      </c>
      <c r="G10" s="84" t="s">
        <v>131</v>
      </c>
      <c r="H10" s="19"/>
      <c r="I10" s="19"/>
      <c r="J10" s="5"/>
      <c r="K10" s="77">
        <f t="shared" si="1"/>
        <v>1676789.9999999998</v>
      </c>
      <c r="L10" s="25"/>
      <c r="M10" s="25"/>
      <c r="N10" s="85" t="s">
        <v>102</v>
      </c>
    </row>
    <row r="11" spans="1:14" x14ac:dyDescent="0.25">
      <c r="A11" s="61">
        <v>5</v>
      </c>
      <c r="B11" s="11">
        <v>44625</v>
      </c>
      <c r="C11" s="85" t="s">
        <v>144</v>
      </c>
      <c r="D11" s="60"/>
      <c r="E11" s="88">
        <v>4691632.9999999991</v>
      </c>
      <c r="F11" s="62">
        <f t="shared" si="0"/>
        <v>4344104.6296296287</v>
      </c>
      <c r="G11" s="84" t="s">
        <v>132</v>
      </c>
      <c r="H11" s="19"/>
      <c r="I11" s="19"/>
      <c r="J11" s="5"/>
      <c r="K11" s="77">
        <f t="shared" si="1"/>
        <v>4691632.9999999991</v>
      </c>
      <c r="L11" s="25"/>
      <c r="M11" s="25"/>
      <c r="N11" s="85" t="s">
        <v>144</v>
      </c>
    </row>
    <row r="12" spans="1:14" x14ac:dyDescent="0.25">
      <c r="A12" s="61">
        <v>6</v>
      </c>
      <c r="B12" s="11">
        <v>44627</v>
      </c>
      <c r="C12" s="85" t="s">
        <v>109</v>
      </c>
      <c r="D12" s="60"/>
      <c r="E12" s="88">
        <v>2340864.9999999995</v>
      </c>
      <c r="F12" s="62">
        <f t="shared" si="0"/>
        <v>2167467.5925925919</v>
      </c>
      <c r="G12" s="5"/>
      <c r="H12" s="19"/>
      <c r="I12" s="19"/>
      <c r="J12" s="5"/>
      <c r="K12" s="77">
        <f t="shared" si="1"/>
        <v>2340864.9999999995</v>
      </c>
      <c r="L12" s="25"/>
      <c r="M12" s="25"/>
      <c r="N12" s="85" t="s">
        <v>109</v>
      </c>
    </row>
    <row r="13" spans="1:14" x14ac:dyDescent="0.25">
      <c r="A13" s="61">
        <v>7</v>
      </c>
      <c r="B13" s="11">
        <v>44629</v>
      </c>
      <c r="C13" s="85" t="s">
        <v>108</v>
      </c>
      <c r="D13" s="60"/>
      <c r="E13" s="7">
        <v>2684449.9999999991</v>
      </c>
      <c r="F13" s="62">
        <f t="shared" si="0"/>
        <v>2485601.8518518507</v>
      </c>
      <c r="G13" s="5" t="s">
        <v>133</v>
      </c>
      <c r="H13" s="19"/>
      <c r="I13" s="19"/>
      <c r="J13" s="5"/>
      <c r="K13" s="77">
        <f t="shared" si="1"/>
        <v>2684449.9999999991</v>
      </c>
      <c r="N13" s="85" t="s">
        <v>108</v>
      </c>
    </row>
    <row r="14" spans="1:14" x14ac:dyDescent="0.25">
      <c r="A14" s="61">
        <v>8</v>
      </c>
      <c r="B14" s="11">
        <v>44631</v>
      </c>
      <c r="C14" s="85" t="s">
        <v>145</v>
      </c>
      <c r="D14" s="60"/>
      <c r="E14" s="7">
        <v>1039479.9999999999</v>
      </c>
      <c r="F14" s="62">
        <f t="shared" si="0"/>
        <v>962481.48148148134</v>
      </c>
      <c r="G14" s="86" t="s">
        <v>134</v>
      </c>
      <c r="H14" s="19"/>
      <c r="I14" s="19"/>
      <c r="J14" s="5"/>
      <c r="K14" s="77">
        <f t="shared" si="1"/>
        <v>1039479.9999999999</v>
      </c>
      <c r="N14" s="85" t="s">
        <v>145</v>
      </c>
    </row>
    <row r="15" spans="1:14" x14ac:dyDescent="0.25">
      <c r="A15" s="61">
        <v>9</v>
      </c>
      <c r="B15" s="11">
        <v>44629</v>
      </c>
      <c r="C15" s="85" t="s">
        <v>101</v>
      </c>
      <c r="D15" s="60"/>
      <c r="E15" s="7">
        <v>870704.99999999988</v>
      </c>
      <c r="F15" s="62">
        <f t="shared" si="0"/>
        <v>806208.33333333314</v>
      </c>
      <c r="G15" s="86" t="s">
        <v>135</v>
      </c>
      <c r="H15" s="19"/>
      <c r="I15" s="19"/>
      <c r="J15" s="77"/>
      <c r="K15" s="77">
        <f t="shared" si="1"/>
        <v>870704.99999999988</v>
      </c>
      <c r="N15" s="85" t="s">
        <v>101</v>
      </c>
    </row>
    <row r="16" spans="1:14" x14ac:dyDescent="0.25">
      <c r="A16" s="61">
        <v>10</v>
      </c>
      <c r="B16" s="11">
        <v>44634</v>
      </c>
      <c r="C16" s="85" t="s">
        <v>146</v>
      </c>
      <c r="D16" s="60"/>
      <c r="E16" s="62">
        <v>1415788.29</v>
      </c>
      <c r="F16" s="62">
        <f t="shared" si="0"/>
        <v>1310915.0833333333</v>
      </c>
      <c r="G16" s="86" t="s">
        <v>136</v>
      </c>
      <c r="H16" s="19"/>
      <c r="I16" s="19" t="s">
        <v>11</v>
      </c>
      <c r="J16" s="93">
        <f>E16</f>
        <v>1415788.29</v>
      </c>
      <c r="K16" s="77">
        <f t="shared" si="1"/>
        <v>0</v>
      </c>
      <c r="N16" s="85" t="s">
        <v>146</v>
      </c>
    </row>
    <row r="17" spans="1:14" x14ac:dyDescent="0.25">
      <c r="A17" s="61">
        <v>11</v>
      </c>
      <c r="B17" s="11">
        <v>44634</v>
      </c>
      <c r="C17" s="85" t="s">
        <v>105</v>
      </c>
      <c r="D17" s="60"/>
      <c r="E17" s="7">
        <v>1798908</v>
      </c>
      <c r="F17" s="62">
        <f t="shared" si="0"/>
        <v>1665655.5555555555</v>
      </c>
      <c r="G17" s="86" t="s">
        <v>137</v>
      </c>
      <c r="H17" s="19"/>
      <c r="I17" s="19"/>
      <c r="J17" s="77"/>
      <c r="K17" s="77">
        <f t="shared" si="1"/>
        <v>1798908</v>
      </c>
      <c r="N17" s="85" t="s">
        <v>105</v>
      </c>
    </row>
    <row r="18" spans="1:14" x14ac:dyDescent="0.25">
      <c r="A18" s="61">
        <v>12</v>
      </c>
      <c r="B18" s="11">
        <v>44639</v>
      </c>
      <c r="C18" s="85" t="s">
        <v>103</v>
      </c>
      <c r="D18" s="60"/>
      <c r="E18" s="7">
        <v>3985454.55</v>
      </c>
      <c r="F18" s="62">
        <f t="shared" si="0"/>
        <v>3690235.694444444</v>
      </c>
      <c r="G18" s="84" t="s">
        <v>138</v>
      </c>
      <c r="H18" s="19"/>
      <c r="I18" s="19"/>
      <c r="J18" s="77"/>
      <c r="K18" s="77">
        <f t="shared" si="1"/>
        <v>3985454.55</v>
      </c>
      <c r="N18" s="85" t="s">
        <v>103</v>
      </c>
    </row>
    <row r="19" spans="1:14" x14ac:dyDescent="0.25">
      <c r="A19" s="61">
        <v>13</v>
      </c>
      <c r="B19" s="11">
        <v>44639</v>
      </c>
      <c r="C19" s="85" t="s">
        <v>144</v>
      </c>
      <c r="D19" s="60"/>
      <c r="E19" s="7">
        <v>1374663.9999999998</v>
      </c>
      <c r="F19" s="62">
        <f t="shared" si="0"/>
        <v>1272837.0370370368</v>
      </c>
      <c r="G19" s="84" t="s">
        <v>139</v>
      </c>
      <c r="H19" s="19"/>
      <c r="I19" s="19"/>
      <c r="J19" s="77"/>
      <c r="K19" s="77">
        <f t="shared" si="1"/>
        <v>1374663.9999999998</v>
      </c>
      <c r="N19" s="85" t="s">
        <v>144</v>
      </c>
    </row>
    <row r="20" spans="1:14" x14ac:dyDescent="0.25">
      <c r="A20" s="61">
        <v>14</v>
      </c>
      <c r="B20" s="11">
        <v>44639</v>
      </c>
      <c r="C20" s="85" t="s">
        <v>109</v>
      </c>
      <c r="D20" s="60"/>
      <c r="E20" s="7">
        <v>1741409.9999999998</v>
      </c>
      <c r="F20" s="62">
        <f t="shared" si="0"/>
        <v>1612416.6666666663</v>
      </c>
      <c r="G20" s="84" t="s">
        <v>140</v>
      </c>
      <c r="H20" s="19"/>
      <c r="I20" s="19"/>
      <c r="J20" s="77"/>
      <c r="K20" s="77">
        <f t="shared" si="1"/>
        <v>1741409.9999999998</v>
      </c>
      <c r="N20" s="85" t="s">
        <v>109</v>
      </c>
    </row>
    <row r="21" spans="1:14" x14ac:dyDescent="0.25">
      <c r="A21" s="61">
        <v>15</v>
      </c>
      <c r="B21" s="11">
        <v>44643</v>
      </c>
      <c r="C21" s="85" t="s">
        <v>102</v>
      </c>
      <c r="D21" s="60"/>
      <c r="E21" s="7">
        <v>1067982</v>
      </c>
      <c r="F21" s="62">
        <f t="shared" si="0"/>
        <v>988872.22222222213</v>
      </c>
      <c r="G21" s="84" t="s">
        <v>141</v>
      </c>
      <c r="H21" s="27"/>
      <c r="I21" s="19"/>
      <c r="J21" s="77"/>
      <c r="K21" s="77">
        <f t="shared" si="1"/>
        <v>1067982</v>
      </c>
      <c r="N21" s="85" t="s">
        <v>102</v>
      </c>
    </row>
    <row r="22" spans="1:14" x14ac:dyDescent="0.25">
      <c r="A22" s="61">
        <v>16</v>
      </c>
      <c r="B22" s="11">
        <v>44643</v>
      </c>
      <c r="C22" s="85" t="s">
        <v>107</v>
      </c>
      <c r="D22" s="60"/>
      <c r="E22" s="7">
        <v>4057449.9999999995</v>
      </c>
      <c r="F22" s="62">
        <f t="shared" si="0"/>
        <v>3756898.1481481474</v>
      </c>
      <c r="G22" s="84" t="s">
        <v>141</v>
      </c>
      <c r="H22" s="19"/>
      <c r="I22" s="19"/>
      <c r="J22" s="5"/>
      <c r="K22" s="77">
        <f t="shared" si="1"/>
        <v>4057449.9999999995</v>
      </c>
      <c r="N22" s="85" t="s">
        <v>107</v>
      </c>
    </row>
    <row r="23" spans="1:14" x14ac:dyDescent="0.25">
      <c r="A23" s="61">
        <v>17</v>
      </c>
      <c r="B23" s="11">
        <v>44645</v>
      </c>
      <c r="C23" s="85" t="s">
        <v>106</v>
      </c>
      <c r="D23" s="60"/>
      <c r="E23" s="7">
        <v>3160551</v>
      </c>
      <c r="F23" s="62">
        <f t="shared" si="0"/>
        <v>2926436.111111111</v>
      </c>
      <c r="G23" s="84" t="s">
        <v>142</v>
      </c>
      <c r="H23" s="19"/>
      <c r="I23" s="19"/>
      <c r="J23" s="5"/>
      <c r="K23" s="77">
        <f t="shared" si="1"/>
        <v>3160551</v>
      </c>
      <c r="N23" s="85" t="s">
        <v>106</v>
      </c>
    </row>
    <row r="24" spans="1:14" x14ac:dyDescent="0.25">
      <c r="A24" s="61">
        <v>18</v>
      </c>
      <c r="B24" s="11">
        <v>44645</v>
      </c>
      <c r="C24" s="85" t="s">
        <v>147</v>
      </c>
      <c r="D24" s="60"/>
      <c r="E24" s="7">
        <v>1244169</v>
      </c>
      <c r="F24" s="62">
        <f t="shared" si="0"/>
        <v>1152008.3333333333</v>
      </c>
      <c r="G24" s="84" t="s">
        <v>143</v>
      </c>
      <c r="H24" s="19"/>
      <c r="I24" s="19"/>
      <c r="J24" s="5"/>
      <c r="K24" s="77">
        <f t="shared" si="1"/>
        <v>1244169</v>
      </c>
      <c r="N24" s="85" t="s">
        <v>147</v>
      </c>
    </row>
    <row r="25" spans="1:14" x14ac:dyDescent="0.25">
      <c r="A25" s="61">
        <v>19</v>
      </c>
      <c r="B25" s="11">
        <v>44649</v>
      </c>
      <c r="C25" s="85" t="s">
        <v>100</v>
      </c>
      <c r="D25" s="60"/>
      <c r="E25" s="7">
        <v>2237013</v>
      </c>
      <c r="F25" s="62">
        <f t="shared" si="0"/>
        <v>2071308.3333333333</v>
      </c>
      <c r="G25" s="84" t="s">
        <v>143</v>
      </c>
      <c r="H25" s="19"/>
      <c r="I25" s="19"/>
      <c r="J25" s="5"/>
      <c r="K25" s="77">
        <f t="shared" si="1"/>
        <v>2237013</v>
      </c>
      <c r="N25" s="85" t="s">
        <v>100</v>
      </c>
    </row>
    <row r="26" spans="1:14" s="56" customFormat="1" ht="18" customHeight="1" x14ac:dyDescent="0.25">
      <c r="A26" s="38"/>
      <c r="B26" s="39"/>
      <c r="C26" s="92" t="s">
        <v>8</v>
      </c>
      <c r="D26" s="92"/>
      <c r="E26" s="55">
        <f>SUBTOTAL(9,E7:E25)</f>
        <v>42662203.189999998</v>
      </c>
      <c r="F26" s="55">
        <f>SUBTOTAL(9,F7:F25)</f>
        <v>39502039.990740746</v>
      </c>
      <c r="G26" s="38"/>
      <c r="H26" s="38"/>
      <c r="I26" s="38"/>
      <c r="J26" s="38"/>
      <c r="K26" s="77">
        <f t="shared" si="1"/>
        <v>42662203.189999998</v>
      </c>
    </row>
    <row r="28" spans="1:14" x14ac:dyDescent="0.25">
      <c r="G28" s="44"/>
      <c r="H28" s="64"/>
    </row>
  </sheetData>
  <autoFilter ref="A6:N6"/>
  <mergeCells count="3">
    <mergeCell ref="C26:D26"/>
    <mergeCell ref="A2:K2"/>
    <mergeCell ref="A3:K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Danh mục</vt:lpstr>
      <vt:lpstr>T01-22</vt:lpstr>
      <vt:lpstr>T02-22</vt:lpstr>
      <vt:lpstr>T03-22</vt:lpstr>
      <vt:lpstr>'T01-22'!Print_Area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2022-02-17T02:33:50Z</cp:lastPrinted>
  <dcterms:created xsi:type="dcterms:W3CDTF">2022-02-16T09:56:37Z</dcterms:created>
  <dcterms:modified xsi:type="dcterms:W3CDTF">2022-04-18T07:11:48Z</dcterms:modified>
</cp:coreProperties>
</file>