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7 Chill ( seven )\"/>
    </mc:Choice>
  </mc:AlternateContent>
  <xr:revisionPtr revIDLastSave="0" documentId="13_ncr:1_{C4003A7D-F9EF-4E0D-BE33-B53171F765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 (2)" sheetId="5" r:id="rId1"/>
    <sheet name="Sheet1" sheetId="6" r:id="rId2"/>
  </sheets>
  <definedNames>
    <definedName name="_xlnm._FilterDatabase" localSheetId="0" hidden="1">'Báo cáo (2)'!$A$4:$N$42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6" l="1"/>
  <c r="D42" i="6"/>
  <c r="E42" i="6" s="1"/>
  <c r="D41" i="6"/>
  <c r="E41" i="6" s="1"/>
  <c r="D40" i="6"/>
  <c r="E40" i="6" s="1"/>
  <c r="D39" i="6"/>
  <c r="E39" i="6" s="1"/>
  <c r="D38" i="6"/>
  <c r="E38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O28" i="6"/>
  <c r="O27" i="6"/>
  <c r="O26" i="6"/>
  <c r="O25" i="6"/>
  <c r="O24" i="6"/>
  <c r="O23" i="6"/>
  <c r="O22" i="6"/>
  <c r="O21" i="6"/>
  <c r="N28" i="6"/>
  <c r="N27" i="6"/>
  <c r="N26" i="6"/>
  <c r="N25" i="6"/>
  <c r="N24" i="6"/>
  <c r="N23" i="6"/>
  <c r="N22" i="6"/>
  <c r="N21" i="6"/>
  <c r="M28" i="6"/>
  <c r="M27" i="6"/>
  <c r="M26" i="6"/>
  <c r="M25" i="6"/>
  <c r="M24" i="6"/>
  <c r="M23" i="6"/>
  <c r="M22" i="6"/>
  <c r="M21" i="6"/>
  <c r="L29" i="6"/>
  <c r="L28" i="6"/>
  <c r="L27" i="6"/>
  <c r="L26" i="6"/>
  <c r="L25" i="6"/>
  <c r="L24" i="6"/>
  <c r="L23" i="6"/>
  <c r="L22" i="6"/>
  <c r="L21" i="6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I10" i="6"/>
  <c r="H10" i="6"/>
  <c r="H9" i="6"/>
  <c r="I9" i="6" s="1"/>
  <c r="H8" i="6"/>
  <c r="I8" i="6" s="1"/>
  <c r="H7" i="6"/>
  <c r="I7" i="6" s="1"/>
  <c r="H6" i="6"/>
  <c r="I6" i="6" s="1"/>
  <c r="H5" i="6"/>
  <c r="I5" i="6" s="1"/>
  <c r="H4" i="6"/>
  <c r="I4" i="6" s="1"/>
  <c r="H3" i="6"/>
  <c r="I3" i="6" s="1"/>
  <c r="B1" i="6"/>
  <c r="B2" i="6"/>
  <c r="H2" i="6"/>
  <c r="I2" i="6" s="1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G4" i="5"/>
  <c r="E4" i="5"/>
  <c r="M29" i="6" l="1"/>
  <c r="M30" i="6" s="1"/>
  <c r="H4" i="5"/>
  <c r="N29" i="6" l="1"/>
</calcChain>
</file>

<file path=xl/sharedStrings.xml><?xml version="1.0" encoding="utf-8"?>
<sst xmlns="http://schemas.openxmlformats.org/spreadsheetml/2006/main" count="316" uniqueCount="86">
  <si>
    <t>Số hóa đơn</t>
  </si>
  <si>
    <t>00053802</t>
  </si>
  <si>
    <t>00053804</t>
  </si>
  <si>
    <t>00051812</t>
  </si>
  <si>
    <t>00057916</t>
  </si>
  <si>
    <t>00029272</t>
  </si>
  <si>
    <t>Thuế suất</t>
  </si>
  <si>
    <t>0313330856</t>
  </si>
  <si>
    <t>00047675</t>
  </si>
  <si>
    <t>Ngày hóa đơn</t>
  </si>
  <si>
    <t>8%</t>
  </si>
  <si>
    <t>00047679</t>
  </si>
  <si>
    <t>1C22TNT</t>
  </si>
  <si>
    <t>00023476</t>
  </si>
  <si>
    <t>00053806</t>
  </si>
  <si>
    <t>00052672</t>
  </si>
  <si>
    <t>00049515</t>
  </si>
  <si>
    <t>00057650</t>
  </si>
  <si>
    <t>00053809</t>
  </si>
  <si>
    <t>00029273</t>
  </si>
  <si>
    <t>Mã số thuế người mua</t>
  </si>
  <si>
    <t>00047693</t>
  </si>
  <si>
    <t>00053807</t>
  </si>
  <si>
    <t>Doanh số bán chưa có thuế GTGT</t>
  </si>
  <si>
    <t>00047690</t>
  </si>
  <si>
    <t>00047688</t>
  </si>
  <si>
    <t>00055506</t>
  </si>
  <si>
    <t>00049517</t>
  </si>
  <si>
    <t>00053808</t>
  </si>
  <si>
    <t>00047678</t>
  </si>
  <si>
    <t>Tên người mua</t>
  </si>
  <si>
    <t>00056813</t>
  </si>
  <si>
    <t>00053810</t>
  </si>
  <si>
    <t>00029275</t>
  </si>
  <si>
    <t>00053805</t>
  </si>
  <si>
    <t>00029276</t>
  </si>
  <si>
    <t>00051811</t>
  </si>
  <si>
    <t>CÔNG TY CỔ PHẦN  SEVEN SYSTEM VIỆT NAM</t>
  </si>
  <si>
    <t>00049514</t>
  </si>
  <si>
    <t>00047677</t>
  </si>
  <si>
    <t>00047685</t>
  </si>
  <si>
    <t>Thuế GTGT</t>
  </si>
  <si>
    <t>BẢNG KÊ HÓA ĐƠN, CHỨNG TỪ HÀNG HÓA, DỊCH VỤ BÁN RA (MẪU QUẢN TRỊ)</t>
  </si>
  <si>
    <t>00029265</t>
  </si>
  <si>
    <t>00053803</t>
  </si>
  <si>
    <t>00047680</t>
  </si>
  <si>
    <t>Ký hiệu HĐ</t>
  </si>
  <si>
    <t>00056993</t>
  </si>
  <si>
    <t>Nhóm HHDV : 4. Hàng hóa, dịch vụ chịu thuế suất thuế GTGT 10% (128 )</t>
  </si>
  <si>
    <t>00056259</t>
  </si>
  <si>
    <t>00047691</t>
  </si>
  <si>
    <t>00052674</t>
  </si>
  <si>
    <t>Từ ngày 01/01/2022 đến ngày 31/12/2022</t>
  </si>
  <si>
    <t>ChânGà RútXương SốtCay400g</t>
  </si>
  <si>
    <t>Gà Muối Thu Hằng 500g</t>
  </si>
  <si>
    <t>MÃ SẢN PHẨM</t>
  </si>
  <si>
    <t>TÊN SẢN PHẨM</t>
  </si>
  <si>
    <t>MD/FF&amp;B XÁC NHẬN GIÁ ĐÚNG</t>
  </si>
  <si>
    <t>THỜI GIAN ÁP DỤNG GIÁ TỪ…ĐẾN…</t>
  </si>
  <si>
    <t>ghi chú</t>
  </si>
  <si>
    <t>Feedback</t>
  </si>
  <si>
    <t>Công ty Ngọc Thơm</t>
  </si>
  <si>
    <t>01/09/2022- 30/09/2022</t>
  </si>
  <si>
    <t>trừ CK 9%</t>
  </si>
  <si>
    <t>done</t>
  </si>
  <si>
    <t>23/10-31/10/2022</t>
  </si>
  <si>
    <t>01/11-27/11/2022</t>
  </si>
  <si>
    <t>28/11/2022-31/12/2022</t>
  </si>
  <si>
    <t>Cài giá nhập ( giảm 20%) CTKM tháng 12</t>
  </si>
  <si>
    <t>có po CN BD, NCC hủy HĐ và xuất lại</t>
  </si>
  <si>
    <t>________________________________________</t>
  </si>
  <si>
    <t>_.___.___.___,___</t>
  </si>
  <si>
    <t>Kẹo Kopiko Coffee 135g</t>
  </si>
  <si>
    <t>Bánh Cal Cheese 8.5g</t>
  </si>
  <si>
    <t>Bánh Cal Cheese 53g</t>
  </si>
  <si>
    <t>B.Quy Crispy Joy P.Mai 180</t>
  </si>
  <si>
    <t>Bánh Cà Phê Coffeejoy 142g</t>
  </si>
  <si>
    <t>Bánh Malkist Crackers 135g</t>
  </si>
  <si>
    <t>Bánh Cream Crackers 135g</t>
  </si>
  <si>
    <t>B.Xốp SuperStar Choco 18g</t>
  </si>
  <si>
    <t>Bánh Quy Danisa 200g</t>
  </si>
  <si>
    <t>sai giá mã sp 25011826 T9/22</t>
  </si>
  <si>
    <t>SSV đã ghi nhận</t>
  </si>
  <si>
    <t>giá T7 &amp; giá T8/22 NCC và MD chưa xác nhận nên sẽ lấy email ngày 27.01 kế toán SSV đã phản hồi --&gt; sai giá</t>
  </si>
  <si>
    <t>NCC chưa giải thích, email ngày 27.01.2023</t>
  </si>
  <si>
    <t>SSV phản hồi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</si>
</sst>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38" fontId="0" fillId="0" borderId="0" xfId="0" applyNumberFormat="1"/>
    <xf numFmtId="14" fontId="0" fillId="0" borderId="0" xfId="0" applyNumberFormat="1"/>
    <xf numFmtId="38" fontId="5" fillId="0" borderId="1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1" fontId="0" fillId="0" borderId="0" xfId="0" applyNumberFormat="1"/>
    <xf numFmtId="2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4" fontId="0" fillId="0" borderId="11" xfId="0" applyNumberFormat="1" applyBorder="1"/>
    <xf numFmtId="0" fontId="0" fillId="0" borderId="11" xfId="0" applyBorder="1"/>
    <xf numFmtId="38" fontId="3" fillId="0" borderId="11" xfId="0" applyNumberFormat="1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4" fillId="0" borderId="1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/>
    </xf>
    <xf numFmtId="1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8" fontId="14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9" fillId="0" borderId="11" xfId="0" applyFont="1" applyBorder="1"/>
    <xf numFmtId="14" fontId="4" fillId="2" borderId="11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0" fillId="2" borderId="11" xfId="0" applyFill="1" applyBorder="1"/>
    <xf numFmtId="0" fontId="4" fillId="2" borderId="11" xfId="0" quotePrefix="1" applyFont="1" applyFill="1" applyBorder="1" applyAlignment="1">
      <alignment horizontal="left" vertical="center"/>
    </xf>
    <xf numFmtId="0" fontId="9" fillId="0" borderId="11" xfId="0" applyFont="1" applyBorder="1" applyAlignment="1">
      <alignment wrapText="1"/>
    </xf>
    <xf numFmtId="0" fontId="14" fillId="4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95FF-8A34-48F9-8184-B8C2D690D593}">
  <sheetPr>
    <outlinePr summaryBelow="0"/>
  </sheetPr>
  <dimension ref="A1:K42"/>
  <sheetViews>
    <sheetView tabSelected="1" topLeftCell="A29" zoomScaleNormal="100" workbookViewId="0">
      <selection activeCell="M33" sqref="M33"/>
    </sheetView>
  </sheetViews>
  <sheetFormatPr defaultColWidth="9.140625" defaultRowHeight="15" outlineLevelRow="1" x14ac:dyDescent="0.25"/>
  <cols>
    <col min="1" max="1" width="4.28515625" customWidth="1"/>
    <col min="2" max="2" width="14.28515625" style="2" customWidth="1"/>
    <col min="3" max="3" width="11.42578125" customWidth="1"/>
    <col min="4" max="4" width="8.7109375" hidden="1" customWidth="1"/>
    <col min="5" max="5" width="15.140625" style="1" customWidth="1"/>
    <col min="6" max="6" width="7.42578125" customWidth="1"/>
    <col min="7" max="7" width="13.42578125" style="1" customWidth="1"/>
    <col min="8" max="8" width="38.28515625" hidden="1" customWidth="1"/>
    <col min="9" max="9" width="15.140625" hidden="1" customWidth="1"/>
    <col min="10" max="10" width="15.140625" style="5" customWidth="1"/>
    <col min="11" max="11" width="49.140625" bestFit="1" customWidth="1"/>
  </cols>
  <sheetData>
    <row r="1" spans="1:11" ht="18.75" x14ac:dyDescent="0.3">
      <c r="A1" s="42" t="s">
        <v>42</v>
      </c>
      <c r="B1" s="42"/>
      <c r="C1" s="43"/>
      <c r="D1" s="42"/>
      <c r="E1" s="42"/>
      <c r="F1" s="42"/>
      <c r="G1" s="42"/>
      <c r="H1" s="42"/>
    </row>
    <row r="2" spans="1:11" x14ac:dyDescent="0.25">
      <c r="A2" s="44" t="s">
        <v>52</v>
      </c>
      <c r="B2" s="44"/>
      <c r="C2" s="45"/>
      <c r="D2" s="44"/>
      <c r="E2" s="44"/>
      <c r="F2" s="44"/>
      <c r="G2" s="44"/>
      <c r="H2" s="44"/>
    </row>
    <row r="3" spans="1:11" ht="24.75" customHeight="1" x14ac:dyDescent="0.25">
      <c r="B3" s="19" t="s">
        <v>9</v>
      </c>
      <c r="C3" s="20" t="s">
        <v>0</v>
      </c>
      <c r="D3" s="20" t="s">
        <v>46</v>
      </c>
      <c r="E3" s="3" t="s">
        <v>23</v>
      </c>
      <c r="F3" s="20" t="s">
        <v>6</v>
      </c>
      <c r="G3" s="3" t="s">
        <v>41</v>
      </c>
      <c r="H3" s="20" t="s">
        <v>30</v>
      </c>
      <c r="I3" s="20" t="s">
        <v>20</v>
      </c>
      <c r="J3" s="6"/>
    </row>
    <row r="4" spans="1:11" x14ac:dyDescent="0.25">
      <c r="A4" s="21" t="s">
        <v>48</v>
      </c>
      <c r="B4" s="22"/>
      <c r="C4" s="23"/>
      <c r="D4" s="23"/>
      <c r="E4" s="24">
        <f>+SUBTOTAL(9,E5:E42)</f>
        <v>158495472</v>
      </c>
      <c r="F4" s="23"/>
      <c r="G4" s="24">
        <f>+SUBTOTAL(9,G5:G42)</f>
        <v>12679639</v>
      </c>
      <c r="H4" s="25">
        <f>+G4+E4</f>
        <v>171175111</v>
      </c>
      <c r="I4" s="23"/>
      <c r="J4" s="26"/>
      <c r="K4" s="29" t="s">
        <v>85</v>
      </c>
    </row>
    <row r="5" spans="1:11" outlineLevel="1" x14ac:dyDescent="0.25">
      <c r="A5" s="23">
        <v>7</v>
      </c>
      <c r="B5" s="35">
        <v>44749</v>
      </c>
      <c r="C5" s="28" t="s">
        <v>13</v>
      </c>
      <c r="D5" s="27" t="s">
        <v>12</v>
      </c>
      <c r="E5" s="36">
        <v>3436135</v>
      </c>
      <c r="F5" s="37" t="s">
        <v>10</v>
      </c>
      <c r="G5" s="36">
        <v>274891</v>
      </c>
      <c r="H5" s="27" t="s">
        <v>37</v>
      </c>
      <c r="I5" s="27" t="s">
        <v>7</v>
      </c>
      <c r="J5" s="36">
        <f>+E5+G5</f>
        <v>3711026</v>
      </c>
      <c r="K5" s="38" t="s">
        <v>82</v>
      </c>
    </row>
    <row r="6" spans="1:11" ht="45" outlineLevel="1" x14ac:dyDescent="0.25">
      <c r="A6" s="23">
        <v>8</v>
      </c>
      <c r="B6" s="30">
        <v>44776</v>
      </c>
      <c r="C6" s="31" t="s">
        <v>43</v>
      </c>
      <c r="D6" s="27" t="s">
        <v>12</v>
      </c>
      <c r="E6" s="32">
        <v>3678693</v>
      </c>
      <c r="F6" s="33" t="s">
        <v>10</v>
      </c>
      <c r="G6" s="32">
        <v>294295</v>
      </c>
      <c r="H6" s="27" t="s">
        <v>37</v>
      </c>
      <c r="I6" s="27" t="s">
        <v>7</v>
      </c>
      <c r="J6" s="32">
        <f t="shared" ref="J6:J42" si="0">+E6+G6</f>
        <v>3972988</v>
      </c>
      <c r="K6" s="40" t="s">
        <v>83</v>
      </c>
    </row>
    <row r="7" spans="1:11" ht="45" outlineLevel="1" x14ac:dyDescent="0.25">
      <c r="A7" s="23">
        <v>8</v>
      </c>
      <c r="B7" s="30">
        <v>44776</v>
      </c>
      <c r="C7" s="31" t="s">
        <v>5</v>
      </c>
      <c r="D7" s="27" t="s">
        <v>12</v>
      </c>
      <c r="E7" s="32">
        <v>4598366</v>
      </c>
      <c r="F7" s="33" t="s">
        <v>10</v>
      </c>
      <c r="G7" s="32">
        <v>367869</v>
      </c>
      <c r="H7" s="27" t="s">
        <v>37</v>
      </c>
      <c r="I7" s="27" t="s">
        <v>7</v>
      </c>
      <c r="J7" s="32">
        <f t="shared" si="0"/>
        <v>4966235</v>
      </c>
      <c r="K7" s="40" t="s">
        <v>83</v>
      </c>
    </row>
    <row r="8" spans="1:11" ht="45" outlineLevel="1" x14ac:dyDescent="0.25">
      <c r="A8" s="23">
        <v>8</v>
      </c>
      <c r="B8" s="30">
        <v>44776</v>
      </c>
      <c r="C8" s="31" t="s">
        <v>19</v>
      </c>
      <c r="D8" s="27" t="s">
        <v>12</v>
      </c>
      <c r="E8" s="32">
        <v>2299183</v>
      </c>
      <c r="F8" s="33" t="s">
        <v>10</v>
      </c>
      <c r="G8" s="32">
        <v>183935</v>
      </c>
      <c r="H8" s="27" t="s">
        <v>37</v>
      </c>
      <c r="I8" s="27" t="s">
        <v>7</v>
      </c>
      <c r="J8" s="32">
        <f t="shared" si="0"/>
        <v>2483118</v>
      </c>
      <c r="K8" s="40" t="s">
        <v>83</v>
      </c>
    </row>
    <row r="9" spans="1:11" ht="45" outlineLevel="1" x14ac:dyDescent="0.25">
      <c r="A9" s="23">
        <v>8</v>
      </c>
      <c r="B9" s="30">
        <v>44776</v>
      </c>
      <c r="C9" s="31" t="s">
        <v>33</v>
      </c>
      <c r="D9" s="27" t="s">
        <v>12</v>
      </c>
      <c r="E9" s="32">
        <v>4230497</v>
      </c>
      <c r="F9" s="33" t="s">
        <v>10</v>
      </c>
      <c r="G9" s="32">
        <v>338440</v>
      </c>
      <c r="H9" s="27" t="s">
        <v>37</v>
      </c>
      <c r="I9" s="27" t="s">
        <v>7</v>
      </c>
      <c r="J9" s="32">
        <f t="shared" si="0"/>
        <v>4568937</v>
      </c>
      <c r="K9" s="40" t="s">
        <v>83</v>
      </c>
    </row>
    <row r="10" spans="1:11" ht="45" outlineLevel="1" x14ac:dyDescent="0.25">
      <c r="A10" s="23">
        <v>8</v>
      </c>
      <c r="B10" s="30">
        <v>44776</v>
      </c>
      <c r="C10" s="31" t="s">
        <v>35</v>
      </c>
      <c r="D10" s="27" t="s">
        <v>12</v>
      </c>
      <c r="E10" s="32">
        <v>4414432</v>
      </c>
      <c r="F10" s="33" t="s">
        <v>10</v>
      </c>
      <c r="G10" s="32">
        <v>353155</v>
      </c>
      <c r="H10" s="27" t="s">
        <v>37</v>
      </c>
      <c r="I10" s="27" t="s">
        <v>7</v>
      </c>
      <c r="J10" s="32">
        <f t="shared" si="0"/>
        <v>4767587</v>
      </c>
      <c r="K10" s="40" t="s">
        <v>83</v>
      </c>
    </row>
    <row r="11" spans="1:11" ht="45" outlineLevel="1" x14ac:dyDescent="0.25">
      <c r="A11" s="23">
        <v>10</v>
      </c>
      <c r="B11" s="30">
        <v>44848</v>
      </c>
      <c r="C11" s="31" t="s">
        <v>8</v>
      </c>
      <c r="D11" s="27" t="s">
        <v>12</v>
      </c>
      <c r="E11" s="32">
        <v>4059170</v>
      </c>
      <c r="F11" s="33" t="s">
        <v>10</v>
      </c>
      <c r="G11" s="32">
        <v>324734</v>
      </c>
      <c r="H11" s="27" t="s">
        <v>37</v>
      </c>
      <c r="I11" s="27" t="s">
        <v>7</v>
      </c>
      <c r="J11" s="32">
        <f t="shared" si="0"/>
        <v>4383904</v>
      </c>
      <c r="K11" s="40" t="s">
        <v>83</v>
      </c>
    </row>
    <row r="12" spans="1:11" ht="45" outlineLevel="1" x14ac:dyDescent="0.25">
      <c r="A12" s="23">
        <v>10</v>
      </c>
      <c r="B12" s="30">
        <v>44848</v>
      </c>
      <c r="C12" s="31" t="s">
        <v>39</v>
      </c>
      <c r="D12" s="27" t="s">
        <v>12</v>
      </c>
      <c r="E12" s="32">
        <v>5897180</v>
      </c>
      <c r="F12" s="33" t="s">
        <v>10</v>
      </c>
      <c r="G12" s="32">
        <v>471774</v>
      </c>
      <c r="H12" s="27" t="s">
        <v>37</v>
      </c>
      <c r="I12" s="27" t="s">
        <v>7</v>
      </c>
      <c r="J12" s="32">
        <f t="shared" si="0"/>
        <v>6368954</v>
      </c>
      <c r="K12" s="40" t="s">
        <v>83</v>
      </c>
    </row>
    <row r="13" spans="1:11" ht="45" outlineLevel="1" x14ac:dyDescent="0.25">
      <c r="A13" s="23">
        <v>10</v>
      </c>
      <c r="B13" s="30">
        <v>44848</v>
      </c>
      <c r="C13" s="31" t="s">
        <v>29</v>
      </c>
      <c r="D13" s="27" t="s">
        <v>12</v>
      </c>
      <c r="E13" s="32">
        <v>2598757</v>
      </c>
      <c r="F13" s="33" t="s">
        <v>10</v>
      </c>
      <c r="G13" s="32">
        <v>207901</v>
      </c>
      <c r="H13" s="27" t="s">
        <v>37</v>
      </c>
      <c r="I13" s="27" t="s">
        <v>7</v>
      </c>
      <c r="J13" s="32">
        <f t="shared" si="0"/>
        <v>2806658</v>
      </c>
      <c r="K13" s="40" t="s">
        <v>83</v>
      </c>
    </row>
    <row r="14" spans="1:11" ht="45" outlineLevel="1" x14ac:dyDescent="0.25">
      <c r="A14" s="23">
        <v>10</v>
      </c>
      <c r="B14" s="30">
        <v>44848</v>
      </c>
      <c r="C14" s="31" t="s">
        <v>11</v>
      </c>
      <c r="D14" s="27" t="s">
        <v>12</v>
      </c>
      <c r="E14" s="32">
        <v>5597323</v>
      </c>
      <c r="F14" s="33" t="s">
        <v>10</v>
      </c>
      <c r="G14" s="32">
        <v>447786</v>
      </c>
      <c r="H14" s="27" t="s">
        <v>37</v>
      </c>
      <c r="I14" s="27" t="s">
        <v>7</v>
      </c>
      <c r="J14" s="32">
        <f t="shared" si="0"/>
        <v>6045109</v>
      </c>
      <c r="K14" s="40" t="s">
        <v>83</v>
      </c>
    </row>
    <row r="15" spans="1:11" ht="45" outlineLevel="1" x14ac:dyDescent="0.25">
      <c r="A15" s="23">
        <v>10</v>
      </c>
      <c r="B15" s="30">
        <v>44848</v>
      </c>
      <c r="C15" s="31" t="s">
        <v>45</v>
      </c>
      <c r="D15" s="27" t="s">
        <v>12</v>
      </c>
      <c r="E15" s="32">
        <v>3398375</v>
      </c>
      <c r="F15" s="33" t="s">
        <v>10</v>
      </c>
      <c r="G15" s="32">
        <v>271870</v>
      </c>
      <c r="H15" s="27" t="s">
        <v>37</v>
      </c>
      <c r="I15" s="27" t="s">
        <v>7</v>
      </c>
      <c r="J15" s="32">
        <f t="shared" si="0"/>
        <v>3670245</v>
      </c>
      <c r="K15" s="40" t="s">
        <v>83</v>
      </c>
    </row>
    <row r="16" spans="1:11" outlineLevel="1" x14ac:dyDescent="0.25">
      <c r="A16" s="23">
        <v>10</v>
      </c>
      <c r="B16" s="30">
        <v>44848</v>
      </c>
      <c r="C16" s="31" t="s">
        <v>40</v>
      </c>
      <c r="D16" s="27" t="s">
        <v>12</v>
      </c>
      <c r="E16" s="32">
        <v>7107712</v>
      </c>
      <c r="F16" s="33" t="s">
        <v>10</v>
      </c>
      <c r="G16" s="32">
        <v>568617</v>
      </c>
      <c r="H16" s="27" t="s">
        <v>37</v>
      </c>
      <c r="I16" s="27" t="s">
        <v>7</v>
      </c>
      <c r="J16" s="32">
        <f t="shared" si="0"/>
        <v>7676329</v>
      </c>
      <c r="K16" s="34" t="s">
        <v>81</v>
      </c>
    </row>
    <row r="17" spans="1:11" outlineLevel="1" x14ac:dyDescent="0.25">
      <c r="A17" s="23">
        <v>10</v>
      </c>
      <c r="B17" s="30">
        <v>44848</v>
      </c>
      <c r="C17" s="31" t="s">
        <v>25</v>
      </c>
      <c r="D17" s="27" t="s">
        <v>12</v>
      </c>
      <c r="E17" s="32">
        <v>3664914</v>
      </c>
      <c r="F17" s="33" t="s">
        <v>10</v>
      </c>
      <c r="G17" s="32">
        <v>293193</v>
      </c>
      <c r="H17" s="27" t="s">
        <v>37</v>
      </c>
      <c r="I17" s="27" t="s">
        <v>7</v>
      </c>
      <c r="J17" s="32">
        <f t="shared" si="0"/>
        <v>3958107</v>
      </c>
      <c r="K17" s="34" t="s">
        <v>81</v>
      </c>
    </row>
    <row r="18" spans="1:11" outlineLevel="1" x14ac:dyDescent="0.25">
      <c r="A18" s="23">
        <v>10</v>
      </c>
      <c r="B18" s="30">
        <v>44848</v>
      </c>
      <c r="C18" s="31" t="s">
        <v>24</v>
      </c>
      <c r="D18" s="27" t="s">
        <v>12</v>
      </c>
      <c r="E18" s="32">
        <v>3331740</v>
      </c>
      <c r="F18" s="33" t="s">
        <v>10</v>
      </c>
      <c r="G18" s="32">
        <v>266539</v>
      </c>
      <c r="H18" s="27" t="s">
        <v>37</v>
      </c>
      <c r="I18" s="27" t="s">
        <v>7</v>
      </c>
      <c r="J18" s="32">
        <f t="shared" si="0"/>
        <v>3598279</v>
      </c>
      <c r="K18" s="34" t="s">
        <v>81</v>
      </c>
    </row>
    <row r="19" spans="1:11" outlineLevel="1" x14ac:dyDescent="0.25">
      <c r="A19" s="23">
        <v>10</v>
      </c>
      <c r="B19" s="30">
        <v>44848</v>
      </c>
      <c r="C19" s="31" t="s">
        <v>50</v>
      </c>
      <c r="D19" s="27" t="s">
        <v>12</v>
      </c>
      <c r="E19" s="32">
        <v>4553378</v>
      </c>
      <c r="F19" s="33" t="s">
        <v>10</v>
      </c>
      <c r="G19" s="32">
        <v>364270</v>
      </c>
      <c r="H19" s="27" t="s">
        <v>37</v>
      </c>
      <c r="I19" s="27" t="s">
        <v>7</v>
      </c>
      <c r="J19" s="32">
        <f t="shared" si="0"/>
        <v>4917648</v>
      </c>
      <c r="K19" s="34" t="s">
        <v>81</v>
      </c>
    </row>
    <row r="20" spans="1:11" outlineLevel="1" x14ac:dyDescent="0.25">
      <c r="A20" s="23">
        <v>10</v>
      </c>
      <c r="B20" s="35">
        <v>44848</v>
      </c>
      <c r="C20" s="28" t="s">
        <v>21</v>
      </c>
      <c r="D20" s="27" t="s">
        <v>12</v>
      </c>
      <c r="E20" s="36">
        <v>3132946</v>
      </c>
      <c r="F20" s="37" t="s">
        <v>10</v>
      </c>
      <c r="G20" s="36">
        <v>250636</v>
      </c>
      <c r="H20" s="27" t="s">
        <v>37</v>
      </c>
      <c r="I20" s="27" t="s">
        <v>7</v>
      </c>
      <c r="J20" s="36">
        <f t="shared" si="0"/>
        <v>3383582</v>
      </c>
      <c r="K20" s="38" t="s">
        <v>82</v>
      </c>
    </row>
    <row r="21" spans="1:11" outlineLevel="1" x14ac:dyDescent="0.25">
      <c r="A21" s="23">
        <v>10</v>
      </c>
      <c r="B21" s="35">
        <v>44865</v>
      </c>
      <c r="C21" s="28" t="s">
        <v>38</v>
      </c>
      <c r="D21" s="27" t="s">
        <v>12</v>
      </c>
      <c r="E21" s="36">
        <v>7781834</v>
      </c>
      <c r="F21" s="37" t="s">
        <v>10</v>
      </c>
      <c r="G21" s="36">
        <v>622547</v>
      </c>
      <c r="H21" s="27" t="s">
        <v>37</v>
      </c>
      <c r="I21" s="27" t="s">
        <v>7</v>
      </c>
      <c r="J21" s="36">
        <f t="shared" si="0"/>
        <v>8404381</v>
      </c>
      <c r="K21" s="38" t="s">
        <v>82</v>
      </c>
    </row>
    <row r="22" spans="1:11" outlineLevel="1" x14ac:dyDescent="0.25">
      <c r="A22" s="23">
        <v>10</v>
      </c>
      <c r="B22" s="35">
        <v>44865</v>
      </c>
      <c r="C22" s="28" t="s">
        <v>16</v>
      </c>
      <c r="D22" s="27" t="s">
        <v>12</v>
      </c>
      <c r="E22" s="36">
        <v>3234009</v>
      </c>
      <c r="F22" s="37" t="s">
        <v>10</v>
      </c>
      <c r="G22" s="36">
        <v>258721</v>
      </c>
      <c r="H22" s="27" t="s">
        <v>37</v>
      </c>
      <c r="I22" s="27" t="s">
        <v>7</v>
      </c>
      <c r="J22" s="36">
        <f t="shared" si="0"/>
        <v>3492730</v>
      </c>
      <c r="K22" s="38" t="s">
        <v>82</v>
      </c>
    </row>
    <row r="23" spans="1:11" outlineLevel="1" x14ac:dyDescent="0.25">
      <c r="A23" s="23">
        <v>10</v>
      </c>
      <c r="B23" s="35">
        <v>44865</v>
      </c>
      <c r="C23" s="28" t="s">
        <v>27</v>
      </c>
      <c r="D23" s="27" t="s">
        <v>12</v>
      </c>
      <c r="E23" s="36">
        <v>2223381</v>
      </c>
      <c r="F23" s="37" t="s">
        <v>10</v>
      </c>
      <c r="G23" s="36">
        <v>177870</v>
      </c>
      <c r="H23" s="27" t="s">
        <v>37</v>
      </c>
      <c r="I23" s="27" t="s">
        <v>7</v>
      </c>
      <c r="J23" s="36">
        <f t="shared" si="0"/>
        <v>2401251</v>
      </c>
      <c r="K23" s="38" t="s">
        <v>82</v>
      </c>
    </row>
    <row r="24" spans="1:11" outlineLevel="1" x14ac:dyDescent="0.25">
      <c r="A24" s="23">
        <v>11</v>
      </c>
      <c r="B24" s="30">
        <v>44884</v>
      </c>
      <c r="C24" s="31" t="s">
        <v>36</v>
      </c>
      <c r="D24" s="27" t="s">
        <v>12</v>
      </c>
      <c r="E24" s="32">
        <v>2405869</v>
      </c>
      <c r="F24" s="33" t="s">
        <v>10</v>
      </c>
      <c r="G24" s="32">
        <v>192470</v>
      </c>
      <c r="H24" s="27" t="s">
        <v>37</v>
      </c>
      <c r="I24" s="27" t="s">
        <v>7</v>
      </c>
      <c r="J24" s="32">
        <f t="shared" si="0"/>
        <v>2598339</v>
      </c>
      <c r="K24" s="34" t="s">
        <v>69</v>
      </c>
    </row>
    <row r="25" spans="1:11" outlineLevel="1" x14ac:dyDescent="0.25">
      <c r="A25" s="23">
        <v>11</v>
      </c>
      <c r="B25" s="35">
        <v>44884</v>
      </c>
      <c r="C25" s="28" t="s">
        <v>3</v>
      </c>
      <c r="D25" s="27" t="s">
        <v>12</v>
      </c>
      <c r="E25" s="36">
        <v>5684342</v>
      </c>
      <c r="F25" s="37" t="s">
        <v>10</v>
      </c>
      <c r="G25" s="36">
        <v>454747</v>
      </c>
      <c r="H25" s="27" t="s">
        <v>37</v>
      </c>
      <c r="I25" s="27" t="s">
        <v>7</v>
      </c>
      <c r="J25" s="36">
        <f t="shared" si="0"/>
        <v>6139089</v>
      </c>
      <c r="K25" s="38" t="s">
        <v>82</v>
      </c>
    </row>
    <row r="26" spans="1:11" outlineLevel="1" x14ac:dyDescent="0.25">
      <c r="A26" s="23">
        <v>11</v>
      </c>
      <c r="B26" s="35">
        <v>44890</v>
      </c>
      <c r="C26" s="28" t="s">
        <v>15</v>
      </c>
      <c r="D26" s="27" t="s">
        <v>12</v>
      </c>
      <c r="E26" s="36">
        <v>4710675</v>
      </c>
      <c r="F26" s="37" t="s">
        <v>10</v>
      </c>
      <c r="G26" s="36">
        <v>376854</v>
      </c>
      <c r="H26" s="27" t="s">
        <v>37</v>
      </c>
      <c r="I26" s="27" t="s">
        <v>7</v>
      </c>
      <c r="J26" s="36">
        <f t="shared" si="0"/>
        <v>5087529</v>
      </c>
      <c r="K26" s="38" t="s">
        <v>82</v>
      </c>
    </row>
    <row r="27" spans="1:11" outlineLevel="1" x14ac:dyDescent="0.25">
      <c r="A27" s="23">
        <v>11</v>
      </c>
      <c r="B27" s="35">
        <v>44890</v>
      </c>
      <c r="C27" s="39" t="s">
        <v>51</v>
      </c>
      <c r="D27" s="27" t="s">
        <v>12</v>
      </c>
      <c r="E27" s="36">
        <v>4042511</v>
      </c>
      <c r="F27" s="37" t="s">
        <v>10</v>
      </c>
      <c r="G27" s="36">
        <v>323401</v>
      </c>
      <c r="H27" s="27" t="s">
        <v>37</v>
      </c>
      <c r="I27" s="27" t="s">
        <v>7</v>
      </c>
      <c r="J27" s="36">
        <f t="shared" si="0"/>
        <v>4365912</v>
      </c>
      <c r="K27" s="38" t="s">
        <v>82</v>
      </c>
    </row>
    <row r="28" spans="1:11" ht="45" outlineLevel="1" x14ac:dyDescent="0.25">
      <c r="A28" s="23">
        <v>12</v>
      </c>
      <c r="B28" s="30">
        <v>44896</v>
      </c>
      <c r="C28" s="31" t="s">
        <v>1</v>
      </c>
      <c r="D28" s="27" t="s">
        <v>12</v>
      </c>
      <c r="E28" s="32">
        <v>5962704</v>
      </c>
      <c r="F28" s="33" t="s">
        <v>10</v>
      </c>
      <c r="G28" s="32">
        <v>477016</v>
      </c>
      <c r="H28" s="27" t="s">
        <v>37</v>
      </c>
      <c r="I28" s="27" t="s">
        <v>7</v>
      </c>
      <c r="J28" s="32">
        <f t="shared" si="0"/>
        <v>6439720</v>
      </c>
      <c r="K28" s="40" t="s">
        <v>83</v>
      </c>
    </row>
    <row r="29" spans="1:11" ht="45" outlineLevel="1" x14ac:dyDescent="0.25">
      <c r="A29" s="23">
        <v>12</v>
      </c>
      <c r="B29" s="30">
        <v>44896</v>
      </c>
      <c r="C29" s="31" t="s">
        <v>44</v>
      </c>
      <c r="D29" s="27" t="s">
        <v>12</v>
      </c>
      <c r="E29" s="32">
        <v>5659516</v>
      </c>
      <c r="F29" s="33" t="s">
        <v>10</v>
      </c>
      <c r="G29" s="32">
        <v>452761</v>
      </c>
      <c r="H29" s="27" t="s">
        <v>37</v>
      </c>
      <c r="I29" s="27" t="s">
        <v>7</v>
      </c>
      <c r="J29" s="32">
        <f t="shared" si="0"/>
        <v>6112277</v>
      </c>
      <c r="K29" s="40" t="s">
        <v>83</v>
      </c>
    </row>
    <row r="30" spans="1:11" ht="45" outlineLevel="1" x14ac:dyDescent="0.25">
      <c r="A30" s="23">
        <v>12</v>
      </c>
      <c r="B30" s="30">
        <v>44896</v>
      </c>
      <c r="C30" s="31" t="s">
        <v>2</v>
      </c>
      <c r="D30" s="27" t="s">
        <v>12</v>
      </c>
      <c r="E30" s="32">
        <v>3436135</v>
      </c>
      <c r="F30" s="33" t="s">
        <v>10</v>
      </c>
      <c r="G30" s="32">
        <v>274891</v>
      </c>
      <c r="H30" s="27" t="s">
        <v>37</v>
      </c>
      <c r="I30" s="27" t="s">
        <v>7</v>
      </c>
      <c r="J30" s="32">
        <f t="shared" si="0"/>
        <v>3711026</v>
      </c>
      <c r="K30" s="40" t="s">
        <v>83</v>
      </c>
    </row>
    <row r="31" spans="1:11" ht="45" outlineLevel="1" x14ac:dyDescent="0.25">
      <c r="A31" s="23">
        <v>12</v>
      </c>
      <c r="B31" s="30">
        <v>44896</v>
      </c>
      <c r="C31" s="31" t="s">
        <v>34</v>
      </c>
      <c r="D31" s="27" t="s">
        <v>12</v>
      </c>
      <c r="E31" s="32">
        <v>4042511</v>
      </c>
      <c r="F31" s="33" t="s">
        <v>10</v>
      </c>
      <c r="G31" s="32">
        <v>323401</v>
      </c>
      <c r="H31" s="27" t="s">
        <v>37</v>
      </c>
      <c r="I31" s="27" t="s">
        <v>7</v>
      </c>
      <c r="J31" s="32">
        <f t="shared" si="0"/>
        <v>4365912</v>
      </c>
      <c r="K31" s="40" t="s">
        <v>83</v>
      </c>
    </row>
    <row r="32" spans="1:11" ht="45" outlineLevel="1" x14ac:dyDescent="0.25">
      <c r="A32" s="23">
        <v>12</v>
      </c>
      <c r="B32" s="30">
        <v>44896</v>
      </c>
      <c r="C32" s="31" t="s">
        <v>14</v>
      </c>
      <c r="D32" s="27" t="s">
        <v>12</v>
      </c>
      <c r="E32" s="32">
        <v>303188</v>
      </c>
      <c r="F32" s="33" t="s">
        <v>10</v>
      </c>
      <c r="G32" s="32">
        <v>24255</v>
      </c>
      <c r="H32" s="27" t="s">
        <v>37</v>
      </c>
      <c r="I32" s="27" t="s">
        <v>7</v>
      </c>
      <c r="J32" s="32">
        <f t="shared" si="0"/>
        <v>327443</v>
      </c>
      <c r="K32" s="40" t="s">
        <v>83</v>
      </c>
    </row>
    <row r="33" spans="1:11" ht="45" outlineLevel="1" x14ac:dyDescent="0.25">
      <c r="A33" s="23">
        <v>12</v>
      </c>
      <c r="B33" s="30">
        <v>44896</v>
      </c>
      <c r="C33" s="31" t="s">
        <v>22</v>
      </c>
      <c r="D33" s="27" t="s">
        <v>12</v>
      </c>
      <c r="E33" s="32">
        <v>3436135</v>
      </c>
      <c r="F33" s="33" t="s">
        <v>10</v>
      </c>
      <c r="G33" s="32">
        <v>274891</v>
      </c>
      <c r="H33" s="27" t="s">
        <v>37</v>
      </c>
      <c r="I33" s="27" t="s">
        <v>7</v>
      </c>
      <c r="J33" s="32">
        <f t="shared" si="0"/>
        <v>3711026</v>
      </c>
      <c r="K33" s="40" t="s">
        <v>83</v>
      </c>
    </row>
    <row r="34" spans="1:11" ht="45" outlineLevel="1" x14ac:dyDescent="0.25">
      <c r="A34" s="23">
        <v>12</v>
      </c>
      <c r="B34" s="30">
        <v>44896</v>
      </c>
      <c r="C34" s="31" t="s">
        <v>28</v>
      </c>
      <c r="D34" s="27" t="s">
        <v>12</v>
      </c>
      <c r="E34" s="32">
        <v>4143574</v>
      </c>
      <c r="F34" s="33" t="s">
        <v>10</v>
      </c>
      <c r="G34" s="32">
        <v>331486</v>
      </c>
      <c r="H34" s="27" t="s">
        <v>37</v>
      </c>
      <c r="I34" s="27" t="s">
        <v>7</v>
      </c>
      <c r="J34" s="32">
        <f t="shared" si="0"/>
        <v>4475060</v>
      </c>
      <c r="K34" s="40" t="s">
        <v>83</v>
      </c>
    </row>
    <row r="35" spans="1:11" outlineLevel="1" x14ac:dyDescent="0.25">
      <c r="A35" s="23">
        <v>12</v>
      </c>
      <c r="B35" s="35">
        <v>44896</v>
      </c>
      <c r="C35" s="28" t="s">
        <v>18</v>
      </c>
      <c r="D35" s="27" t="s">
        <v>12</v>
      </c>
      <c r="E35" s="36">
        <v>5466051</v>
      </c>
      <c r="F35" s="37" t="s">
        <v>10</v>
      </c>
      <c r="G35" s="36">
        <v>437284</v>
      </c>
      <c r="H35" s="27" t="s">
        <v>37</v>
      </c>
      <c r="I35" s="27" t="s">
        <v>7</v>
      </c>
      <c r="J35" s="36">
        <f t="shared" si="0"/>
        <v>5903335</v>
      </c>
      <c r="K35" s="38" t="s">
        <v>82</v>
      </c>
    </row>
    <row r="36" spans="1:11" outlineLevel="1" x14ac:dyDescent="0.25">
      <c r="A36" s="23">
        <v>12</v>
      </c>
      <c r="B36" s="30">
        <v>44896</v>
      </c>
      <c r="C36" s="31" t="s">
        <v>32</v>
      </c>
      <c r="D36" s="27" t="s">
        <v>12</v>
      </c>
      <c r="E36" s="32">
        <v>1010628</v>
      </c>
      <c r="F36" s="33" t="s">
        <v>10</v>
      </c>
      <c r="G36" s="32">
        <v>80850</v>
      </c>
      <c r="H36" s="27" t="s">
        <v>37</v>
      </c>
      <c r="I36" s="27" t="s">
        <v>7</v>
      </c>
      <c r="J36" s="32">
        <f t="shared" si="0"/>
        <v>1091478</v>
      </c>
      <c r="K36" s="34" t="s">
        <v>69</v>
      </c>
    </row>
    <row r="37" spans="1:11" outlineLevel="1" x14ac:dyDescent="0.25">
      <c r="A37" s="23">
        <v>12</v>
      </c>
      <c r="B37" s="30">
        <v>44909</v>
      </c>
      <c r="C37" s="41" t="s">
        <v>26</v>
      </c>
      <c r="D37" s="27" t="s">
        <v>12</v>
      </c>
      <c r="E37" s="32">
        <v>3521487</v>
      </c>
      <c r="F37" s="33" t="s">
        <v>10</v>
      </c>
      <c r="G37" s="32">
        <v>281719</v>
      </c>
      <c r="H37" s="27" t="s">
        <v>37</v>
      </c>
      <c r="I37" s="27" t="s">
        <v>7</v>
      </c>
      <c r="J37" s="32">
        <f t="shared" si="0"/>
        <v>3803206</v>
      </c>
      <c r="K37" s="34" t="s">
        <v>84</v>
      </c>
    </row>
    <row r="38" spans="1:11" outlineLevel="1" x14ac:dyDescent="0.25">
      <c r="A38" s="23">
        <v>12</v>
      </c>
      <c r="B38" s="30">
        <v>44916</v>
      </c>
      <c r="C38" s="41" t="s">
        <v>49</v>
      </c>
      <c r="D38" s="27" t="s">
        <v>12</v>
      </c>
      <c r="E38" s="32">
        <v>3455421</v>
      </c>
      <c r="F38" s="33" t="s">
        <v>10</v>
      </c>
      <c r="G38" s="32">
        <v>276434</v>
      </c>
      <c r="H38" s="27" t="s">
        <v>37</v>
      </c>
      <c r="I38" s="27" t="s">
        <v>7</v>
      </c>
      <c r="J38" s="32">
        <f t="shared" si="0"/>
        <v>3731855</v>
      </c>
      <c r="K38" s="34" t="s">
        <v>84</v>
      </c>
    </row>
    <row r="39" spans="1:11" outlineLevel="1" x14ac:dyDescent="0.25">
      <c r="A39" s="23">
        <v>12</v>
      </c>
      <c r="B39" s="30">
        <v>44919</v>
      </c>
      <c r="C39" s="41" t="s">
        <v>31</v>
      </c>
      <c r="D39" s="27" t="s">
        <v>12</v>
      </c>
      <c r="E39" s="32">
        <v>8077167</v>
      </c>
      <c r="F39" s="33" t="s">
        <v>10</v>
      </c>
      <c r="G39" s="32">
        <v>646173</v>
      </c>
      <c r="H39" s="27" t="s">
        <v>37</v>
      </c>
      <c r="I39" s="27" t="s">
        <v>7</v>
      </c>
      <c r="J39" s="32">
        <f t="shared" si="0"/>
        <v>8723340</v>
      </c>
      <c r="K39" s="34" t="s">
        <v>84</v>
      </c>
    </row>
    <row r="40" spans="1:11" outlineLevel="1" x14ac:dyDescent="0.25">
      <c r="A40" s="23">
        <v>12</v>
      </c>
      <c r="B40" s="30">
        <v>44922</v>
      </c>
      <c r="C40" s="41" t="s">
        <v>47</v>
      </c>
      <c r="D40" s="27" t="s">
        <v>12</v>
      </c>
      <c r="E40" s="32">
        <v>3183302</v>
      </c>
      <c r="F40" s="33" t="s">
        <v>10</v>
      </c>
      <c r="G40" s="32">
        <v>254664</v>
      </c>
      <c r="H40" s="27" t="s">
        <v>37</v>
      </c>
      <c r="I40" s="27" t="s">
        <v>7</v>
      </c>
      <c r="J40" s="32">
        <f t="shared" si="0"/>
        <v>3437966</v>
      </c>
      <c r="K40" s="34" t="s">
        <v>84</v>
      </c>
    </row>
    <row r="41" spans="1:11" outlineLevel="1" x14ac:dyDescent="0.25">
      <c r="A41" s="23">
        <v>12</v>
      </c>
      <c r="B41" s="30">
        <v>44925</v>
      </c>
      <c r="C41" s="41" t="s">
        <v>17</v>
      </c>
      <c r="D41" s="27" t="s">
        <v>12</v>
      </c>
      <c r="E41" s="32">
        <v>5270624</v>
      </c>
      <c r="F41" s="33" t="s">
        <v>10</v>
      </c>
      <c r="G41" s="32">
        <v>421650</v>
      </c>
      <c r="H41" s="27" t="s">
        <v>37</v>
      </c>
      <c r="I41" s="27" t="s">
        <v>7</v>
      </c>
      <c r="J41" s="32">
        <f t="shared" si="0"/>
        <v>5692274</v>
      </c>
      <c r="K41" s="34" t="s">
        <v>84</v>
      </c>
    </row>
    <row r="42" spans="1:11" outlineLevel="1" x14ac:dyDescent="0.25">
      <c r="A42" s="23">
        <v>12</v>
      </c>
      <c r="B42" s="30">
        <v>44926</v>
      </c>
      <c r="C42" s="41" t="s">
        <v>4</v>
      </c>
      <c r="D42" s="27" t="s">
        <v>12</v>
      </c>
      <c r="E42" s="32">
        <v>5445607</v>
      </c>
      <c r="F42" s="33" t="s">
        <v>10</v>
      </c>
      <c r="G42" s="32">
        <v>435649</v>
      </c>
      <c r="H42" s="27" t="s">
        <v>37</v>
      </c>
      <c r="I42" s="27" t="s">
        <v>7</v>
      </c>
      <c r="J42" s="32">
        <f t="shared" si="0"/>
        <v>5881256</v>
      </c>
      <c r="K42" s="34" t="s">
        <v>84</v>
      </c>
    </row>
  </sheetData>
  <autoFilter ref="A4:N42" xr:uid="{10D595FF-8A34-48F9-8184-B8C2D690D593}"/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A698-97E6-4179-96C2-730F388C58E0}">
  <dimension ref="A1:Q42"/>
  <sheetViews>
    <sheetView topLeftCell="C1" zoomScale="90" zoomScaleNormal="90" workbookViewId="0">
      <selection activeCell="L16" sqref="L16"/>
    </sheetView>
  </sheetViews>
  <sheetFormatPr defaultRowHeight="21.6" customHeight="1" x14ac:dyDescent="0.25"/>
  <cols>
    <col min="1" max="1" width="28" bestFit="1" customWidth="1"/>
    <col min="2" max="2" width="10.42578125" bestFit="1" customWidth="1"/>
    <col min="6" max="6" width="26.28515625" bestFit="1" customWidth="1"/>
    <col min="7" max="7" width="16.28515625" bestFit="1" customWidth="1"/>
    <col min="9" max="9" width="25.42578125" bestFit="1" customWidth="1"/>
    <col min="11" max="11" width="11.140625" bestFit="1" customWidth="1"/>
    <col min="12" max="12" width="9" bestFit="1" customWidth="1"/>
    <col min="13" max="13" width="16.7109375" bestFit="1" customWidth="1"/>
    <col min="14" max="14" width="16" bestFit="1" customWidth="1"/>
    <col min="15" max="15" width="19.7109375" bestFit="1" customWidth="1"/>
    <col min="16" max="16" width="18.7109375" bestFit="1" customWidth="1"/>
    <col min="17" max="17" width="17" bestFit="1" customWidth="1"/>
  </cols>
  <sheetData>
    <row r="1" spans="1:17" ht="21.6" customHeight="1" x14ac:dyDescent="0.25">
      <c r="A1" t="s">
        <v>53</v>
      </c>
      <c r="B1">
        <f>90750*91%</f>
        <v>82582.5</v>
      </c>
      <c r="L1" s="46" t="s">
        <v>55</v>
      </c>
      <c r="M1" s="46" t="s">
        <v>56</v>
      </c>
      <c r="N1" s="46" t="s">
        <v>57</v>
      </c>
      <c r="O1" s="46" t="s">
        <v>58</v>
      </c>
      <c r="P1" s="48" t="s">
        <v>59</v>
      </c>
      <c r="Q1" s="7" t="s">
        <v>60</v>
      </c>
    </row>
    <row r="2" spans="1:17" ht="21.6" customHeight="1" thickBot="1" x14ac:dyDescent="0.3">
      <c r="A2" t="s">
        <v>54</v>
      </c>
      <c r="B2" s="18">
        <f>111058*91%</f>
        <v>101062.78</v>
      </c>
      <c r="F2" t="s">
        <v>54</v>
      </c>
      <c r="G2">
        <v>10</v>
      </c>
      <c r="H2">
        <f>+VLOOKUP(F2,$A$1:$B$6,2,0)</f>
        <v>101062.78</v>
      </c>
      <c r="I2" s="17">
        <f>+H2*G2</f>
        <v>1010627.8</v>
      </c>
      <c r="L2" s="47"/>
      <c r="M2" s="47"/>
      <c r="N2" s="47"/>
      <c r="O2" s="47"/>
      <c r="P2" s="49"/>
      <c r="Q2" s="8" t="s">
        <v>61</v>
      </c>
    </row>
    <row r="3" spans="1:17" ht="21.6" customHeight="1" thickBot="1" x14ac:dyDescent="0.3">
      <c r="F3" t="s">
        <v>54</v>
      </c>
      <c r="G3">
        <v>4</v>
      </c>
      <c r="H3">
        <f t="shared" ref="H3:H17" si="0">+VLOOKUP(F3,$A$1:$B$6,2,0)</f>
        <v>101062.78</v>
      </c>
      <c r="I3" s="17">
        <f t="shared" ref="I3:I17" si="1">+H3*G3</f>
        <v>404251.12</v>
      </c>
      <c r="L3" s="9">
        <v>25011826</v>
      </c>
      <c r="M3" s="10" t="s">
        <v>54</v>
      </c>
      <c r="N3" s="11">
        <v>101063</v>
      </c>
      <c r="O3" s="12" t="s">
        <v>62</v>
      </c>
      <c r="P3" s="13" t="s">
        <v>63</v>
      </c>
      <c r="Q3" s="14" t="s">
        <v>64</v>
      </c>
    </row>
    <row r="4" spans="1:17" ht="21.6" customHeight="1" thickBot="1" x14ac:dyDescent="0.3">
      <c r="F4" t="s">
        <v>53</v>
      </c>
      <c r="G4">
        <v>2</v>
      </c>
      <c r="H4">
        <f t="shared" si="0"/>
        <v>82582.5</v>
      </c>
      <c r="I4" s="17">
        <f t="shared" si="1"/>
        <v>165165</v>
      </c>
      <c r="L4" s="50">
        <v>25015212</v>
      </c>
      <c r="M4" s="53" t="s">
        <v>53</v>
      </c>
      <c r="N4" s="15">
        <v>82.582999999999998</v>
      </c>
      <c r="O4" s="10" t="s">
        <v>65</v>
      </c>
      <c r="P4" s="13" t="s">
        <v>63</v>
      </c>
      <c r="Q4" s="14" t="s">
        <v>64</v>
      </c>
    </row>
    <row r="5" spans="1:17" ht="21.6" customHeight="1" thickBot="1" x14ac:dyDescent="0.3">
      <c r="F5" t="s">
        <v>54</v>
      </c>
      <c r="G5">
        <v>3</v>
      </c>
      <c r="H5">
        <f t="shared" si="0"/>
        <v>101062.78</v>
      </c>
      <c r="I5" s="17">
        <f t="shared" si="1"/>
        <v>303188.33999999997</v>
      </c>
      <c r="L5" s="51"/>
      <c r="M5" s="54"/>
      <c r="N5" s="15">
        <v>82.582999999999998</v>
      </c>
      <c r="O5" s="10" t="s">
        <v>66</v>
      </c>
      <c r="P5" s="13" t="s">
        <v>63</v>
      </c>
      <c r="Q5" s="14" t="s">
        <v>64</v>
      </c>
    </row>
    <row r="6" spans="1:17" ht="21.6" customHeight="1" thickBot="1" x14ac:dyDescent="0.3">
      <c r="F6" t="s">
        <v>54</v>
      </c>
      <c r="G6">
        <v>3</v>
      </c>
      <c r="H6">
        <f t="shared" si="0"/>
        <v>101062.78</v>
      </c>
      <c r="I6" s="17">
        <f t="shared" si="1"/>
        <v>303188.33999999997</v>
      </c>
      <c r="L6" s="52"/>
      <c r="M6" s="55"/>
      <c r="N6" s="15">
        <v>66.066000000000003</v>
      </c>
      <c r="O6" s="10" t="s">
        <v>67</v>
      </c>
      <c r="P6" s="16" t="s">
        <v>68</v>
      </c>
      <c r="Q6" s="14" t="s">
        <v>64</v>
      </c>
    </row>
    <row r="7" spans="1:17" ht="21.6" customHeight="1" x14ac:dyDescent="0.25">
      <c r="F7" t="s">
        <v>54</v>
      </c>
      <c r="G7">
        <v>3</v>
      </c>
      <c r="H7">
        <f t="shared" si="0"/>
        <v>101062.78</v>
      </c>
      <c r="I7" s="17">
        <f t="shared" si="1"/>
        <v>303188.33999999997</v>
      </c>
    </row>
    <row r="8" spans="1:17" ht="21.6" customHeight="1" x14ac:dyDescent="0.25">
      <c r="F8" t="s">
        <v>54</v>
      </c>
      <c r="G8">
        <v>3</v>
      </c>
      <c r="H8">
        <f t="shared" si="0"/>
        <v>101062.78</v>
      </c>
      <c r="I8" s="17">
        <f t="shared" si="1"/>
        <v>303188.33999999997</v>
      </c>
    </row>
    <row r="9" spans="1:17" ht="21.6" customHeight="1" x14ac:dyDescent="0.25">
      <c r="F9" t="s">
        <v>53</v>
      </c>
      <c r="G9">
        <v>2</v>
      </c>
      <c r="H9">
        <f t="shared" si="0"/>
        <v>82582.5</v>
      </c>
      <c r="I9" s="17">
        <f t="shared" si="1"/>
        <v>165165</v>
      </c>
    </row>
    <row r="10" spans="1:17" ht="21.6" customHeight="1" x14ac:dyDescent="0.25">
      <c r="F10" t="s">
        <v>54</v>
      </c>
      <c r="G10">
        <v>3</v>
      </c>
      <c r="H10">
        <f t="shared" si="0"/>
        <v>101062.78</v>
      </c>
      <c r="I10" s="17">
        <f t="shared" si="1"/>
        <v>303188.33999999997</v>
      </c>
    </row>
    <row r="11" spans="1:17" ht="21.6" customHeight="1" x14ac:dyDescent="0.25">
      <c r="F11" t="s">
        <v>53</v>
      </c>
      <c r="G11">
        <v>1</v>
      </c>
      <c r="H11">
        <f t="shared" si="0"/>
        <v>82582.5</v>
      </c>
      <c r="I11" s="17">
        <f t="shared" si="1"/>
        <v>82582.5</v>
      </c>
    </row>
    <row r="12" spans="1:17" ht="21.6" customHeight="1" x14ac:dyDescent="0.25">
      <c r="F12" t="s">
        <v>54</v>
      </c>
      <c r="G12">
        <v>3</v>
      </c>
      <c r="H12">
        <f t="shared" si="0"/>
        <v>101062.78</v>
      </c>
      <c r="I12" s="17">
        <f t="shared" si="1"/>
        <v>303188.33999999997</v>
      </c>
    </row>
    <row r="13" spans="1:17" ht="21.6" customHeight="1" x14ac:dyDescent="0.25">
      <c r="F13" t="s">
        <v>54</v>
      </c>
      <c r="G13">
        <v>3</v>
      </c>
      <c r="H13">
        <f t="shared" si="0"/>
        <v>101062.78</v>
      </c>
      <c r="I13" s="17">
        <f t="shared" si="1"/>
        <v>303188.33999999997</v>
      </c>
    </row>
    <row r="14" spans="1:17" ht="21.6" customHeight="1" x14ac:dyDescent="0.25">
      <c r="F14" t="s">
        <v>54</v>
      </c>
      <c r="G14">
        <v>3</v>
      </c>
      <c r="H14">
        <f t="shared" si="0"/>
        <v>101062.78</v>
      </c>
      <c r="I14" s="17">
        <f t="shared" si="1"/>
        <v>303188.33999999997</v>
      </c>
    </row>
    <row r="15" spans="1:17" ht="21.6" customHeight="1" x14ac:dyDescent="0.25">
      <c r="F15" t="s">
        <v>54</v>
      </c>
      <c r="G15">
        <v>6</v>
      </c>
      <c r="H15">
        <f t="shared" si="0"/>
        <v>101062.78</v>
      </c>
      <c r="I15" s="17">
        <f t="shared" si="1"/>
        <v>606376.67999999993</v>
      </c>
    </row>
    <row r="16" spans="1:17" ht="21.6" customHeight="1" x14ac:dyDescent="0.25">
      <c r="F16" t="s">
        <v>54</v>
      </c>
      <c r="G16">
        <v>3</v>
      </c>
      <c r="H16">
        <f t="shared" si="0"/>
        <v>101062.78</v>
      </c>
      <c r="I16" s="17">
        <f t="shared" si="1"/>
        <v>303188.33999999997</v>
      </c>
    </row>
    <row r="17" spans="2:15" ht="21.6" customHeight="1" x14ac:dyDescent="0.25">
      <c r="F17" t="s">
        <v>54</v>
      </c>
      <c r="G17">
        <v>3</v>
      </c>
      <c r="H17">
        <f t="shared" si="0"/>
        <v>101062.78</v>
      </c>
      <c r="I17" s="17">
        <f t="shared" si="1"/>
        <v>303188.33999999997</v>
      </c>
    </row>
    <row r="18" spans="2:15" ht="21.6" customHeight="1" x14ac:dyDescent="0.25">
      <c r="F18" t="s">
        <v>70</v>
      </c>
      <c r="G18" t="s">
        <v>71</v>
      </c>
      <c r="I18" s="17"/>
    </row>
    <row r="19" spans="2:15" ht="21.6" customHeight="1" x14ac:dyDescent="0.25">
      <c r="F19" t="s">
        <v>70</v>
      </c>
      <c r="G19" t="s">
        <v>71</v>
      </c>
      <c r="I19" s="17"/>
    </row>
    <row r="20" spans="2:15" ht="21.6" customHeight="1" x14ac:dyDescent="0.25">
      <c r="F20" t="s">
        <v>70</v>
      </c>
      <c r="G20" t="s">
        <v>71</v>
      </c>
      <c r="I20" s="17"/>
      <c r="M20" s="4">
        <v>9.1200000000000003E-2</v>
      </c>
    </row>
    <row r="21" spans="2:15" ht="21.6" customHeight="1" x14ac:dyDescent="0.25">
      <c r="B21" t="s">
        <v>77</v>
      </c>
      <c r="C21">
        <v>4</v>
      </c>
      <c r="D21">
        <f>+VLOOKUP(B21,$I$21:$O$29,7,0)</f>
        <v>9583.2959999999985</v>
      </c>
      <c r="E21" s="17">
        <f>+D21*C21</f>
        <v>38333.183999999994</v>
      </c>
      <c r="I21" t="s">
        <v>80</v>
      </c>
      <c r="J21">
        <v>7</v>
      </c>
      <c r="K21">
        <v>44880</v>
      </c>
      <c r="L21">
        <f>+K21*J21</f>
        <v>314160</v>
      </c>
      <c r="M21">
        <f>+$M$20*L21</f>
        <v>28651.392</v>
      </c>
      <c r="N21" s="17">
        <f>+L21-M21</f>
        <v>285508.60800000001</v>
      </c>
      <c r="O21">
        <f>+N21/J21</f>
        <v>40786.944000000003</v>
      </c>
    </row>
    <row r="22" spans="2:15" ht="21.6" customHeight="1" x14ac:dyDescent="0.25">
      <c r="B22" t="s">
        <v>75</v>
      </c>
      <c r="C22">
        <v>3</v>
      </c>
      <c r="D22">
        <f t="shared" ref="D22:D42" si="2">+VLOOKUP(B22,$I$21:$O$29,7,0)</f>
        <v>20593.407999999999</v>
      </c>
      <c r="E22" s="17">
        <f t="shared" ref="E22:E42" si="3">+D22*C22</f>
        <v>61780.224000000002</v>
      </c>
      <c r="I22" s="17" t="s">
        <v>76</v>
      </c>
      <c r="J22">
        <v>24</v>
      </c>
      <c r="K22">
        <v>13314</v>
      </c>
      <c r="L22">
        <f t="shared" ref="L22:L29" si="4">+K22*J22</f>
        <v>319536</v>
      </c>
      <c r="M22">
        <f t="shared" ref="M22:M29" si="5">+$M$20*L22</f>
        <v>29141.683199999999</v>
      </c>
      <c r="N22" s="17">
        <f t="shared" ref="N22:N29" si="6">+L22-M22</f>
        <v>290394.31680000003</v>
      </c>
      <c r="O22">
        <f t="shared" ref="O22:O28" si="7">+N22/J22</f>
        <v>12099.763200000001</v>
      </c>
    </row>
    <row r="23" spans="2:15" ht="21.6" customHeight="1" x14ac:dyDescent="0.25">
      <c r="B23" t="s">
        <v>79</v>
      </c>
      <c r="C23">
        <v>36</v>
      </c>
      <c r="D23">
        <f t="shared" si="2"/>
        <v>1418.3338666666666</v>
      </c>
      <c r="E23" s="17">
        <f t="shared" si="3"/>
        <v>51060.019199999995</v>
      </c>
      <c r="I23" t="s">
        <v>72</v>
      </c>
      <c r="J23">
        <v>24</v>
      </c>
      <c r="K23">
        <v>11793</v>
      </c>
      <c r="L23">
        <f t="shared" si="4"/>
        <v>283032</v>
      </c>
      <c r="M23">
        <f t="shared" si="5"/>
        <v>25812.518400000001</v>
      </c>
      <c r="N23" s="17">
        <f t="shared" si="6"/>
        <v>257219.4816</v>
      </c>
      <c r="O23">
        <f t="shared" si="7"/>
        <v>10717.4784</v>
      </c>
    </row>
    <row r="24" spans="2:15" ht="21.6" customHeight="1" x14ac:dyDescent="0.25">
      <c r="B24" t="s">
        <v>74</v>
      </c>
      <c r="C24">
        <v>10</v>
      </c>
      <c r="D24">
        <f t="shared" si="2"/>
        <v>4142.3104000000003</v>
      </c>
      <c r="E24" s="17">
        <f t="shared" si="3"/>
        <v>41423.104000000007</v>
      </c>
      <c r="I24" t="s">
        <v>77</v>
      </c>
      <c r="J24">
        <v>31</v>
      </c>
      <c r="K24">
        <v>10545</v>
      </c>
      <c r="L24">
        <f t="shared" si="4"/>
        <v>326895</v>
      </c>
      <c r="M24">
        <f t="shared" si="5"/>
        <v>29812.824000000001</v>
      </c>
      <c r="N24" s="17">
        <f t="shared" si="6"/>
        <v>297082.17599999998</v>
      </c>
      <c r="O24">
        <f t="shared" si="7"/>
        <v>9583.2959999999985</v>
      </c>
    </row>
    <row r="25" spans="2:15" ht="21.6" customHeight="1" x14ac:dyDescent="0.25">
      <c r="B25" t="s">
        <v>74</v>
      </c>
      <c r="C25">
        <v>10</v>
      </c>
      <c r="D25">
        <f t="shared" si="2"/>
        <v>4142.3104000000003</v>
      </c>
      <c r="E25" s="17">
        <f t="shared" si="3"/>
        <v>41423.104000000007</v>
      </c>
      <c r="I25" t="s">
        <v>78</v>
      </c>
      <c r="J25">
        <v>25</v>
      </c>
      <c r="K25">
        <v>10545</v>
      </c>
      <c r="L25">
        <f t="shared" si="4"/>
        <v>263625</v>
      </c>
      <c r="M25">
        <f t="shared" si="5"/>
        <v>24042.600000000002</v>
      </c>
      <c r="N25" s="17">
        <f t="shared" si="6"/>
        <v>239582.4</v>
      </c>
      <c r="O25">
        <f t="shared" si="7"/>
        <v>9583.2960000000003</v>
      </c>
    </row>
    <row r="26" spans="2:15" ht="21.6" customHeight="1" x14ac:dyDescent="0.25">
      <c r="B26" t="s">
        <v>76</v>
      </c>
      <c r="C26">
        <v>12</v>
      </c>
      <c r="D26">
        <f t="shared" si="2"/>
        <v>12099.763200000001</v>
      </c>
      <c r="E26" s="17">
        <f t="shared" si="3"/>
        <v>145197.15840000001</v>
      </c>
      <c r="I26" t="s">
        <v>73</v>
      </c>
      <c r="J26">
        <v>12</v>
      </c>
      <c r="K26">
        <v>22473</v>
      </c>
      <c r="L26">
        <f t="shared" si="4"/>
        <v>269676</v>
      </c>
      <c r="M26">
        <f t="shared" si="5"/>
        <v>24594.4512</v>
      </c>
      <c r="N26" s="17">
        <f t="shared" si="6"/>
        <v>245081.54879999999</v>
      </c>
      <c r="O26">
        <f t="shared" si="7"/>
        <v>20423.4624</v>
      </c>
    </row>
    <row r="27" spans="2:15" ht="21.6" customHeight="1" x14ac:dyDescent="0.25">
      <c r="B27" t="s">
        <v>80</v>
      </c>
      <c r="C27">
        <v>3</v>
      </c>
      <c r="D27">
        <f t="shared" si="2"/>
        <v>40786.944000000003</v>
      </c>
      <c r="E27" s="17">
        <f t="shared" si="3"/>
        <v>122360.83200000001</v>
      </c>
      <c r="I27" t="s">
        <v>74</v>
      </c>
      <c r="J27">
        <v>71</v>
      </c>
      <c r="K27">
        <v>4558</v>
      </c>
      <c r="L27">
        <f t="shared" si="4"/>
        <v>323618</v>
      </c>
      <c r="M27">
        <f t="shared" si="5"/>
        <v>29513.961600000002</v>
      </c>
      <c r="N27" s="17">
        <f t="shared" si="6"/>
        <v>294104.03840000002</v>
      </c>
      <c r="O27">
        <f t="shared" si="7"/>
        <v>4142.3104000000003</v>
      </c>
    </row>
    <row r="28" spans="2:15" ht="21.6" customHeight="1" x14ac:dyDescent="0.25">
      <c r="B28" t="s">
        <v>74</v>
      </c>
      <c r="C28">
        <v>10</v>
      </c>
      <c r="D28">
        <f t="shared" si="2"/>
        <v>4142.3104000000003</v>
      </c>
      <c r="E28" s="17">
        <f t="shared" si="3"/>
        <v>41423.104000000007</v>
      </c>
      <c r="I28" t="s">
        <v>75</v>
      </c>
      <c r="J28">
        <v>6</v>
      </c>
      <c r="K28">
        <v>22660</v>
      </c>
      <c r="L28">
        <f t="shared" si="4"/>
        <v>135960</v>
      </c>
      <c r="M28">
        <f t="shared" si="5"/>
        <v>12399.552</v>
      </c>
      <c r="N28" s="17">
        <f t="shared" si="6"/>
        <v>123560.448</v>
      </c>
      <c r="O28">
        <f t="shared" si="7"/>
        <v>20593.407999999999</v>
      </c>
    </row>
    <row r="29" spans="2:15" ht="21.6" customHeight="1" x14ac:dyDescent="0.25">
      <c r="B29" t="s">
        <v>80</v>
      </c>
      <c r="C29">
        <v>4</v>
      </c>
      <c r="D29">
        <f t="shared" si="2"/>
        <v>40786.944000000003</v>
      </c>
      <c r="E29" s="17">
        <f t="shared" si="3"/>
        <v>163147.77600000001</v>
      </c>
      <c r="I29" s="17" t="s">
        <v>79</v>
      </c>
      <c r="J29">
        <v>11</v>
      </c>
      <c r="K29">
        <v>18728</v>
      </c>
      <c r="L29">
        <f t="shared" si="4"/>
        <v>206008</v>
      </c>
      <c r="M29">
        <f t="shared" si="5"/>
        <v>18787.929599999999</v>
      </c>
      <c r="N29" s="17">
        <f t="shared" si="6"/>
        <v>187220.0704</v>
      </c>
      <c r="O29">
        <f>+N29/(11*12)</f>
        <v>1418.3338666666666</v>
      </c>
    </row>
    <row r="30" spans="2:15" ht="21.6" customHeight="1" x14ac:dyDescent="0.25">
      <c r="B30" t="s">
        <v>72</v>
      </c>
      <c r="C30">
        <v>6</v>
      </c>
      <c r="D30">
        <f t="shared" si="2"/>
        <v>10717.4784</v>
      </c>
      <c r="E30" s="17">
        <f t="shared" si="3"/>
        <v>64304.8704</v>
      </c>
      <c r="M30">
        <f>+SUM(M21:M29)</f>
        <v>222756.91200000001</v>
      </c>
    </row>
    <row r="31" spans="2:15" ht="21.6" customHeight="1" x14ac:dyDescent="0.25">
      <c r="B31" t="s">
        <v>79</v>
      </c>
      <c r="C31">
        <v>48</v>
      </c>
      <c r="D31">
        <f t="shared" si="2"/>
        <v>1418.3338666666666</v>
      </c>
      <c r="E31" s="17">
        <f t="shared" si="3"/>
        <v>68080.025599999994</v>
      </c>
    </row>
    <row r="32" spans="2:15" ht="21.6" customHeight="1" x14ac:dyDescent="0.25">
      <c r="B32" t="s">
        <v>73</v>
      </c>
      <c r="C32">
        <v>6</v>
      </c>
      <c r="D32">
        <f t="shared" si="2"/>
        <v>20423.4624</v>
      </c>
      <c r="E32" s="17">
        <f t="shared" si="3"/>
        <v>122540.77439999999</v>
      </c>
    </row>
    <row r="33" spans="2:5" ht="21.6" customHeight="1" x14ac:dyDescent="0.25">
      <c r="B33" t="s">
        <v>74</v>
      </c>
      <c r="C33">
        <v>10</v>
      </c>
      <c r="D33">
        <f t="shared" si="2"/>
        <v>4142.3104000000003</v>
      </c>
      <c r="E33" s="17">
        <f t="shared" si="3"/>
        <v>41423.104000000007</v>
      </c>
    </row>
    <row r="34" spans="2:5" ht="21.6" customHeight="1" x14ac:dyDescent="0.25">
      <c r="B34" t="s">
        <v>77</v>
      </c>
      <c r="C34">
        <v>4</v>
      </c>
      <c r="D34">
        <f t="shared" si="2"/>
        <v>9583.2959999999985</v>
      </c>
      <c r="E34" s="17">
        <f t="shared" si="3"/>
        <v>38333.183999999994</v>
      </c>
    </row>
    <row r="35" spans="2:5" ht="21.6" customHeight="1" x14ac:dyDescent="0.25">
      <c r="B35" t="s">
        <v>74</v>
      </c>
      <c r="C35">
        <v>10</v>
      </c>
      <c r="D35">
        <f t="shared" si="2"/>
        <v>4142.3104000000003</v>
      </c>
      <c r="E35" s="17">
        <f t="shared" si="3"/>
        <v>41423.104000000007</v>
      </c>
    </row>
    <row r="36" spans="2:5" ht="21.6" customHeight="1" x14ac:dyDescent="0.25">
      <c r="B36" t="s">
        <v>77</v>
      </c>
      <c r="C36">
        <v>4</v>
      </c>
      <c r="D36">
        <f t="shared" si="2"/>
        <v>9583.2959999999985</v>
      </c>
      <c r="E36" s="17">
        <f t="shared" si="3"/>
        <v>38333.183999999994</v>
      </c>
    </row>
    <row r="37" spans="2:5" ht="21.6" customHeight="1" x14ac:dyDescent="0.25">
      <c r="B37" t="s">
        <v>75</v>
      </c>
      <c r="C37">
        <v>3</v>
      </c>
      <c r="D37">
        <f t="shared" si="2"/>
        <v>20593.407999999999</v>
      </c>
      <c r="E37" s="17">
        <f t="shared" si="3"/>
        <v>61780.224000000002</v>
      </c>
    </row>
    <row r="38" spans="2:5" ht="21.6" customHeight="1" x14ac:dyDescent="0.25">
      <c r="B38" t="s">
        <v>79</v>
      </c>
      <c r="C38">
        <v>36</v>
      </c>
      <c r="D38">
        <f t="shared" si="2"/>
        <v>1418.3338666666666</v>
      </c>
      <c r="E38" s="17">
        <f t="shared" si="3"/>
        <v>51060.019199999995</v>
      </c>
    </row>
    <row r="39" spans="2:5" ht="21.6" customHeight="1" x14ac:dyDescent="0.25">
      <c r="B39" t="s">
        <v>74</v>
      </c>
      <c r="C39">
        <v>10</v>
      </c>
      <c r="D39">
        <f t="shared" si="2"/>
        <v>4142.3104000000003</v>
      </c>
      <c r="E39" s="17">
        <f t="shared" si="3"/>
        <v>41423.104000000007</v>
      </c>
    </row>
    <row r="40" spans="2:5" ht="21.6" customHeight="1" x14ac:dyDescent="0.25">
      <c r="B40" t="s">
        <v>74</v>
      </c>
      <c r="C40">
        <v>10</v>
      </c>
      <c r="D40">
        <f t="shared" si="2"/>
        <v>4142.3104000000003</v>
      </c>
      <c r="E40" s="17">
        <f t="shared" si="3"/>
        <v>41423.104000000007</v>
      </c>
    </row>
    <row r="41" spans="2:5" ht="21.6" customHeight="1" x14ac:dyDescent="0.25">
      <c r="B41" t="s">
        <v>76</v>
      </c>
      <c r="C41">
        <v>12</v>
      </c>
      <c r="D41">
        <f t="shared" si="2"/>
        <v>12099.763200000001</v>
      </c>
      <c r="E41" s="17">
        <f t="shared" si="3"/>
        <v>145197.15840000001</v>
      </c>
    </row>
    <row r="42" spans="2:5" ht="21.6" customHeight="1" x14ac:dyDescent="0.25">
      <c r="B42" t="s">
        <v>80</v>
      </c>
      <c r="C42">
        <v>3</v>
      </c>
      <c r="D42">
        <f t="shared" si="2"/>
        <v>40786.944000000003</v>
      </c>
      <c r="E42" s="17">
        <f t="shared" si="3"/>
        <v>122360.83200000001</v>
      </c>
    </row>
  </sheetData>
  <mergeCells count="7">
    <mergeCell ref="L4:L6"/>
    <mergeCell ref="M4:M6"/>
    <mergeCell ref="L1:L2"/>
    <mergeCell ref="M1:M2"/>
    <mergeCell ref="N1:N2"/>
    <mergeCell ref="O1:O2"/>
    <mergeCell ref="P1:P2"/>
  </mergeCells>
  <conditionalFormatting sqref="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2023-03-04T03:11:19Z</dcterms:created>
  <dcterms:modified xsi:type="dcterms:W3CDTF">2023-03-14T01:32:42Z</dcterms:modified>
</cp:coreProperties>
</file>