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EF755522-F972-417F-97F2-EC7661784E5F}" xr6:coauthVersionLast="47" xr6:coauthVersionMax="47" xr10:uidLastSave="{00000000-0000-0000-0000-000000000000}"/>
  <bookViews>
    <workbookView xWindow="-120" yWindow="-120" windowWidth="24240" windowHeight="13020" firstSheet="3" activeTab="3" xr2:uid="{00000000-000D-0000-FFFF-FFFF00000000}"/>
  </bookViews>
  <sheets>
    <sheet name="Cần xuất" sheetId="9" state="hidden" r:id="rId1"/>
    <sheet name="Báo cáo (4)" sheetId="8" state="hidden" r:id="rId2"/>
    <sheet name="Báo cáo Hương" sheetId="7" state="hidden" r:id="rId3"/>
    <sheet name="Báo cáo (5)" sheetId="12" r:id="rId4"/>
    <sheet name="báo sai giá" sheetId="11" state="hidden" r:id="rId5"/>
    <sheet name="Báo cáo (2)" sheetId="2" state="hidden" r:id="rId6"/>
    <sheet name="Sheet4" sheetId="6" state="hidden" r:id="rId7"/>
    <sheet name="Sheet2" sheetId="4" state="hidden" r:id="rId8"/>
    <sheet name="Sheet1" sheetId="3" state="hidden" r:id="rId9"/>
    <sheet name="Báo cáo" sheetId="1" state="hidden" r:id="rId10"/>
  </sheets>
  <externalReferences>
    <externalReference r:id="rId11"/>
  </externalReferences>
  <definedNames>
    <definedName name="_xlnm._FilterDatabase" localSheetId="9" hidden="1">'Báo cáo'!$A$1:$AA$333</definedName>
    <definedName name="_xlnm._FilterDatabase" localSheetId="5" hidden="1">'Báo cáo (2)'!$A$1:$AF$333</definedName>
    <definedName name="_xlnm._FilterDatabase" localSheetId="1" hidden="1">'Báo cáo (4)'!$A$1:$AF$281</definedName>
    <definedName name="_xlnm._FilterDatabase" localSheetId="3" hidden="1">'Báo cáo (5)'!$A$1:$AK$281</definedName>
    <definedName name="_xlnm._FilterDatabase" localSheetId="2" hidden="1">'Báo cáo Hương'!$A$1:$AK$281</definedName>
    <definedName name="_xlnm._FilterDatabase" localSheetId="0" hidden="1">'Cần xuất'!$A$1:$Z$123</definedName>
  </definedNames>
  <calcPr calcId="191029"/>
</workbook>
</file>

<file path=xl/calcChain.xml><?xml version="1.0" encoding="utf-8"?>
<calcChain xmlns="http://schemas.openxmlformats.org/spreadsheetml/2006/main">
  <c r="AA283" i="12" l="1"/>
  <c r="Z283" i="12"/>
  <c r="Y283" i="12"/>
  <c r="X283" i="12"/>
  <c r="W283" i="12"/>
  <c r="V283" i="12"/>
  <c r="U283" i="12"/>
  <c r="T283" i="12"/>
  <c r="S283" i="12"/>
  <c r="R283" i="12"/>
  <c r="Q283" i="12"/>
  <c r="O283" i="12"/>
  <c r="AE281" i="12"/>
  <c r="AC281" i="12"/>
  <c r="AA281" i="12"/>
  <c r="Z281" i="12"/>
  <c r="Y281" i="12"/>
  <c r="X281" i="12"/>
  <c r="W281" i="12"/>
  <c r="V281" i="12"/>
  <c r="U281" i="12"/>
  <c r="T281" i="12"/>
  <c r="S281" i="12"/>
  <c r="R281" i="12"/>
  <c r="Q281" i="12"/>
  <c r="O281" i="12"/>
  <c r="AD280" i="12"/>
  <c r="AB280" i="12"/>
  <c r="P280" i="12"/>
  <c r="AD279" i="12"/>
  <c r="AB279" i="12"/>
  <c r="P279" i="12"/>
  <c r="AD278" i="12"/>
  <c r="AB278" i="12"/>
  <c r="P278" i="12"/>
  <c r="AD277" i="12"/>
  <c r="AB277" i="12"/>
  <c r="P277" i="12"/>
  <c r="AD276" i="12"/>
  <c r="AB276" i="12"/>
  <c r="P276" i="12"/>
  <c r="AD275" i="12"/>
  <c r="AB275" i="12"/>
  <c r="P275" i="12"/>
  <c r="AD274" i="12"/>
  <c r="AB274" i="12"/>
  <c r="P274" i="12"/>
  <c r="AD273" i="12"/>
  <c r="AB273" i="12"/>
  <c r="P273" i="12"/>
  <c r="AD272" i="12"/>
  <c r="AB272" i="12"/>
  <c r="P272" i="12"/>
  <c r="AD271" i="12"/>
  <c r="AB271" i="12"/>
  <c r="P271" i="12"/>
  <c r="AD270" i="12"/>
  <c r="AB270" i="12"/>
  <c r="AD269" i="12"/>
  <c r="AB269" i="12"/>
  <c r="P269" i="12"/>
  <c r="AD268" i="12"/>
  <c r="AB268" i="12"/>
  <c r="P268" i="12"/>
  <c r="AD267" i="12"/>
  <c r="AB267" i="12"/>
  <c r="P267" i="12"/>
  <c r="AD266" i="12"/>
  <c r="AB266" i="12"/>
  <c r="P266" i="12"/>
  <c r="AD265" i="12"/>
  <c r="AB265" i="12"/>
  <c r="P265" i="12"/>
  <c r="AD264" i="12"/>
  <c r="AB264" i="12"/>
  <c r="P264" i="12"/>
  <c r="AD263" i="12"/>
  <c r="AB263" i="12"/>
  <c r="P263" i="12"/>
  <c r="AD262" i="12"/>
  <c r="AB262" i="12"/>
  <c r="P262" i="12"/>
  <c r="AD261" i="12"/>
  <c r="AB261" i="12"/>
  <c r="P261" i="12"/>
  <c r="AD260" i="12"/>
  <c r="AB260" i="12"/>
  <c r="P260" i="12"/>
  <c r="AD259" i="12"/>
  <c r="AB259" i="12"/>
  <c r="P259" i="12"/>
  <c r="AD258" i="12"/>
  <c r="AB258" i="12"/>
  <c r="P258" i="12"/>
  <c r="AD257" i="12"/>
  <c r="AB257" i="12"/>
  <c r="P257" i="12"/>
  <c r="AD256" i="12"/>
  <c r="AB256" i="12"/>
  <c r="P256" i="12"/>
  <c r="AD255" i="12"/>
  <c r="AB255" i="12"/>
  <c r="P255" i="12"/>
  <c r="AD254" i="12"/>
  <c r="AB254" i="12"/>
  <c r="P254" i="12"/>
  <c r="AD253" i="12"/>
  <c r="AB253" i="12"/>
  <c r="P253" i="12"/>
  <c r="AD252" i="12"/>
  <c r="AB252" i="12"/>
  <c r="P252" i="12"/>
  <c r="AD251" i="12"/>
  <c r="AB251" i="12"/>
  <c r="P251" i="12"/>
  <c r="AD250" i="12"/>
  <c r="AB250" i="12"/>
  <c r="P250" i="12"/>
  <c r="AD249" i="12"/>
  <c r="AB249" i="12"/>
  <c r="P249" i="12"/>
  <c r="AD248" i="12"/>
  <c r="AB248" i="12"/>
  <c r="P248" i="12"/>
  <c r="AD247" i="12"/>
  <c r="AB247" i="12"/>
  <c r="P247" i="12"/>
  <c r="AD246" i="12"/>
  <c r="AB246" i="12"/>
  <c r="P246" i="12"/>
  <c r="AD245" i="12"/>
  <c r="AB245" i="12"/>
  <c r="P245" i="12"/>
  <c r="AD244" i="12"/>
  <c r="AB244" i="12"/>
  <c r="P244" i="12"/>
  <c r="AD243" i="12"/>
  <c r="AB243" i="12"/>
  <c r="P243" i="12"/>
  <c r="AD242" i="12"/>
  <c r="AB242" i="12"/>
  <c r="P242" i="12"/>
  <c r="AD241" i="12"/>
  <c r="AB241" i="12"/>
  <c r="P241" i="12"/>
  <c r="AD240" i="12"/>
  <c r="AB240" i="12"/>
  <c r="P240" i="12"/>
  <c r="AD239" i="12"/>
  <c r="AB239" i="12"/>
  <c r="P239" i="12"/>
  <c r="AD238" i="12"/>
  <c r="AB238" i="12"/>
  <c r="P238" i="12"/>
  <c r="AD237" i="12"/>
  <c r="AB237" i="12"/>
  <c r="P237" i="12"/>
  <c r="AD236" i="12"/>
  <c r="AB236" i="12"/>
  <c r="P236" i="12"/>
  <c r="AD235" i="12"/>
  <c r="AB235" i="12"/>
  <c r="P235" i="12"/>
  <c r="AD234" i="12"/>
  <c r="AB234" i="12"/>
  <c r="P234" i="12"/>
  <c r="AD233" i="12"/>
  <c r="AB233" i="12"/>
  <c r="P233" i="12"/>
  <c r="AD232" i="12"/>
  <c r="AB232" i="12"/>
  <c r="P232" i="12"/>
  <c r="AD231" i="12"/>
  <c r="AB231" i="12"/>
  <c r="P231" i="12"/>
  <c r="AD230" i="12"/>
  <c r="AB230" i="12"/>
  <c r="P230" i="12"/>
  <c r="AD229" i="12"/>
  <c r="AB229" i="12"/>
  <c r="P229" i="12"/>
  <c r="AD228" i="12"/>
  <c r="AB228" i="12"/>
  <c r="P228" i="12"/>
  <c r="AD227" i="12"/>
  <c r="AB227" i="12"/>
  <c r="P227" i="12"/>
  <c r="AD226" i="12"/>
  <c r="AB226" i="12"/>
  <c r="P226" i="12"/>
  <c r="AD225" i="12"/>
  <c r="AB225" i="12"/>
  <c r="P225" i="12"/>
  <c r="AD224" i="12"/>
  <c r="AB224" i="12"/>
  <c r="P224" i="12"/>
  <c r="AD223" i="12"/>
  <c r="AB223" i="12"/>
  <c r="P223" i="12"/>
  <c r="AD222" i="12"/>
  <c r="AB222" i="12"/>
  <c r="P222" i="12"/>
  <c r="AD221" i="12"/>
  <c r="AB221" i="12"/>
  <c r="P221" i="12"/>
  <c r="AD220" i="12"/>
  <c r="AB220" i="12"/>
  <c r="P220" i="12"/>
  <c r="AD219" i="12"/>
  <c r="AB219" i="12"/>
  <c r="P219" i="12"/>
  <c r="AD218" i="12"/>
  <c r="AB218" i="12"/>
  <c r="P218" i="12"/>
  <c r="AD217" i="12"/>
  <c r="AB217" i="12"/>
  <c r="P217" i="12"/>
  <c r="AD216" i="12"/>
  <c r="AB216" i="12"/>
  <c r="P216" i="12"/>
  <c r="AD215" i="12"/>
  <c r="AB215" i="12"/>
  <c r="P215" i="12"/>
  <c r="AD214" i="12"/>
  <c r="AB214" i="12"/>
  <c r="P214" i="12"/>
  <c r="AD213" i="12"/>
  <c r="AB213" i="12"/>
  <c r="P213" i="12"/>
  <c r="AD212" i="12"/>
  <c r="AB212" i="12"/>
  <c r="P212" i="12"/>
  <c r="AD211" i="12"/>
  <c r="AB211" i="12"/>
  <c r="P211" i="12"/>
  <c r="AD210" i="12"/>
  <c r="AB210" i="12"/>
  <c r="P210" i="12"/>
  <c r="AD209" i="12"/>
  <c r="AB209" i="12"/>
  <c r="P209" i="12"/>
  <c r="AD208" i="12"/>
  <c r="AB208" i="12"/>
  <c r="P208" i="12"/>
  <c r="AD207" i="12"/>
  <c r="AB207" i="12"/>
  <c r="P207" i="12"/>
  <c r="AD206" i="12"/>
  <c r="AB206" i="12"/>
  <c r="P206" i="12"/>
  <c r="AD205" i="12"/>
  <c r="AB205" i="12"/>
  <c r="P205" i="12"/>
  <c r="AD204" i="12"/>
  <c r="AB204" i="12"/>
  <c r="P204" i="12"/>
  <c r="AD203" i="12"/>
  <c r="AB203" i="12"/>
  <c r="P203" i="12"/>
  <c r="AD202" i="12"/>
  <c r="AB202" i="12"/>
  <c r="P202" i="12"/>
  <c r="AD201" i="12"/>
  <c r="AB201" i="12"/>
  <c r="P201" i="12"/>
  <c r="AD200" i="12"/>
  <c r="AB200" i="12"/>
  <c r="P200" i="12"/>
  <c r="AD199" i="12"/>
  <c r="AB199" i="12"/>
  <c r="P199" i="12"/>
  <c r="AD198" i="12"/>
  <c r="AB198" i="12"/>
  <c r="P198" i="12"/>
  <c r="AD197" i="12"/>
  <c r="AB197" i="12"/>
  <c r="P197" i="12"/>
  <c r="AD196" i="12"/>
  <c r="AB196" i="12"/>
  <c r="P196" i="12"/>
  <c r="AD195" i="12"/>
  <c r="AB195" i="12"/>
  <c r="P195" i="12"/>
  <c r="AD194" i="12"/>
  <c r="AB194" i="12"/>
  <c r="P194" i="12"/>
  <c r="AD193" i="12"/>
  <c r="AB193" i="12"/>
  <c r="P193" i="12"/>
  <c r="AD192" i="12"/>
  <c r="AB192" i="12"/>
  <c r="P192" i="12"/>
  <c r="AD191" i="12"/>
  <c r="AB191" i="12"/>
  <c r="P191" i="12"/>
  <c r="AD190" i="12"/>
  <c r="AB190" i="12"/>
  <c r="P190" i="12"/>
  <c r="AD189" i="12"/>
  <c r="AB189" i="12"/>
  <c r="P189" i="12"/>
  <c r="AD188" i="12"/>
  <c r="AB188" i="12"/>
  <c r="P188" i="12"/>
  <c r="AD187" i="12"/>
  <c r="AB187" i="12"/>
  <c r="P187" i="12"/>
  <c r="AD186" i="12"/>
  <c r="AB186" i="12"/>
  <c r="P186" i="12"/>
  <c r="AD185" i="12"/>
  <c r="AB185" i="12"/>
  <c r="P185" i="12"/>
  <c r="AD184" i="12"/>
  <c r="AB184" i="12"/>
  <c r="P184" i="12"/>
  <c r="AD183" i="12"/>
  <c r="AB183" i="12"/>
  <c r="P183" i="12"/>
  <c r="AD182" i="12"/>
  <c r="AB182" i="12"/>
  <c r="P182" i="12"/>
  <c r="AD181" i="12"/>
  <c r="AB181" i="12"/>
  <c r="P181" i="12"/>
  <c r="AD180" i="12"/>
  <c r="AB180" i="12"/>
  <c r="P180" i="12"/>
  <c r="AD179" i="12"/>
  <c r="AB179" i="12"/>
  <c r="P179" i="12"/>
  <c r="AD178" i="12"/>
  <c r="AB178" i="12"/>
  <c r="P178" i="12"/>
  <c r="AD177" i="12"/>
  <c r="AB177" i="12"/>
  <c r="P177" i="12"/>
  <c r="AD176" i="12"/>
  <c r="AB176" i="12"/>
  <c r="P176" i="12"/>
  <c r="AD175" i="12"/>
  <c r="AB175" i="12"/>
  <c r="P175" i="12"/>
  <c r="AD174" i="12"/>
  <c r="AB174" i="12"/>
  <c r="P174" i="12"/>
  <c r="AD173" i="12"/>
  <c r="AB173" i="12"/>
  <c r="P173" i="12"/>
  <c r="AD172" i="12"/>
  <c r="AB172" i="12"/>
  <c r="P172" i="12"/>
  <c r="AD171" i="12"/>
  <c r="AB171" i="12"/>
  <c r="P171" i="12"/>
  <c r="AD170" i="12"/>
  <c r="AB170" i="12"/>
  <c r="P170" i="12"/>
  <c r="AD169" i="12"/>
  <c r="AB169" i="12"/>
  <c r="P169" i="12"/>
  <c r="AD168" i="12"/>
  <c r="AB168" i="12"/>
  <c r="P168" i="12"/>
  <c r="AD167" i="12"/>
  <c r="AB167" i="12"/>
  <c r="P167" i="12"/>
  <c r="AD166" i="12"/>
  <c r="AB166" i="12"/>
  <c r="P166" i="12"/>
  <c r="AD165" i="12"/>
  <c r="AB165" i="12"/>
  <c r="P165" i="12"/>
  <c r="AD164" i="12"/>
  <c r="AB164" i="12"/>
  <c r="P164" i="12"/>
  <c r="AD163" i="12"/>
  <c r="AB163" i="12"/>
  <c r="P163" i="12"/>
  <c r="AD162" i="12"/>
  <c r="AB162" i="12"/>
  <c r="P162" i="12"/>
  <c r="AD161" i="12"/>
  <c r="AB161" i="12"/>
  <c r="P161" i="12"/>
  <c r="AD160" i="12"/>
  <c r="AB160" i="12"/>
  <c r="P160" i="12"/>
  <c r="AD159" i="12"/>
  <c r="AB159" i="12"/>
  <c r="P159" i="12"/>
  <c r="AD158" i="12"/>
  <c r="AB158" i="12"/>
  <c r="P158" i="12"/>
  <c r="AD157" i="12"/>
  <c r="AB157" i="12"/>
  <c r="P157" i="12"/>
  <c r="AD156" i="12"/>
  <c r="AB156" i="12"/>
  <c r="P156" i="12"/>
  <c r="AD155" i="12"/>
  <c r="AB155" i="12"/>
  <c r="P155" i="12"/>
  <c r="AD154" i="12"/>
  <c r="AB154" i="12"/>
  <c r="P154" i="12"/>
  <c r="AD153" i="12"/>
  <c r="AB153" i="12"/>
  <c r="P153" i="12"/>
  <c r="AD152" i="12"/>
  <c r="AB152" i="12"/>
  <c r="P152" i="12"/>
  <c r="AD151" i="12"/>
  <c r="AB151" i="12"/>
  <c r="P151" i="12"/>
  <c r="AD150" i="12"/>
  <c r="AB150" i="12"/>
  <c r="P150" i="12"/>
  <c r="AD149" i="12"/>
  <c r="AB149" i="12"/>
  <c r="P149" i="12"/>
  <c r="AD148" i="12"/>
  <c r="AB148" i="12"/>
  <c r="P148" i="12"/>
  <c r="AD147" i="12"/>
  <c r="AB147" i="12"/>
  <c r="P147" i="12"/>
  <c r="AD146" i="12"/>
  <c r="AB146" i="12"/>
  <c r="P146" i="12"/>
  <c r="AD145" i="12"/>
  <c r="AB145" i="12"/>
  <c r="P145" i="12"/>
  <c r="AD144" i="12"/>
  <c r="AB144" i="12"/>
  <c r="P144" i="12"/>
  <c r="AD143" i="12"/>
  <c r="AB143" i="12"/>
  <c r="P143" i="12"/>
  <c r="AD142" i="12"/>
  <c r="AB142" i="12"/>
  <c r="P142" i="12"/>
  <c r="AD141" i="12"/>
  <c r="AB141" i="12"/>
  <c r="P141" i="12"/>
  <c r="AD140" i="12"/>
  <c r="AB140" i="12"/>
  <c r="P140" i="12"/>
  <c r="AD139" i="12"/>
  <c r="AB139" i="12"/>
  <c r="P139" i="12"/>
  <c r="AD138" i="12"/>
  <c r="AB138" i="12"/>
  <c r="P138" i="12"/>
  <c r="AD137" i="12"/>
  <c r="AB137" i="12"/>
  <c r="P137" i="12"/>
  <c r="AD136" i="12"/>
  <c r="AB136" i="12"/>
  <c r="P136" i="12"/>
  <c r="AD135" i="12"/>
  <c r="AB135" i="12"/>
  <c r="P135" i="12"/>
  <c r="AD134" i="12"/>
  <c r="AB134" i="12"/>
  <c r="P134" i="12"/>
  <c r="AD133" i="12"/>
  <c r="AB133" i="12"/>
  <c r="P133" i="12"/>
  <c r="AD132" i="12"/>
  <c r="AB132" i="12"/>
  <c r="P132" i="12"/>
  <c r="AD131" i="12"/>
  <c r="AB131" i="12"/>
  <c r="P131" i="12"/>
  <c r="AD130" i="12"/>
  <c r="AB130" i="12"/>
  <c r="P130" i="12"/>
  <c r="AD129" i="12"/>
  <c r="AB129" i="12"/>
  <c r="P129" i="12"/>
  <c r="AD128" i="12"/>
  <c r="AB128" i="12"/>
  <c r="P128" i="12"/>
  <c r="AD127" i="12"/>
  <c r="AB127" i="12"/>
  <c r="P127" i="12"/>
  <c r="AD126" i="12"/>
  <c r="AB126" i="12"/>
  <c r="P126" i="12"/>
  <c r="AD125" i="12"/>
  <c r="AB125" i="12"/>
  <c r="P125" i="12"/>
  <c r="AD124" i="12"/>
  <c r="AB124" i="12"/>
  <c r="P124" i="12"/>
  <c r="AD123" i="12"/>
  <c r="AB123" i="12"/>
  <c r="P123" i="12"/>
  <c r="AD122" i="12"/>
  <c r="AB122" i="12"/>
  <c r="P122" i="12"/>
  <c r="AD121" i="12"/>
  <c r="AB121" i="12"/>
  <c r="P121" i="12"/>
  <c r="AD120" i="12"/>
  <c r="AB120" i="12"/>
  <c r="P120" i="12"/>
  <c r="AD119" i="12"/>
  <c r="AB119" i="12"/>
  <c r="P119" i="12"/>
  <c r="AD118" i="12"/>
  <c r="AB118" i="12"/>
  <c r="P118" i="12"/>
  <c r="AD117" i="12"/>
  <c r="AB117" i="12"/>
  <c r="P117" i="12"/>
  <c r="AD116" i="12"/>
  <c r="AB116" i="12"/>
  <c r="P116" i="12"/>
  <c r="AD115" i="12"/>
  <c r="AB115" i="12"/>
  <c r="P115" i="12"/>
  <c r="AD114" i="12"/>
  <c r="AB114" i="12"/>
  <c r="P114" i="12"/>
  <c r="AD113" i="12"/>
  <c r="AB113" i="12"/>
  <c r="P113" i="12"/>
  <c r="AD112" i="12"/>
  <c r="AB112" i="12"/>
  <c r="P112" i="12"/>
  <c r="AD111" i="12"/>
  <c r="AB111" i="12"/>
  <c r="P111" i="12"/>
  <c r="AD110" i="12"/>
  <c r="AB110" i="12"/>
  <c r="P110" i="12"/>
  <c r="AD109" i="12"/>
  <c r="AB109" i="12"/>
  <c r="P109" i="12"/>
  <c r="AD108" i="12"/>
  <c r="AB108" i="12"/>
  <c r="P108" i="12"/>
  <c r="AD107" i="12"/>
  <c r="AB107" i="12"/>
  <c r="P107" i="12"/>
  <c r="AD106" i="12"/>
  <c r="AB106" i="12"/>
  <c r="P106" i="12"/>
  <c r="AD105" i="12"/>
  <c r="AB105" i="12"/>
  <c r="P105" i="12"/>
  <c r="AD104" i="12"/>
  <c r="AB104" i="12"/>
  <c r="P104" i="12"/>
  <c r="AD103" i="12"/>
  <c r="AB103" i="12"/>
  <c r="P103" i="12"/>
  <c r="AD102" i="12"/>
  <c r="AB102" i="12"/>
  <c r="P102" i="12"/>
  <c r="AD101" i="12"/>
  <c r="AB101" i="12"/>
  <c r="P101" i="12"/>
  <c r="AD100" i="12"/>
  <c r="AB100" i="12"/>
  <c r="P100" i="12"/>
  <c r="AD99" i="12"/>
  <c r="AB99" i="12"/>
  <c r="P99" i="12"/>
  <c r="AD98" i="12"/>
  <c r="AB98" i="12"/>
  <c r="P98" i="12"/>
  <c r="AD97" i="12"/>
  <c r="AB97" i="12"/>
  <c r="P97" i="12"/>
  <c r="AD96" i="12"/>
  <c r="AB96" i="12"/>
  <c r="P96" i="12"/>
  <c r="AD95" i="12"/>
  <c r="AB95" i="12"/>
  <c r="P95" i="12"/>
  <c r="AD94" i="12"/>
  <c r="AB94" i="12"/>
  <c r="P94" i="12"/>
  <c r="AD93" i="12"/>
  <c r="AB93" i="12"/>
  <c r="P93" i="12"/>
  <c r="AD92" i="12"/>
  <c r="AB92" i="12"/>
  <c r="P92" i="12"/>
  <c r="AD91" i="12"/>
  <c r="AB91" i="12"/>
  <c r="P91" i="12"/>
  <c r="AD90" i="12"/>
  <c r="AB90" i="12"/>
  <c r="P90" i="12"/>
  <c r="AD89" i="12"/>
  <c r="AB89" i="12"/>
  <c r="P89" i="12"/>
  <c r="AD88" i="12"/>
  <c r="AB88" i="12"/>
  <c r="P88" i="12"/>
  <c r="AD87" i="12"/>
  <c r="AB87" i="12"/>
  <c r="P87" i="12"/>
  <c r="AD86" i="12"/>
  <c r="AB86" i="12"/>
  <c r="P86" i="12"/>
  <c r="AD85" i="12"/>
  <c r="AB85" i="12"/>
  <c r="P85" i="12"/>
  <c r="AD84" i="12"/>
  <c r="AB84" i="12"/>
  <c r="P84" i="12"/>
  <c r="AD83" i="12"/>
  <c r="AB83" i="12"/>
  <c r="P83" i="12"/>
  <c r="AD82" i="12"/>
  <c r="AB82" i="12"/>
  <c r="P82" i="12"/>
  <c r="AD81" i="12"/>
  <c r="AB81" i="12"/>
  <c r="P81" i="12"/>
  <c r="AD80" i="12"/>
  <c r="AB80" i="12"/>
  <c r="P80" i="12"/>
  <c r="AD79" i="12"/>
  <c r="AB79" i="12"/>
  <c r="P79" i="12"/>
  <c r="AD78" i="12"/>
  <c r="AB78" i="12"/>
  <c r="P78" i="12"/>
  <c r="AD77" i="12"/>
  <c r="AB77" i="12"/>
  <c r="P77" i="12"/>
  <c r="AD76" i="12"/>
  <c r="AB76" i="12"/>
  <c r="P76" i="12"/>
  <c r="AD75" i="12"/>
  <c r="AB75" i="12"/>
  <c r="P75" i="12"/>
  <c r="AD74" i="12"/>
  <c r="AB74" i="12"/>
  <c r="P74" i="12"/>
  <c r="AD73" i="12"/>
  <c r="AB73" i="12"/>
  <c r="P73" i="12"/>
  <c r="AD72" i="12"/>
  <c r="AB72" i="12"/>
  <c r="P72" i="12"/>
  <c r="AD71" i="12"/>
  <c r="AB71" i="12"/>
  <c r="P71" i="12"/>
  <c r="AD70" i="12"/>
  <c r="AB70" i="12"/>
  <c r="P70" i="12"/>
  <c r="AD69" i="12"/>
  <c r="AB69" i="12"/>
  <c r="P69" i="12"/>
  <c r="AD68" i="12"/>
  <c r="AB68" i="12"/>
  <c r="P68" i="12"/>
  <c r="AD67" i="12"/>
  <c r="AB67" i="12"/>
  <c r="P67" i="12"/>
  <c r="AD66" i="12"/>
  <c r="AB66" i="12"/>
  <c r="P66" i="12"/>
  <c r="AD65" i="12"/>
  <c r="AB65" i="12"/>
  <c r="P65" i="12"/>
  <c r="AD64" i="12"/>
  <c r="AB64" i="12"/>
  <c r="P64" i="12"/>
  <c r="AD63" i="12"/>
  <c r="AB63" i="12"/>
  <c r="P63" i="12"/>
  <c r="AD62" i="12"/>
  <c r="AB62" i="12"/>
  <c r="P62" i="12"/>
  <c r="AD61" i="12"/>
  <c r="AB61" i="12"/>
  <c r="P61" i="12"/>
  <c r="AD60" i="12"/>
  <c r="AB60" i="12"/>
  <c r="P60" i="12"/>
  <c r="AD59" i="12"/>
  <c r="AB59" i="12"/>
  <c r="P59" i="12"/>
  <c r="AD58" i="12"/>
  <c r="AB58" i="12"/>
  <c r="P58" i="12"/>
  <c r="AD57" i="12"/>
  <c r="AB57" i="12"/>
  <c r="P57" i="12"/>
  <c r="AD56" i="12"/>
  <c r="AB56" i="12"/>
  <c r="P56" i="12"/>
  <c r="AD55" i="12"/>
  <c r="AB55" i="12"/>
  <c r="P55" i="12"/>
  <c r="AD54" i="12"/>
  <c r="AB54" i="12"/>
  <c r="P54" i="12"/>
  <c r="AD53" i="12"/>
  <c r="AB53" i="12"/>
  <c r="P53" i="12"/>
  <c r="AD52" i="12"/>
  <c r="AB52" i="12"/>
  <c r="P52" i="12"/>
  <c r="AD51" i="12"/>
  <c r="AB51" i="12"/>
  <c r="P51" i="12"/>
  <c r="AD50" i="12"/>
  <c r="AB50" i="12"/>
  <c r="P50" i="12"/>
  <c r="AD49" i="12"/>
  <c r="AB49" i="12"/>
  <c r="P49" i="12"/>
  <c r="AD48" i="12"/>
  <c r="AB48" i="12"/>
  <c r="P48" i="12"/>
  <c r="AD47" i="12"/>
  <c r="AB47" i="12"/>
  <c r="P47" i="12"/>
  <c r="AD46" i="12"/>
  <c r="AB46" i="12"/>
  <c r="P46" i="12"/>
  <c r="AD45" i="12"/>
  <c r="AB45" i="12"/>
  <c r="P45" i="12"/>
  <c r="AD44" i="12"/>
  <c r="AB44" i="12"/>
  <c r="P44" i="12"/>
  <c r="AD43" i="12"/>
  <c r="AB43" i="12"/>
  <c r="P43" i="12"/>
  <c r="AD42" i="12"/>
  <c r="AB42" i="12"/>
  <c r="P42" i="12"/>
  <c r="AD41" i="12"/>
  <c r="AB41" i="12"/>
  <c r="P41" i="12"/>
  <c r="AD40" i="12"/>
  <c r="AB40" i="12"/>
  <c r="P40" i="12"/>
  <c r="AD39" i="12"/>
  <c r="AB39" i="12"/>
  <c r="P39" i="12"/>
  <c r="AD38" i="12"/>
  <c r="AB38" i="12"/>
  <c r="P38" i="12"/>
  <c r="AD37" i="12"/>
  <c r="AB37" i="12"/>
  <c r="P37" i="12"/>
  <c r="AD36" i="12"/>
  <c r="AB36" i="12"/>
  <c r="P36" i="12"/>
  <c r="AD35" i="12"/>
  <c r="AB35" i="12"/>
  <c r="P35" i="12"/>
  <c r="AD34" i="12"/>
  <c r="AB34" i="12"/>
  <c r="P34" i="12"/>
  <c r="AD33" i="12"/>
  <c r="AB33" i="12"/>
  <c r="P33" i="12"/>
  <c r="AD32" i="12"/>
  <c r="AB32" i="12"/>
  <c r="P32" i="12"/>
  <c r="AD31" i="12"/>
  <c r="AB31" i="12"/>
  <c r="P31" i="12"/>
  <c r="AD30" i="12"/>
  <c r="AB30" i="12"/>
  <c r="P30" i="12"/>
  <c r="AD29" i="12"/>
  <c r="AB29" i="12"/>
  <c r="P29" i="12"/>
  <c r="AD28" i="12"/>
  <c r="AB28" i="12"/>
  <c r="P28" i="12"/>
  <c r="AD27" i="12"/>
  <c r="AB27" i="12"/>
  <c r="P27" i="12"/>
  <c r="AD26" i="12"/>
  <c r="AB26" i="12"/>
  <c r="P26" i="12"/>
  <c r="AD25" i="12"/>
  <c r="AB25" i="12"/>
  <c r="P25" i="12"/>
  <c r="AD24" i="12"/>
  <c r="AB24" i="12"/>
  <c r="P24" i="12"/>
  <c r="AD23" i="12"/>
  <c r="AB23" i="12"/>
  <c r="P23" i="12"/>
  <c r="AD22" i="12"/>
  <c r="AB22" i="12"/>
  <c r="P22" i="12"/>
  <c r="AD21" i="12"/>
  <c r="AB21" i="12"/>
  <c r="P21" i="12"/>
  <c r="AD20" i="12"/>
  <c r="AB20" i="12"/>
  <c r="P20" i="12"/>
  <c r="AD19" i="12"/>
  <c r="AB19" i="12"/>
  <c r="P19" i="12"/>
  <c r="AD18" i="12"/>
  <c r="AB18" i="12"/>
  <c r="P18" i="12"/>
  <c r="AD17" i="12"/>
  <c r="AB17" i="12"/>
  <c r="P17" i="12"/>
  <c r="AD16" i="12"/>
  <c r="AB16" i="12"/>
  <c r="P16" i="12"/>
  <c r="AD15" i="12"/>
  <c r="AB15" i="12"/>
  <c r="P15" i="12"/>
  <c r="AD14" i="12"/>
  <c r="AB14" i="12"/>
  <c r="P14" i="12"/>
  <c r="AD13" i="12"/>
  <c r="AB13" i="12"/>
  <c r="P13" i="12"/>
  <c r="AD12" i="12"/>
  <c r="AB12" i="12"/>
  <c r="P12" i="12"/>
  <c r="AD11" i="12"/>
  <c r="AB11" i="12"/>
  <c r="P11" i="12"/>
  <c r="AD10" i="12"/>
  <c r="AB10" i="12"/>
  <c r="P10" i="12"/>
  <c r="AD9" i="12"/>
  <c r="AB9" i="12"/>
  <c r="P9" i="12"/>
  <c r="AD8" i="12"/>
  <c r="AB8" i="12"/>
  <c r="P8" i="12"/>
  <c r="AD7" i="12"/>
  <c r="AB7" i="12"/>
  <c r="P7" i="12"/>
  <c r="AD6" i="12"/>
  <c r="AB6" i="12"/>
  <c r="P6" i="12"/>
  <c r="AD5" i="12"/>
  <c r="AB5" i="12"/>
  <c r="P5" i="12"/>
  <c r="AD4" i="12"/>
  <c r="AB4" i="12"/>
  <c r="P4" i="12"/>
  <c r="P281" i="12" s="1"/>
  <c r="AD3" i="12"/>
  <c r="AB3" i="12"/>
  <c r="P3" i="12"/>
  <c r="AD2" i="12"/>
  <c r="AB2" i="12"/>
  <c r="AB283" i="12" s="1"/>
  <c r="P2" i="12"/>
  <c r="P283" i="12" s="1"/>
  <c r="N3" i="9"/>
  <c r="N4" i="9"/>
  <c r="N5" i="9"/>
  <c r="N6" i="9"/>
  <c r="N7" i="9"/>
  <c r="O7" i="9" s="1"/>
  <c r="P7" i="9" s="1"/>
  <c r="N8" i="9"/>
  <c r="N9" i="9"/>
  <c r="O9" i="9" s="1"/>
  <c r="P9" i="9" s="1"/>
  <c r="N10" i="9"/>
  <c r="O10" i="9" s="1"/>
  <c r="N11" i="9"/>
  <c r="N12" i="9"/>
  <c r="O12" i="9" s="1"/>
  <c r="P12" i="9" s="1"/>
  <c r="N13" i="9"/>
  <c r="O13" i="9" s="1"/>
  <c r="P13" i="9" s="1"/>
  <c r="N14" i="9"/>
  <c r="N15" i="9"/>
  <c r="O15" i="9" s="1"/>
  <c r="P15" i="9" s="1"/>
  <c r="N16" i="9"/>
  <c r="N17" i="9"/>
  <c r="N18" i="9"/>
  <c r="N19" i="9"/>
  <c r="N20" i="9"/>
  <c r="O20" i="9" s="1"/>
  <c r="P20" i="9" s="1"/>
  <c r="N21" i="9"/>
  <c r="O21" i="9" s="1"/>
  <c r="N22" i="9"/>
  <c r="N23" i="9"/>
  <c r="O23" i="9" s="1"/>
  <c r="P23" i="9" s="1"/>
  <c r="N24" i="9"/>
  <c r="O24" i="9" s="1"/>
  <c r="P24" i="9" s="1"/>
  <c r="N25" i="9"/>
  <c r="O25" i="9" s="1"/>
  <c r="P25" i="9" s="1"/>
  <c r="N26" i="9"/>
  <c r="N27" i="9"/>
  <c r="O27" i="9" s="1"/>
  <c r="P27" i="9" s="1"/>
  <c r="N28" i="9"/>
  <c r="N29" i="9"/>
  <c r="O29" i="9" s="1"/>
  <c r="P29" i="9" s="1"/>
  <c r="N30" i="9"/>
  <c r="O30" i="9" s="1"/>
  <c r="N31" i="9"/>
  <c r="N32" i="9"/>
  <c r="O32" i="9" s="1"/>
  <c r="P32" i="9" s="1"/>
  <c r="N33" i="9"/>
  <c r="N34" i="9"/>
  <c r="O34" i="9" s="1"/>
  <c r="P34" i="9" s="1"/>
  <c r="N35" i="9"/>
  <c r="N36" i="9"/>
  <c r="O36" i="9" s="1"/>
  <c r="P36" i="9" s="1"/>
  <c r="N37" i="9"/>
  <c r="O37" i="9" s="1"/>
  <c r="P37" i="9" s="1"/>
  <c r="N38" i="9"/>
  <c r="O38" i="9" s="1"/>
  <c r="P38" i="9" s="1"/>
  <c r="N39" i="9"/>
  <c r="O39" i="9" s="1"/>
  <c r="P39" i="9" s="1"/>
  <c r="N40" i="9"/>
  <c r="N41" i="9"/>
  <c r="O41" i="9" s="1"/>
  <c r="P41" i="9" s="1"/>
  <c r="N42" i="9"/>
  <c r="O42" i="9" s="1"/>
  <c r="P42" i="9" s="1"/>
  <c r="N43" i="9"/>
  <c r="O43" i="9" s="1"/>
  <c r="P43" i="9" s="1"/>
  <c r="N44" i="9"/>
  <c r="N45" i="9"/>
  <c r="O45" i="9" s="1"/>
  <c r="P45" i="9" s="1"/>
  <c r="N46" i="9"/>
  <c r="N47" i="9"/>
  <c r="O47" i="9" s="1"/>
  <c r="P47" i="9" s="1"/>
  <c r="N48" i="9"/>
  <c r="O48" i="9" s="1"/>
  <c r="P48" i="9" s="1"/>
  <c r="N49" i="9"/>
  <c r="O49" i="9" s="1"/>
  <c r="P49" i="9" s="1"/>
  <c r="N50" i="9"/>
  <c r="O50" i="9" s="1"/>
  <c r="P50" i="9" s="1"/>
  <c r="N51" i="9"/>
  <c r="N52" i="9"/>
  <c r="N53" i="9"/>
  <c r="O53" i="9" s="1"/>
  <c r="P53" i="9" s="1"/>
  <c r="N54" i="9"/>
  <c r="N55" i="9"/>
  <c r="N56" i="9"/>
  <c r="O56" i="9" s="1"/>
  <c r="P56" i="9" s="1"/>
  <c r="N57" i="9"/>
  <c r="N58" i="9"/>
  <c r="O58" i="9" s="1"/>
  <c r="P58" i="9" s="1"/>
  <c r="N59" i="9"/>
  <c r="N60" i="9"/>
  <c r="O60" i="9" s="1"/>
  <c r="N61" i="9"/>
  <c r="O61" i="9" s="1"/>
  <c r="P61" i="9" s="1"/>
  <c r="N62" i="9"/>
  <c r="N63" i="9"/>
  <c r="O63" i="9" s="1"/>
  <c r="P63" i="9" s="1"/>
  <c r="N64" i="9"/>
  <c r="O64" i="9" s="1"/>
  <c r="P64" i="9" s="1"/>
  <c r="N65" i="9"/>
  <c r="N66" i="9"/>
  <c r="O66" i="9" s="1"/>
  <c r="P66" i="9" s="1"/>
  <c r="N67" i="9"/>
  <c r="O67" i="9" s="1"/>
  <c r="P67" i="9" s="1"/>
  <c r="N68" i="9"/>
  <c r="N69" i="9"/>
  <c r="O69" i="9" s="1"/>
  <c r="P69" i="9" s="1"/>
  <c r="N70" i="9"/>
  <c r="O70" i="9" s="1"/>
  <c r="N71" i="9"/>
  <c r="O71" i="9" s="1"/>
  <c r="P71" i="9" s="1"/>
  <c r="N72" i="9"/>
  <c r="O72" i="9" s="1"/>
  <c r="P72" i="9" s="1"/>
  <c r="N73" i="9"/>
  <c r="N74" i="9"/>
  <c r="O74" i="9" s="1"/>
  <c r="P74" i="9" s="1"/>
  <c r="N75" i="9"/>
  <c r="O75" i="9" s="1"/>
  <c r="P75" i="9" s="1"/>
  <c r="N76" i="9"/>
  <c r="N77" i="9"/>
  <c r="O77" i="9" s="1"/>
  <c r="P77" i="9" s="1"/>
  <c r="N78" i="9"/>
  <c r="N79" i="9"/>
  <c r="N80" i="9"/>
  <c r="O80" i="9" s="1"/>
  <c r="P80" i="9" s="1"/>
  <c r="N81" i="9"/>
  <c r="N82" i="9"/>
  <c r="N83" i="9"/>
  <c r="O83" i="9" s="1"/>
  <c r="P83" i="9" s="1"/>
  <c r="N84" i="9"/>
  <c r="N85" i="9"/>
  <c r="O85" i="9" s="1"/>
  <c r="P85" i="9" s="1"/>
  <c r="N86" i="9"/>
  <c r="N87" i="9"/>
  <c r="O87" i="9" s="1"/>
  <c r="P87" i="9" s="1"/>
  <c r="N88" i="9"/>
  <c r="N89" i="9"/>
  <c r="N90" i="9"/>
  <c r="O90" i="9" s="1"/>
  <c r="P90" i="9" s="1"/>
  <c r="N91" i="9"/>
  <c r="N92" i="9"/>
  <c r="N93" i="9"/>
  <c r="O93" i="9" s="1"/>
  <c r="P93" i="9" s="1"/>
  <c r="N94" i="9"/>
  <c r="N95" i="9"/>
  <c r="O95" i="9" s="1"/>
  <c r="P95" i="9" s="1"/>
  <c r="N96" i="9"/>
  <c r="O96" i="9" s="1"/>
  <c r="P96" i="9" s="1"/>
  <c r="N97" i="9"/>
  <c r="N98" i="9"/>
  <c r="O98" i="9" s="1"/>
  <c r="P98" i="9" s="1"/>
  <c r="N99" i="9"/>
  <c r="N100" i="9"/>
  <c r="O100" i="9" s="1"/>
  <c r="N101" i="9"/>
  <c r="O101" i="9" s="1"/>
  <c r="P101" i="9" s="1"/>
  <c r="N102" i="9"/>
  <c r="N103" i="9"/>
  <c r="N104" i="9"/>
  <c r="O104" i="9" s="1"/>
  <c r="P104" i="9" s="1"/>
  <c r="N105" i="9"/>
  <c r="O105" i="9" s="1"/>
  <c r="P105" i="9" s="1"/>
  <c r="N106" i="9"/>
  <c r="N107" i="9"/>
  <c r="O107" i="9" s="1"/>
  <c r="P107" i="9" s="1"/>
  <c r="N108" i="9"/>
  <c r="O108" i="9" s="1"/>
  <c r="P108" i="9" s="1"/>
  <c r="N109" i="9"/>
  <c r="N110" i="9"/>
  <c r="O110" i="9" s="1"/>
  <c r="P110" i="9" s="1"/>
  <c r="N111" i="9"/>
  <c r="N112" i="9"/>
  <c r="O112" i="9" s="1"/>
  <c r="P112" i="9" s="1"/>
  <c r="N113" i="9"/>
  <c r="N114" i="9"/>
  <c r="N115" i="9"/>
  <c r="N116" i="9"/>
  <c r="O116" i="9" s="1"/>
  <c r="P116" i="9" s="1"/>
  <c r="N117" i="9"/>
  <c r="N118" i="9"/>
  <c r="O118" i="9" s="1"/>
  <c r="P118" i="9" s="1"/>
  <c r="N119" i="9"/>
  <c r="N120" i="9"/>
  <c r="O120" i="9" s="1"/>
  <c r="N121" i="9"/>
  <c r="O121" i="9" s="1"/>
  <c r="P121" i="9" s="1"/>
  <c r="N122" i="9"/>
  <c r="O122" i="9" s="1"/>
  <c r="P122" i="9" s="1"/>
  <c r="N2" i="9"/>
  <c r="Q283" i="7"/>
  <c r="R283" i="7"/>
  <c r="S283" i="7"/>
  <c r="T283" i="7"/>
  <c r="U283" i="7"/>
  <c r="V283" i="7"/>
  <c r="W283" i="7"/>
  <c r="X283" i="7"/>
  <c r="Y283" i="7"/>
  <c r="Z283" i="7"/>
  <c r="AA283" i="7"/>
  <c r="AB3" i="7"/>
  <c r="AB4" i="7"/>
  <c r="AB5" i="7"/>
  <c r="AB6" i="7"/>
  <c r="AB7" i="7"/>
  <c r="AB8" i="7"/>
  <c r="AB9" i="7"/>
  <c r="AB10" i="7"/>
  <c r="AB11" i="7"/>
  <c r="AB12" i="7"/>
  <c r="AB13" i="7"/>
  <c r="AB14" i="7"/>
  <c r="AB15" i="7"/>
  <c r="AB16" i="7"/>
  <c r="AB17" i="7"/>
  <c r="AB18" i="7"/>
  <c r="AB19" i="7"/>
  <c r="AB20" i="7"/>
  <c r="AB21" i="7"/>
  <c r="AB22" i="7"/>
  <c r="AB23" i="7"/>
  <c r="AB24" i="7"/>
  <c r="AB25" i="7"/>
  <c r="AB26" i="7"/>
  <c r="AB27" i="7"/>
  <c r="AB28" i="7"/>
  <c r="AB29" i="7"/>
  <c r="AB30" i="7"/>
  <c r="AB31" i="7"/>
  <c r="AB32" i="7"/>
  <c r="AB33" i="7"/>
  <c r="AB34" i="7"/>
  <c r="AB35" i="7"/>
  <c r="AB36" i="7"/>
  <c r="AB37" i="7"/>
  <c r="AB38" i="7"/>
  <c r="AB39" i="7"/>
  <c r="AB40" i="7"/>
  <c r="AB41" i="7"/>
  <c r="AB42" i="7"/>
  <c r="AB43" i="7"/>
  <c r="AB44" i="7"/>
  <c r="AB45" i="7"/>
  <c r="AB46" i="7"/>
  <c r="AB47" i="7"/>
  <c r="AB48" i="7"/>
  <c r="AB49" i="7"/>
  <c r="AB50" i="7"/>
  <c r="AB51" i="7"/>
  <c r="AB52" i="7"/>
  <c r="AB53" i="7"/>
  <c r="AB54" i="7"/>
  <c r="AB55" i="7"/>
  <c r="AB56" i="7"/>
  <c r="AB57" i="7"/>
  <c r="AB58" i="7"/>
  <c r="AB59" i="7"/>
  <c r="AB60" i="7"/>
  <c r="AB61" i="7"/>
  <c r="AB62" i="7"/>
  <c r="AB63" i="7"/>
  <c r="AB64" i="7"/>
  <c r="AB65" i="7"/>
  <c r="AB66" i="7"/>
  <c r="AB67" i="7"/>
  <c r="AB68" i="7"/>
  <c r="AB69" i="7"/>
  <c r="AB70" i="7"/>
  <c r="AB71" i="7"/>
  <c r="AB72" i="7"/>
  <c r="AB73" i="7"/>
  <c r="AB74" i="7"/>
  <c r="AB75" i="7"/>
  <c r="AB76" i="7"/>
  <c r="AB77" i="7"/>
  <c r="AB78" i="7"/>
  <c r="AB79" i="7"/>
  <c r="AB80" i="7"/>
  <c r="AB81" i="7"/>
  <c r="AB82" i="7"/>
  <c r="AB83" i="7"/>
  <c r="AB84" i="7"/>
  <c r="AB85" i="7"/>
  <c r="AB86" i="7"/>
  <c r="AB87" i="7"/>
  <c r="AB88" i="7"/>
  <c r="AB89" i="7"/>
  <c r="AB90" i="7"/>
  <c r="AB91" i="7"/>
  <c r="AB92" i="7"/>
  <c r="AB93" i="7"/>
  <c r="AB94" i="7"/>
  <c r="AB95" i="7"/>
  <c r="AB96" i="7"/>
  <c r="AB97" i="7"/>
  <c r="AB98" i="7"/>
  <c r="AB99" i="7"/>
  <c r="AB100" i="7"/>
  <c r="AB101" i="7"/>
  <c r="AB102" i="7"/>
  <c r="AB103" i="7"/>
  <c r="AB104" i="7"/>
  <c r="AB105" i="7"/>
  <c r="AB106" i="7"/>
  <c r="AB107" i="7"/>
  <c r="AB108" i="7"/>
  <c r="AB109" i="7"/>
  <c r="AB110" i="7"/>
  <c r="AB111" i="7"/>
  <c r="AB112" i="7"/>
  <c r="AB113" i="7"/>
  <c r="AB114" i="7"/>
  <c r="AB115" i="7"/>
  <c r="AB116" i="7"/>
  <c r="AB117" i="7"/>
  <c r="AB118" i="7"/>
  <c r="AB119" i="7"/>
  <c r="AB120" i="7"/>
  <c r="AB121" i="7"/>
  <c r="AB122" i="7"/>
  <c r="AB123" i="7"/>
  <c r="AB124" i="7"/>
  <c r="AB125" i="7"/>
  <c r="AB126" i="7"/>
  <c r="AB127" i="7"/>
  <c r="AB128" i="7"/>
  <c r="AB129" i="7"/>
  <c r="AB130" i="7"/>
  <c r="AB131" i="7"/>
  <c r="AB132" i="7"/>
  <c r="AB133" i="7"/>
  <c r="AB134" i="7"/>
  <c r="AB135" i="7"/>
  <c r="AB136" i="7"/>
  <c r="AB137" i="7"/>
  <c r="AB138" i="7"/>
  <c r="AB139" i="7"/>
  <c r="AB140" i="7"/>
  <c r="AB141" i="7"/>
  <c r="AB142" i="7"/>
  <c r="AB143" i="7"/>
  <c r="AB144" i="7"/>
  <c r="AB145" i="7"/>
  <c r="AB146" i="7"/>
  <c r="AB147" i="7"/>
  <c r="AB148" i="7"/>
  <c r="AB149" i="7"/>
  <c r="AB150" i="7"/>
  <c r="AB151" i="7"/>
  <c r="AB152" i="7"/>
  <c r="AB153" i="7"/>
  <c r="AB154" i="7"/>
  <c r="AB155" i="7"/>
  <c r="AB156" i="7"/>
  <c r="AB157" i="7"/>
  <c r="AB158" i="7"/>
  <c r="AB159" i="7"/>
  <c r="AB160" i="7"/>
  <c r="AB161" i="7"/>
  <c r="AB162" i="7"/>
  <c r="AB163" i="7"/>
  <c r="AB164" i="7"/>
  <c r="AB165" i="7"/>
  <c r="AB166" i="7"/>
  <c r="AB167" i="7"/>
  <c r="AB168" i="7"/>
  <c r="AB169" i="7"/>
  <c r="AB170" i="7"/>
  <c r="AB171" i="7"/>
  <c r="AB172" i="7"/>
  <c r="AB173" i="7"/>
  <c r="AB174" i="7"/>
  <c r="AB175" i="7"/>
  <c r="AB176" i="7"/>
  <c r="AB177" i="7"/>
  <c r="AB178" i="7"/>
  <c r="AB179" i="7"/>
  <c r="AB180" i="7"/>
  <c r="AB181" i="7"/>
  <c r="AB182" i="7"/>
  <c r="AB183" i="7"/>
  <c r="AB184" i="7"/>
  <c r="AB185" i="7"/>
  <c r="AB186" i="7"/>
  <c r="AB187" i="7"/>
  <c r="AB188" i="7"/>
  <c r="AB189" i="7"/>
  <c r="AB190" i="7"/>
  <c r="AB191" i="7"/>
  <c r="AB192" i="7"/>
  <c r="AB193" i="7"/>
  <c r="AB194" i="7"/>
  <c r="AB195" i="7"/>
  <c r="AB196" i="7"/>
  <c r="AB197" i="7"/>
  <c r="AB198" i="7"/>
  <c r="AB199" i="7"/>
  <c r="AB200" i="7"/>
  <c r="AB201" i="7"/>
  <c r="AB202" i="7"/>
  <c r="AB203" i="7"/>
  <c r="AB204" i="7"/>
  <c r="AB205" i="7"/>
  <c r="AB206" i="7"/>
  <c r="AB207" i="7"/>
  <c r="AB208" i="7"/>
  <c r="AB209" i="7"/>
  <c r="AB210" i="7"/>
  <c r="AB211" i="7"/>
  <c r="AB212" i="7"/>
  <c r="AB213" i="7"/>
  <c r="AB214" i="7"/>
  <c r="AB215" i="7"/>
  <c r="AB216" i="7"/>
  <c r="AB217" i="7"/>
  <c r="AB218" i="7"/>
  <c r="AB219" i="7"/>
  <c r="AB220" i="7"/>
  <c r="AB221" i="7"/>
  <c r="AB222" i="7"/>
  <c r="AB223" i="7"/>
  <c r="AB224" i="7"/>
  <c r="AB225" i="7"/>
  <c r="AB226" i="7"/>
  <c r="AB227" i="7"/>
  <c r="AB228" i="7"/>
  <c r="AB229" i="7"/>
  <c r="AB230" i="7"/>
  <c r="AB231" i="7"/>
  <c r="AB232" i="7"/>
  <c r="AB233" i="7"/>
  <c r="AB234" i="7"/>
  <c r="AB235" i="7"/>
  <c r="AB236" i="7"/>
  <c r="AB237" i="7"/>
  <c r="AB238" i="7"/>
  <c r="AB239" i="7"/>
  <c r="AB240" i="7"/>
  <c r="AB241" i="7"/>
  <c r="AB242" i="7"/>
  <c r="AB243" i="7"/>
  <c r="AB244" i="7"/>
  <c r="AB245" i="7"/>
  <c r="AB246" i="7"/>
  <c r="AB247" i="7"/>
  <c r="AB248" i="7"/>
  <c r="AB249" i="7"/>
  <c r="AB250" i="7"/>
  <c r="AB251" i="7"/>
  <c r="AB252" i="7"/>
  <c r="AB253" i="7"/>
  <c r="AB254" i="7"/>
  <c r="AB255" i="7"/>
  <c r="AB256" i="7"/>
  <c r="AB257" i="7"/>
  <c r="AB258" i="7"/>
  <c r="AB259" i="7"/>
  <c r="AB260" i="7"/>
  <c r="AB261" i="7"/>
  <c r="AB262" i="7"/>
  <c r="AB263" i="7"/>
  <c r="AB264" i="7"/>
  <c r="AB265" i="7"/>
  <c r="AB266" i="7"/>
  <c r="AB267" i="7"/>
  <c r="AB268" i="7"/>
  <c r="AB269" i="7"/>
  <c r="AB270" i="7"/>
  <c r="AB271" i="7"/>
  <c r="AB272" i="7"/>
  <c r="AB273" i="7"/>
  <c r="AB274" i="7"/>
  <c r="AB275" i="7"/>
  <c r="AB276" i="7"/>
  <c r="AB277" i="7"/>
  <c r="AB278" i="7"/>
  <c r="AB279" i="7"/>
  <c r="AB280" i="7"/>
  <c r="AB2" i="7"/>
  <c r="O283" i="7"/>
  <c r="O283" i="8"/>
  <c r="AD281" i="8"/>
  <c r="AB281" i="8"/>
  <c r="AA281" i="8"/>
  <c r="Z281" i="8"/>
  <c r="Y281" i="8"/>
  <c r="X281" i="8"/>
  <c r="W281" i="8"/>
  <c r="V281" i="8"/>
  <c r="U281" i="8"/>
  <c r="T281" i="8"/>
  <c r="S281" i="8"/>
  <c r="R281" i="8"/>
  <c r="Q281" i="8"/>
  <c r="O281" i="8"/>
  <c r="AC280" i="8"/>
  <c r="P280" i="8"/>
  <c r="AC279" i="8"/>
  <c r="P279" i="8"/>
  <c r="AC278" i="8"/>
  <c r="P278" i="8"/>
  <c r="AC277" i="8"/>
  <c r="P277" i="8"/>
  <c r="AC276" i="8"/>
  <c r="P276" i="8"/>
  <c r="AC275" i="8"/>
  <c r="P275" i="8"/>
  <c r="AC274" i="8"/>
  <c r="P274" i="8"/>
  <c r="AC273" i="8"/>
  <c r="P273" i="8"/>
  <c r="AC272" i="8"/>
  <c r="P272" i="8"/>
  <c r="AC271" i="8"/>
  <c r="P271" i="8"/>
  <c r="AC270" i="8"/>
  <c r="AC269" i="8"/>
  <c r="P269" i="8"/>
  <c r="AC268" i="8"/>
  <c r="P268" i="8"/>
  <c r="AC267" i="8"/>
  <c r="P267" i="8"/>
  <c r="AC266" i="8"/>
  <c r="P266" i="8"/>
  <c r="AC265" i="8"/>
  <c r="P265" i="8"/>
  <c r="AC264" i="8"/>
  <c r="P264" i="8"/>
  <c r="AC263" i="8"/>
  <c r="P263" i="8"/>
  <c r="AC262" i="8"/>
  <c r="P262" i="8"/>
  <c r="AC261" i="8"/>
  <c r="P261" i="8"/>
  <c r="AC260" i="8"/>
  <c r="P260" i="8"/>
  <c r="AC259" i="8"/>
  <c r="P259" i="8"/>
  <c r="AC258" i="8"/>
  <c r="P258" i="8"/>
  <c r="AC257" i="8"/>
  <c r="P257" i="8"/>
  <c r="AC256" i="8"/>
  <c r="P256" i="8"/>
  <c r="AC255" i="8"/>
  <c r="P255" i="8"/>
  <c r="AC254" i="8"/>
  <c r="P254" i="8"/>
  <c r="AC253" i="8"/>
  <c r="P253" i="8"/>
  <c r="AC252" i="8"/>
  <c r="P252" i="8"/>
  <c r="AC251" i="8"/>
  <c r="P251" i="8"/>
  <c r="AC250" i="8"/>
  <c r="P250" i="8"/>
  <c r="AC249" i="8"/>
  <c r="P249" i="8"/>
  <c r="AC248" i="8"/>
  <c r="P248" i="8"/>
  <c r="AC247" i="8"/>
  <c r="P247" i="8"/>
  <c r="AC246" i="8"/>
  <c r="P246" i="8"/>
  <c r="AC245" i="8"/>
  <c r="P245" i="8"/>
  <c r="AC244" i="8"/>
  <c r="P244" i="8"/>
  <c r="AC243" i="8"/>
  <c r="P243" i="8"/>
  <c r="AC242" i="8"/>
  <c r="P242" i="8"/>
  <c r="AC241" i="8"/>
  <c r="P241" i="8"/>
  <c r="AC240" i="8"/>
  <c r="P240" i="8"/>
  <c r="AC239" i="8"/>
  <c r="P239" i="8"/>
  <c r="AC238" i="8"/>
  <c r="P238" i="8"/>
  <c r="AC237" i="8"/>
  <c r="P237" i="8"/>
  <c r="AC236" i="8"/>
  <c r="P236" i="8"/>
  <c r="AC235" i="8"/>
  <c r="P235" i="8"/>
  <c r="AC234" i="8"/>
  <c r="P234" i="8"/>
  <c r="AC233" i="8"/>
  <c r="P233" i="8"/>
  <c r="AC232" i="8"/>
  <c r="P232" i="8"/>
  <c r="AC231" i="8"/>
  <c r="P231" i="8"/>
  <c r="AC230" i="8"/>
  <c r="P230" i="8"/>
  <c r="AC229" i="8"/>
  <c r="P229" i="8"/>
  <c r="AC228" i="8"/>
  <c r="P228" i="8"/>
  <c r="AC227" i="8"/>
  <c r="P227" i="8"/>
  <c r="AC226" i="8"/>
  <c r="P226" i="8"/>
  <c r="AC225" i="8"/>
  <c r="P225" i="8"/>
  <c r="AC224" i="8"/>
  <c r="P224" i="8"/>
  <c r="AC223" i="8"/>
  <c r="P223" i="8"/>
  <c r="AC222" i="8"/>
  <c r="P222" i="8"/>
  <c r="AC221" i="8"/>
  <c r="P221" i="8"/>
  <c r="AC220" i="8"/>
  <c r="P220" i="8"/>
  <c r="AC219" i="8"/>
  <c r="P219" i="8"/>
  <c r="AC218" i="8"/>
  <c r="P218" i="8"/>
  <c r="AC217" i="8"/>
  <c r="P217" i="8"/>
  <c r="AC216" i="8"/>
  <c r="P216" i="8"/>
  <c r="AC215" i="8"/>
  <c r="P215" i="8"/>
  <c r="AC214" i="8"/>
  <c r="P214" i="8"/>
  <c r="AC213" i="8"/>
  <c r="P213" i="8"/>
  <c r="AC212" i="8"/>
  <c r="P212" i="8"/>
  <c r="AC211" i="8"/>
  <c r="P211" i="8"/>
  <c r="AC210" i="8"/>
  <c r="P210" i="8"/>
  <c r="AC209" i="8"/>
  <c r="P209" i="8"/>
  <c r="AC208" i="8"/>
  <c r="P208" i="8"/>
  <c r="AC207" i="8"/>
  <c r="P207" i="8"/>
  <c r="AC206" i="8"/>
  <c r="P206" i="8"/>
  <c r="AC205" i="8"/>
  <c r="P205" i="8"/>
  <c r="AC204" i="8"/>
  <c r="P204" i="8"/>
  <c r="AC203" i="8"/>
  <c r="P203" i="8"/>
  <c r="AC202" i="8"/>
  <c r="P202" i="8"/>
  <c r="AC201" i="8"/>
  <c r="P201" i="8"/>
  <c r="AC200" i="8"/>
  <c r="P200" i="8"/>
  <c r="AC199" i="8"/>
  <c r="P199" i="8"/>
  <c r="AC198" i="8"/>
  <c r="P198" i="8"/>
  <c r="AC197" i="8"/>
  <c r="P197" i="8"/>
  <c r="AC196" i="8"/>
  <c r="P196" i="8"/>
  <c r="AC195" i="8"/>
  <c r="P195" i="8"/>
  <c r="AC194" i="8"/>
  <c r="P194" i="8"/>
  <c r="AC193" i="8"/>
  <c r="P193" i="8"/>
  <c r="AC192" i="8"/>
  <c r="P192" i="8"/>
  <c r="AC191" i="8"/>
  <c r="P191" i="8"/>
  <c r="AC190" i="8"/>
  <c r="P190" i="8"/>
  <c r="AC189" i="8"/>
  <c r="P189" i="8"/>
  <c r="AC188" i="8"/>
  <c r="P188" i="8"/>
  <c r="AC187" i="8"/>
  <c r="P187" i="8"/>
  <c r="AC186" i="8"/>
  <c r="P186" i="8"/>
  <c r="AC185" i="8"/>
  <c r="P185" i="8"/>
  <c r="AC184" i="8"/>
  <c r="P184" i="8"/>
  <c r="AC183" i="8"/>
  <c r="P183" i="8"/>
  <c r="AC182" i="8"/>
  <c r="P182" i="8"/>
  <c r="AC181" i="8"/>
  <c r="P181" i="8"/>
  <c r="AC180" i="8"/>
  <c r="P180" i="8"/>
  <c r="AC179" i="8"/>
  <c r="P179" i="8"/>
  <c r="AC178" i="8"/>
  <c r="P178" i="8"/>
  <c r="AC177" i="8"/>
  <c r="P177" i="8"/>
  <c r="AC176" i="8"/>
  <c r="P176" i="8"/>
  <c r="AC175" i="8"/>
  <c r="P175" i="8"/>
  <c r="AC174" i="8"/>
  <c r="P174" i="8"/>
  <c r="AC173" i="8"/>
  <c r="P173" i="8"/>
  <c r="AC172" i="8"/>
  <c r="P172" i="8"/>
  <c r="AC171" i="8"/>
  <c r="P171" i="8"/>
  <c r="AC170" i="8"/>
  <c r="P170" i="8"/>
  <c r="AC169" i="8"/>
  <c r="P169" i="8"/>
  <c r="AC168" i="8"/>
  <c r="P168" i="8"/>
  <c r="AC167" i="8"/>
  <c r="P167" i="8"/>
  <c r="AC166" i="8"/>
  <c r="P166" i="8"/>
  <c r="AC165" i="8"/>
  <c r="P165" i="8"/>
  <c r="AC164" i="8"/>
  <c r="P164" i="8"/>
  <c r="AC163" i="8"/>
  <c r="P163" i="8"/>
  <c r="AC162" i="8"/>
  <c r="P162" i="8"/>
  <c r="AC161" i="8"/>
  <c r="P161" i="8"/>
  <c r="AC160" i="8"/>
  <c r="P160" i="8"/>
  <c r="AC159" i="8"/>
  <c r="P159" i="8"/>
  <c r="AC158" i="8"/>
  <c r="P158" i="8"/>
  <c r="AC157" i="8"/>
  <c r="P157" i="8"/>
  <c r="AC156" i="8"/>
  <c r="P156" i="8"/>
  <c r="AC155" i="8"/>
  <c r="P155" i="8"/>
  <c r="AC154" i="8"/>
  <c r="P154" i="8"/>
  <c r="AC153" i="8"/>
  <c r="P153" i="8"/>
  <c r="AC152" i="8"/>
  <c r="P152" i="8"/>
  <c r="AC151" i="8"/>
  <c r="P151" i="8"/>
  <c r="AC150" i="8"/>
  <c r="P150" i="8"/>
  <c r="AC149" i="8"/>
  <c r="P149" i="8"/>
  <c r="AC148" i="8"/>
  <c r="P148" i="8"/>
  <c r="AC147" i="8"/>
  <c r="P147" i="8"/>
  <c r="AC146" i="8"/>
  <c r="P146" i="8"/>
  <c r="AC145" i="8"/>
  <c r="P145" i="8"/>
  <c r="AC144" i="8"/>
  <c r="P144" i="8"/>
  <c r="AC143" i="8"/>
  <c r="P143" i="8"/>
  <c r="AC142" i="8"/>
  <c r="P142" i="8"/>
  <c r="AC141" i="8"/>
  <c r="P141" i="8"/>
  <c r="AC140" i="8"/>
  <c r="P140" i="8"/>
  <c r="AC139" i="8"/>
  <c r="P139" i="8"/>
  <c r="AC138" i="8"/>
  <c r="P138" i="8"/>
  <c r="AC137" i="8"/>
  <c r="P137" i="8"/>
  <c r="AC136" i="8"/>
  <c r="P136" i="8"/>
  <c r="AC135" i="8"/>
  <c r="P135" i="8"/>
  <c r="AC134" i="8"/>
  <c r="P134" i="8"/>
  <c r="AC133" i="8"/>
  <c r="P133" i="8"/>
  <c r="AC132" i="8"/>
  <c r="P132" i="8"/>
  <c r="AC131" i="8"/>
  <c r="P131" i="8"/>
  <c r="AC130" i="8"/>
  <c r="P130" i="8"/>
  <c r="AC129" i="8"/>
  <c r="P129" i="8"/>
  <c r="AC128" i="8"/>
  <c r="P128" i="8"/>
  <c r="AC127" i="8"/>
  <c r="P127" i="8"/>
  <c r="AC126" i="8"/>
  <c r="P126" i="8"/>
  <c r="AC125" i="8"/>
  <c r="P125" i="8"/>
  <c r="AC124" i="8"/>
  <c r="P124" i="8"/>
  <c r="AC123" i="8"/>
  <c r="P123" i="8"/>
  <c r="AC122" i="8"/>
  <c r="P122" i="8"/>
  <c r="AC121" i="8"/>
  <c r="P121" i="8"/>
  <c r="AC120" i="8"/>
  <c r="P120" i="8"/>
  <c r="AC119" i="8"/>
  <c r="P119" i="8"/>
  <c r="AC118" i="8"/>
  <c r="P118" i="8"/>
  <c r="AC117" i="8"/>
  <c r="P117" i="8"/>
  <c r="AC116" i="8"/>
  <c r="P116" i="8"/>
  <c r="AC115" i="8"/>
  <c r="P115" i="8"/>
  <c r="AC114" i="8"/>
  <c r="P114" i="8"/>
  <c r="AC113" i="8"/>
  <c r="P113" i="8"/>
  <c r="AC112" i="8"/>
  <c r="P112" i="8"/>
  <c r="AC111" i="8"/>
  <c r="P111" i="8"/>
  <c r="AC110" i="8"/>
  <c r="P110" i="8"/>
  <c r="AC109" i="8"/>
  <c r="P109" i="8"/>
  <c r="AC108" i="8"/>
  <c r="P108" i="8"/>
  <c r="AC107" i="8"/>
  <c r="P107" i="8"/>
  <c r="AC106" i="8"/>
  <c r="P106" i="8"/>
  <c r="AC105" i="8"/>
  <c r="P105" i="8"/>
  <c r="AC104" i="8"/>
  <c r="P104" i="8"/>
  <c r="AC103" i="8"/>
  <c r="P103" i="8"/>
  <c r="AC102" i="8"/>
  <c r="P102" i="8"/>
  <c r="AC101" i="8"/>
  <c r="P101" i="8"/>
  <c r="AC100" i="8"/>
  <c r="P100" i="8"/>
  <c r="AC99" i="8"/>
  <c r="P99" i="8"/>
  <c r="AC98" i="8"/>
  <c r="P98" i="8"/>
  <c r="AC97" i="8"/>
  <c r="P97" i="8"/>
  <c r="AC96" i="8"/>
  <c r="P96" i="8"/>
  <c r="AC95" i="8"/>
  <c r="P95" i="8"/>
  <c r="AC94" i="8"/>
  <c r="P94" i="8"/>
  <c r="AC93" i="8"/>
  <c r="P93" i="8"/>
  <c r="AC92" i="8"/>
  <c r="P92" i="8"/>
  <c r="AC91" i="8"/>
  <c r="P91" i="8"/>
  <c r="AC90" i="8"/>
  <c r="P90" i="8"/>
  <c r="AC89" i="8"/>
  <c r="P89" i="8"/>
  <c r="AC88" i="8"/>
  <c r="P88" i="8"/>
  <c r="AC87" i="8"/>
  <c r="P87" i="8"/>
  <c r="AC86" i="8"/>
  <c r="P86" i="8"/>
  <c r="AC85" i="8"/>
  <c r="P85" i="8"/>
  <c r="AC84" i="8"/>
  <c r="P84" i="8"/>
  <c r="AC83" i="8"/>
  <c r="P83" i="8"/>
  <c r="AC82" i="8"/>
  <c r="P82" i="8"/>
  <c r="AC81" i="8"/>
  <c r="P81" i="8"/>
  <c r="AC80" i="8"/>
  <c r="P80" i="8"/>
  <c r="AC79" i="8"/>
  <c r="P79" i="8"/>
  <c r="AC78" i="8"/>
  <c r="P78" i="8"/>
  <c r="AC77" i="8"/>
  <c r="P77" i="8"/>
  <c r="AC76" i="8"/>
  <c r="P76" i="8"/>
  <c r="AC75" i="8"/>
  <c r="P75" i="8"/>
  <c r="AC74" i="8"/>
  <c r="P74" i="8"/>
  <c r="AC73" i="8"/>
  <c r="P73" i="8"/>
  <c r="AC72" i="8"/>
  <c r="P72" i="8"/>
  <c r="AC71" i="8"/>
  <c r="P71" i="8"/>
  <c r="AC70" i="8"/>
  <c r="P70" i="8"/>
  <c r="AC69" i="8"/>
  <c r="P69" i="8"/>
  <c r="AC68" i="8"/>
  <c r="P68" i="8"/>
  <c r="AC67" i="8"/>
  <c r="P67" i="8"/>
  <c r="AC66" i="8"/>
  <c r="P66" i="8"/>
  <c r="AC65" i="8"/>
  <c r="P65" i="8"/>
  <c r="AC64" i="8"/>
  <c r="P64" i="8"/>
  <c r="AC63" i="8"/>
  <c r="P63" i="8"/>
  <c r="AC62" i="8"/>
  <c r="P62" i="8"/>
  <c r="AC61" i="8"/>
  <c r="P61" i="8"/>
  <c r="AC60" i="8"/>
  <c r="P60" i="8"/>
  <c r="AC59" i="8"/>
  <c r="P59" i="8"/>
  <c r="AC58" i="8"/>
  <c r="P58" i="8"/>
  <c r="AC57" i="8"/>
  <c r="P57" i="8"/>
  <c r="AC56" i="8"/>
  <c r="P56" i="8"/>
  <c r="AC55" i="8"/>
  <c r="P55" i="8"/>
  <c r="AC54" i="8"/>
  <c r="P54" i="8"/>
  <c r="AC53" i="8"/>
  <c r="P53" i="8"/>
  <c r="AC52" i="8"/>
  <c r="P52" i="8"/>
  <c r="AC51" i="8"/>
  <c r="P51" i="8"/>
  <c r="AC50" i="8"/>
  <c r="P50" i="8"/>
  <c r="AC49" i="8"/>
  <c r="P49" i="8"/>
  <c r="AC48" i="8"/>
  <c r="P48" i="8"/>
  <c r="AC47" i="8"/>
  <c r="P47" i="8"/>
  <c r="AC46" i="8"/>
  <c r="P46" i="8"/>
  <c r="AC45" i="8"/>
  <c r="P45" i="8"/>
  <c r="AC44" i="8"/>
  <c r="P44" i="8"/>
  <c r="AC43" i="8"/>
  <c r="P43" i="8"/>
  <c r="AC42" i="8"/>
  <c r="P42" i="8"/>
  <c r="AC41" i="8"/>
  <c r="P41" i="8"/>
  <c r="AC40" i="8"/>
  <c r="P40" i="8"/>
  <c r="AC39" i="8"/>
  <c r="P39" i="8"/>
  <c r="AC38" i="8"/>
  <c r="P38" i="8"/>
  <c r="AC37" i="8"/>
  <c r="P37" i="8"/>
  <c r="AC36" i="8"/>
  <c r="P36" i="8"/>
  <c r="AC35" i="8"/>
  <c r="P35" i="8"/>
  <c r="AC34" i="8"/>
  <c r="P34" i="8"/>
  <c r="AC33" i="8"/>
  <c r="P33" i="8"/>
  <c r="AC32" i="8"/>
  <c r="P32" i="8"/>
  <c r="AC31" i="8"/>
  <c r="P31" i="8"/>
  <c r="AC30" i="8"/>
  <c r="P30" i="8"/>
  <c r="AC29" i="8"/>
  <c r="P29" i="8"/>
  <c r="AC28" i="8"/>
  <c r="P28" i="8"/>
  <c r="AC27" i="8"/>
  <c r="P27" i="8"/>
  <c r="AC26" i="8"/>
  <c r="P26" i="8"/>
  <c r="AC25" i="8"/>
  <c r="P25" i="8"/>
  <c r="AC24" i="8"/>
  <c r="P24" i="8"/>
  <c r="AC23" i="8"/>
  <c r="P23" i="8"/>
  <c r="AC22" i="8"/>
  <c r="P22" i="8"/>
  <c r="AC21" i="8"/>
  <c r="P21" i="8"/>
  <c r="AC20" i="8"/>
  <c r="P20" i="8"/>
  <c r="AC19" i="8"/>
  <c r="P19" i="8"/>
  <c r="AC18" i="8"/>
  <c r="P18" i="8"/>
  <c r="AC17" i="8"/>
  <c r="P17" i="8"/>
  <c r="AC16" i="8"/>
  <c r="P16" i="8"/>
  <c r="AC15" i="8"/>
  <c r="P15" i="8"/>
  <c r="AC14" i="8"/>
  <c r="P14" i="8"/>
  <c r="AC13" i="8"/>
  <c r="P13" i="8"/>
  <c r="AC12" i="8"/>
  <c r="P12" i="8"/>
  <c r="AC11" i="8"/>
  <c r="P11" i="8"/>
  <c r="AC10" i="8"/>
  <c r="P10" i="8"/>
  <c r="AC9" i="8"/>
  <c r="P9" i="8"/>
  <c r="AC8" i="8"/>
  <c r="P8" i="8"/>
  <c r="AC7" i="8"/>
  <c r="P7" i="8"/>
  <c r="AC6" i="8"/>
  <c r="P6" i="8"/>
  <c r="AC5" i="8"/>
  <c r="P5" i="8"/>
  <c r="AC4" i="8"/>
  <c r="P4" i="8"/>
  <c r="AC3" i="8"/>
  <c r="P3" i="8"/>
  <c r="AC2" i="8"/>
  <c r="P2" i="8"/>
  <c r="P281" i="8" s="1"/>
  <c r="AC281" i="7"/>
  <c r="AE281" i="7"/>
  <c r="AA281" i="7"/>
  <c r="Z281" i="7"/>
  <c r="Y281" i="7"/>
  <c r="X281" i="7"/>
  <c r="W281" i="7"/>
  <c r="V281" i="7"/>
  <c r="U281" i="7"/>
  <c r="T281" i="7"/>
  <c r="S281" i="7"/>
  <c r="R281" i="7"/>
  <c r="Q281" i="7"/>
  <c r="O281" i="7"/>
  <c r="AD280" i="7"/>
  <c r="P280" i="7"/>
  <c r="AD279" i="7"/>
  <c r="P279" i="7"/>
  <c r="AD278" i="7"/>
  <c r="P278" i="7"/>
  <c r="AD277" i="7"/>
  <c r="P277" i="7"/>
  <c r="AD276" i="7"/>
  <c r="P276" i="7"/>
  <c r="AD275" i="7"/>
  <c r="P275" i="7"/>
  <c r="AD274" i="7"/>
  <c r="P274" i="7"/>
  <c r="AD273" i="7"/>
  <c r="P273" i="7"/>
  <c r="AD272" i="7"/>
  <c r="P272" i="7"/>
  <c r="AD271" i="7"/>
  <c r="P271" i="7"/>
  <c r="AD270" i="7"/>
  <c r="AD269" i="7"/>
  <c r="P269" i="7"/>
  <c r="AD268" i="7"/>
  <c r="P268" i="7"/>
  <c r="AD267" i="7"/>
  <c r="P267" i="7"/>
  <c r="AD266" i="7"/>
  <c r="P266" i="7"/>
  <c r="AD265" i="7"/>
  <c r="P265" i="7"/>
  <c r="AD264" i="7"/>
  <c r="P264" i="7"/>
  <c r="AD263" i="7"/>
  <c r="P263" i="7"/>
  <c r="AD262" i="7"/>
  <c r="P262" i="7"/>
  <c r="AD261" i="7"/>
  <c r="P261" i="7"/>
  <c r="AD260" i="7"/>
  <c r="P260" i="7"/>
  <c r="AD259" i="7"/>
  <c r="P259" i="7"/>
  <c r="AD258" i="7"/>
  <c r="P258" i="7"/>
  <c r="AD257" i="7"/>
  <c r="P257" i="7"/>
  <c r="AD256" i="7"/>
  <c r="P256" i="7"/>
  <c r="AD255" i="7"/>
  <c r="P255" i="7"/>
  <c r="AD254" i="7"/>
  <c r="P254" i="7"/>
  <c r="AD253" i="7"/>
  <c r="P253" i="7"/>
  <c r="AD252" i="7"/>
  <c r="P252" i="7"/>
  <c r="AD251" i="7"/>
  <c r="P251" i="7"/>
  <c r="AD250" i="7"/>
  <c r="P250" i="7"/>
  <c r="AD249" i="7"/>
  <c r="P249" i="7"/>
  <c r="AD248" i="7"/>
  <c r="P248" i="7"/>
  <c r="AD247" i="7"/>
  <c r="P247" i="7"/>
  <c r="AD246" i="7"/>
  <c r="P246" i="7"/>
  <c r="AD245" i="7"/>
  <c r="P245" i="7"/>
  <c r="AD244" i="7"/>
  <c r="P244" i="7"/>
  <c r="AD243" i="7"/>
  <c r="P243" i="7"/>
  <c r="AD242" i="7"/>
  <c r="P242" i="7"/>
  <c r="AD241" i="7"/>
  <c r="P241" i="7"/>
  <c r="AD240" i="7"/>
  <c r="P240" i="7"/>
  <c r="AD239" i="7"/>
  <c r="P239" i="7"/>
  <c r="AD238" i="7"/>
  <c r="P238" i="7"/>
  <c r="AD237" i="7"/>
  <c r="P237" i="7"/>
  <c r="AD236" i="7"/>
  <c r="P236" i="7"/>
  <c r="AD235" i="7"/>
  <c r="P235" i="7"/>
  <c r="AD234" i="7"/>
  <c r="P234" i="7"/>
  <c r="AD233" i="7"/>
  <c r="P233" i="7"/>
  <c r="AD232" i="7"/>
  <c r="P232" i="7"/>
  <c r="AD231" i="7"/>
  <c r="P231" i="7"/>
  <c r="AD230" i="7"/>
  <c r="P230" i="7"/>
  <c r="AD229" i="7"/>
  <c r="P229" i="7"/>
  <c r="AD228" i="7"/>
  <c r="P228" i="7"/>
  <c r="AD227" i="7"/>
  <c r="P227" i="7"/>
  <c r="AD226" i="7"/>
  <c r="P226" i="7"/>
  <c r="AD225" i="7"/>
  <c r="P225" i="7"/>
  <c r="AD224" i="7"/>
  <c r="P224" i="7"/>
  <c r="AD223" i="7"/>
  <c r="P223" i="7"/>
  <c r="AD222" i="7"/>
  <c r="P222" i="7"/>
  <c r="AD221" i="7"/>
  <c r="P221" i="7"/>
  <c r="AD220" i="7"/>
  <c r="P220" i="7"/>
  <c r="AD219" i="7"/>
  <c r="P219" i="7"/>
  <c r="AD218" i="7"/>
  <c r="P218" i="7"/>
  <c r="AD217" i="7"/>
  <c r="P217" i="7"/>
  <c r="AD216" i="7"/>
  <c r="P216" i="7"/>
  <c r="AD215" i="7"/>
  <c r="P215" i="7"/>
  <c r="AD214" i="7"/>
  <c r="P214" i="7"/>
  <c r="AD213" i="7"/>
  <c r="P213" i="7"/>
  <c r="AD212" i="7"/>
  <c r="P212" i="7"/>
  <c r="AD211" i="7"/>
  <c r="P211" i="7"/>
  <c r="AD210" i="7"/>
  <c r="P210" i="7"/>
  <c r="AD209" i="7"/>
  <c r="P209" i="7"/>
  <c r="AD208" i="7"/>
  <c r="P208" i="7"/>
  <c r="AD207" i="7"/>
  <c r="P207" i="7"/>
  <c r="AD206" i="7"/>
  <c r="P206" i="7"/>
  <c r="AD205" i="7"/>
  <c r="P205" i="7"/>
  <c r="AD204" i="7"/>
  <c r="P204" i="7"/>
  <c r="AD203" i="7"/>
  <c r="P203" i="7"/>
  <c r="AD202" i="7"/>
  <c r="P202" i="7"/>
  <c r="AD201" i="7"/>
  <c r="P201" i="7"/>
  <c r="AD200" i="7"/>
  <c r="P200" i="7"/>
  <c r="AD199" i="7"/>
  <c r="P199" i="7"/>
  <c r="AD198" i="7"/>
  <c r="P198" i="7"/>
  <c r="AD197" i="7"/>
  <c r="P197" i="7"/>
  <c r="AD196" i="7"/>
  <c r="P196" i="7"/>
  <c r="AD195" i="7"/>
  <c r="P195" i="7"/>
  <c r="AD194" i="7"/>
  <c r="P194" i="7"/>
  <c r="AD193" i="7"/>
  <c r="P193" i="7"/>
  <c r="AD192" i="7"/>
  <c r="P192" i="7"/>
  <c r="AD191" i="7"/>
  <c r="P191" i="7"/>
  <c r="AD190" i="7"/>
  <c r="P190" i="7"/>
  <c r="AD189" i="7"/>
  <c r="P189" i="7"/>
  <c r="AD188" i="7"/>
  <c r="P188" i="7"/>
  <c r="AD187" i="7"/>
  <c r="P187" i="7"/>
  <c r="AD186" i="7"/>
  <c r="P186" i="7"/>
  <c r="AD185" i="7"/>
  <c r="P185" i="7"/>
  <c r="AD184" i="7"/>
  <c r="P184" i="7"/>
  <c r="AD183" i="7"/>
  <c r="P183" i="7"/>
  <c r="AD182" i="7"/>
  <c r="P182" i="7"/>
  <c r="AD181" i="7"/>
  <c r="P181" i="7"/>
  <c r="AD180" i="7"/>
  <c r="P180" i="7"/>
  <c r="AD179" i="7"/>
  <c r="P179" i="7"/>
  <c r="AD178" i="7"/>
  <c r="P178" i="7"/>
  <c r="AD177" i="7"/>
  <c r="P177" i="7"/>
  <c r="AD176" i="7"/>
  <c r="P176" i="7"/>
  <c r="AD175" i="7"/>
  <c r="P175" i="7"/>
  <c r="AD174" i="7"/>
  <c r="P174" i="7"/>
  <c r="AD173" i="7"/>
  <c r="P173" i="7"/>
  <c r="AD172" i="7"/>
  <c r="P172" i="7"/>
  <c r="AD171" i="7"/>
  <c r="P171" i="7"/>
  <c r="AD170" i="7"/>
  <c r="P170" i="7"/>
  <c r="AD169" i="7"/>
  <c r="P169" i="7"/>
  <c r="AD168" i="7"/>
  <c r="P168" i="7"/>
  <c r="AD167" i="7"/>
  <c r="P167" i="7"/>
  <c r="AD166" i="7"/>
  <c r="P166" i="7"/>
  <c r="AD165" i="7"/>
  <c r="P165" i="7"/>
  <c r="AD164" i="7"/>
  <c r="P164" i="7"/>
  <c r="AD163" i="7"/>
  <c r="P163" i="7"/>
  <c r="AD162" i="7"/>
  <c r="P162" i="7"/>
  <c r="AD161" i="7"/>
  <c r="P161" i="7"/>
  <c r="AD160" i="7"/>
  <c r="P160" i="7"/>
  <c r="AD159" i="7"/>
  <c r="P159" i="7"/>
  <c r="AD158" i="7"/>
  <c r="P158" i="7"/>
  <c r="AD157" i="7"/>
  <c r="P157" i="7"/>
  <c r="AD156" i="7"/>
  <c r="P156" i="7"/>
  <c r="AD155" i="7"/>
  <c r="P155" i="7"/>
  <c r="AD154" i="7"/>
  <c r="P154" i="7"/>
  <c r="AD153" i="7"/>
  <c r="P153" i="7"/>
  <c r="AD152" i="7"/>
  <c r="P152" i="7"/>
  <c r="AD151" i="7"/>
  <c r="P151" i="7"/>
  <c r="AD150" i="7"/>
  <c r="P150" i="7"/>
  <c r="AD149" i="7"/>
  <c r="P149" i="7"/>
  <c r="AD148" i="7"/>
  <c r="P148" i="7"/>
  <c r="AD147" i="7"/>
  <c r="P147" i="7"/>
  <c r="AD146" i="7"/>
  <c r="P146" i="7"/>
  <c r="AD145" i="7"/>
  <c r="P145" i="7"/>
  <c r="AD144" i="7"/>
  <c r="P144" i="7"/>
  <c r="AD143" i="7"/>
  <c r="P143" i="7"/>
  <c r="AD142" i="7"/>
  <c r="P142" i="7"/>
  <c r="AD141" i="7"/>
  <c r="P141" i="7"/>
  <c r="AD140" i="7"/>
  <c r="P140" i="7"/>
  <c r="AD139" i="7"/>
  <c r="P139" i="7"/>
  <c r="AD138" i="7"/>
  <c r="P138" i="7"/>
  <c r="AD137" i="7"/>
  <c r="P137" i="7"/>
  <c r="AD136" i="7"/>
  <c r="P136" i="7"/>
  <c r="AD135" i="7"/>
  <c r="P135" i="7"/>
  <c r="AD134" i="7"/>
  <c r="P134" i="7"/>
  <c r="AD133" i="7"/>
  <c r="P133" i="7"/>
  <c r="AD132" i="7"/>
  <c r="P132" i="7"/>
  <c r="AD131" i="7"/>
  <c r="P131" i="7"/>
  <c r="AD130" i="7"/>
  <c r="P130" i="7"/>
  <c r="AD129" i="7"/>
  <c r="P129" i="7"/>
  <c r="AD128" i="7"/>
  <c r="P128" i="7"/>
  <c r="AD127" i="7"/>
  <c r="P127" i="7"/>
  <c r="AD126" i="7"/>
  <c r="P126" i="7"/>
  <c r="AD125" i="7"/>
  <c r="P125" i="7"/>
  <c r="AD124" i="7"/>
  <c r="P124" i="7"/>
  <c r="AD123" i="7"/>
  <c r="P123" i="7"/>
  <c r="AD122" i="7"/>
  <c r="P122" i="7"/>
  <c r="AD121" i="7"/>
  <c r="P121" i="7"/>
  <c r="AD120" i="7"/>
  <c r="P120" i="7"/>
  <c r="AD119" i="7"/>
  <c r="P119" i="7"/>
  <c r="AD118" i="7"/>
  <c r="P118" i="7"/>
  <c r="AD117" i="7"/>
  <c r="P117" i="7"/>
  <c r="AD116" i="7"/>
  <c r="P116" i="7"/>
  <c r="AD115" i="7"/>
  <c r="P115" i="7"/>
  <c r="AD114" i="7"/>
  <c r="P114" i="7"/>
  <c r="AD113" i="7"/>
  <c r="P113" i="7"/>
  <c r="AD112" i="7"/>
  <c r="P112" i="7"/>
  <c r="AD111" i="7"/>
  <c r="P111" i="7"/>
  <c r="AD110" i="7"/>
  <c r="P110" i="7"/>
  <c r="AD109" i="7"/>
  <c r="P109" i="7"/>
  <c r="AD108" i="7"/>
  <c r="P108" i="7"/>
  <c r="AD107" i="7"/>
  <c r="P107" i="7"/>
  <c r="AD106" i="7"/>
  <c r="P106" i="7"/>
  <c r="AD105" i="7"/>
  <c r="P105" i="7"/>
  <c r="AD104" i="7"/>
  <c r="P104" i="7"/>
  <c r="AD103" i="7"/>
  <c r="P103" i="7"/>
  <c r="AD102" i="7"/>
  <c r="P102" i="7"/>
  <c r="AD101" i="7"/>
  <c r="P101" i="7"/>
  <c r="AD100" i="7"/>
  <c r="P100" i="7"/>
  <c r="AD99" i="7"/>
  <c r="P99" i="7"/>
  <c r="AD98" i="7"/>
  <c r="P98" i="7"/>
  <c r="AD97" i="7"/>
  <c r="P97" i="7"/>
  <c r="AD96" i="7"/>
  <c r="P96" i="7"/>
  <c r="AD95" i="7"/>
  <c r="P95" i="7"/>
  <c r="AD94" i="7"/>
  <c r="P94" i="7"/>
  <c r="AD93" i="7"/>
  <c r="P93" i="7"/>
  <c r="AD92" i="7"/>
  <c r="P92" i="7"/>
  <c r="AD91" i="7"/>
  <c r="P91" i="7"/>
  <c r="AD90" i="7"/>
  <c r="P90" i="7"/>
  <c r="AD89" i="7"/>
  <c r="P89" i="7"/>
  <c r="AD88" i="7"/>
  <c r="P88" i="7"/>
  <c r="AD87" i="7"/>
  <c r="P87" i="7"/>
  <c r="AD86" i="7"/>
  <c r="P86" i="7"/>
  <c r="AD85" i="7"/>
  <c r="P85" i="7"/>
  <c r="AD84" i="7"/>
  <c r="P84" i="7"/>
  <c r="AD83" i="7"/>
  <c r="P83" i="7"/>
  <c r="AD82" i="7"/>
  <c r="P82" i="7"/>
  <c r="AD81" i="7"/>
  <c r="P81" i="7"/>
  <c r="AD80" i="7"/>
  <c r="P80" i="7"/>
  <c r="AD79" i="7"/>
  <c r="P79" i="7"/>
  <c r="AD78" i="7"/>
  <c r="P78" i="7"/>
  <c r="AD77" i="7"/>
  <c r="P77" i="7"/>
  <c r="AD76" i="7"/>
  <c r="P76" i="7"/>
  <c r="AD75" i="7"/>
  <c r="P75" i="7"/>
  <c r="AD74" i="7"/>
  <c r="P74" i="7"/>
  <c r="AD73" i="7"/>
  <c r="P73" i="7"/>
  <c r="AD72" i="7"/>
  <c r="P72" i="7"/>
  <c r="AD71" i="7"/>
  <c r="P71" i="7"/>
  <c r="AD70" i="7"/>
  <c r="P70" i="7"/>
  <c r="AD69" i="7"/>
  <c r="P69" i="7"/>
  <c r="AD68" i="7"/>
  <c r="P68" i="7"/>
  <c r="AD67" i="7"/>
  <c r="P67" i="7"/>
  <c r="AD66" i="7"/>
  <c r="P66" i="7"/>
  <c r="AD65" i="7"/>
  <c r="P65" i="7"/>
  <c r="AD64" i="7"/>
  <c r="P64" i="7"/>
  <c r="AD63" i="7"/>
  <c r="P63" i="7"/>
  <c r="AD62" i="7"/>
  <c r="P62" i="7"/>
  <c r="AD61" i="7"/>
  <c r="P61" i="7"/>
  <c r="AD60" i="7"/>
  <c r="P60" i="7"/>
  <c r="AD59" i="7"/>
  <c r="P59" i="7"/>
  <c r="AD58" i="7"/>
  <c r="P58" i="7"/>
  <c r="AD57" i="7"/>
  <c r="P57" i="7"/>
  <c r="AD56" i="7"/>
  <c r="P56" i="7"/>
  <c r="AD55" i="7"/>
  <c r="P55" i="7"/>
  <c r="AD54" i="7"/>
  <c r="P54" i="7"/>
  <c r="AD53" i="7"/>
  <c r="P53" i="7"/>
  <c r="AD52" i="7"/>
  <c r="P52" i="7"/>
  <c r="AD51" i="7"/>
  <c r="P51" i="7"/>
  <c r="AD50" i="7"/>
  <c r="P50" i="7"/>
  <c r="AD49" i="7"/>
  <c r="P49" i="7"/>
  <c r="AD48" i="7"/>
  <c r="P48" i="7"/>
  <c r="AD47" i="7"/>
  <c r="P47" i="7"/>
  <c r="AD46" i="7"/>
  <c r="P46" i="7"/>
  <c r="AD45" i="7"/>
  <c r="P45" i="7"/>
  <c r="AD44" i="7"/>
  <c r="P44" i="7"/>
  <c r="AD43" i="7"/>
  <c r="P43" i="7"/>
  <c r="AD42" i="7"/>
  <c r="P42" i="7"/>
  <c r="AD41" i="7"/>
  <c r="P41" i="7"/>
  <c r="AD40" i="7"/>
  <c r="P40" i="7"/>
  <c r="AD39" i="7"/>
  <c r="P39" i="7"/>
  <c r="AD38" i="7"/>
  <c r="P38" i="7"/>
  <c r="AD37" i="7"/>
  <c r="P37" i="7"/>
  <c r="AD36" i="7"/>
  <c r="P36" i="7"/>
  <c r="AD35" i="7"/>
  <c r="P35" i="7"/>
  <c r="AD34" i="7"/>
  <c r="P34" i="7"/>
  <c r="AD33" i="7"/>
  <c r="P33" i="7"/>
  <c r="AD32" i="7"/>
  <c r="P32" i="7"/>
  <c r="AD31" i="7"/>
  <c r="P31" i="7"/>
  <c r="AD30" i="7"/>
  <c r="P30" i="7"/>
  <c r="AD29" i="7"/>
  <c r="P29" i="7"/>
  <c r="AD28" i="7"/>
  <c r="P28" i="7"/>
  <c r="AD27" i="7"/>
  <c r="P27" i="7"/>
  <c r="AD26" i="7"/>
  <c r="P26" i="7"/>
  <c r="AD25" i="7"/>
  <c r="P25" i="7"/>
  <c r="AD24" i="7"/>
  <c r="P24" i="7"/>
  <c r="AD23" i="7"/>
  <c r="P23" i="7"/>
  <c r="AD22" i="7"/>
  <c r="P22" i="7"/>
  <c r="AD21" i="7"/>
  <c r="P21" i="7"/>
  <c r="AD20" i="7"/>
  <c r="P20" i="7"/>
  <c r="AD19" i="7"/>
  <c r="P19" i="7"/>
  <c r="AD18" i="7"/>
  <c r="P18" i="7"/>
  <c r="AD17" i="7"/>
  <c r="P17" i="7"/>
  <c r="AD16" i="7"/>
  <c r="P16" i="7"/>
  <c r="AD15" i="7"/>
  <c r="P15" i="7"/>
  <c r="AD14" i="7"/>
  <c r="P14" i="7"/>
  <c r="AD13" i="7"/>
  <c r="P13" i="7"/>
  <c r="AD12" i="7"/>
  <c r="P12" i="7"/>
  <c r="AD11" i="7"/>
  <c r="P11" i="7"/>
  <c r="AD10" i="7"/>
  <c r="P10" i="7"/>
  <c r="AD9" i="7"/>
  <c r="P9" i="7"/>
  <c r="AD8" i="7"/>
  <c r="P8" i="7"/>
  <c r="AD7" i="7"/>
  <c r="P7" i="7"/>
  <c r="AD6" i="7"/>
  <c r="P6" i="7"/>
  <c r="AD5" i="7"/>
  <c r="P5" i="7"/>
  <c r="AD4" i="7"/>
  <c r="P4" i="7"/>
  <c r="AD3" i="7"/>
  <c r="P3" i="7"/>
  <c r="AD2" i="7"/>
  <c r="P2" i="7"/>
  <c r="O6" i="4"/>
  <c r="O7" i="4"/>
  <c r="P7" i="4" s="1"/>
  <c r="O8" i="4"/>
  <c r="P8" i="4" s="1"/>
  <c r="O9" i="4"/>
  <c r="O10" i="4"/>
  <c r="O11" i="4"/>
  <c r="O12" i="4"/>
  <c r="O13" i="4"/>
  <c r="P13" i="4" s="1"/>
  <c r="O14" i="4"/>
  <c r="P14" i="4" s="1"/>
  <c r="O15" i="4"/>
  <c r="O16" i="4"/>
  <c r="P16" i="4" s="1"/>
  <c r="O17" i="4"/>
  <c r="O18" i="4"/>
  <c r="O19" i="4"/>
  <c r="O20" i="4"/>
  <c r="P20" i="4" s="1"/>
  <c r="O21" i="4"/>
  <c r="O22" i="4"/>
  <c r="O23" i="4"/>
  <c r="O24" i="4"/>
  <c r="O25" i="4"/>
  <c r="P25" i="4" s="1"/>
  <c r="O26" i="4"/>
  <c r="P26" i="4" s="1"/>
  <c r="O27" i="4"/>
  <c r="O28" i="4"/>
  <c r="P28" i="4" s="1"/>
  <c r="O29" i="4"/>
  <c r="O30" i="4"/>
  <c r="P30" i="4" s="1"/>
  <c r="O31" i="4"/>
  <c r="O32" i="4"/>
  <c r="P32" i="4" s="1"/>
  <c r="O33" i="4"/>
  <c r="O34" i="4"/>
  <c r="O35" i="4"/>
  <c r="O36" i="4"/>
  <c r="O37" i="4"/>
  <c r="P37" i="4" s="1"/>
  <c r="O38" i="4"/>
  <c r="P38" i="4" s="1"/>
  <c r="O39" i="4"/>
  <c r="O40" i="4"/>
  <c r="P40" i="4" s="1"/>
  <c r="O41" i="4"/>
  <c r="O42" i="4"/>
  <c r="O43" i="4"/>
  <c r="O44" i="4"/>
  <c r="O45" i="4"/>
  <c r="O46" i="4"/>
  <c r="O47" i="4"/>
  <c r="O48" i="4"/>
  <c r="O49" i="4"/>
  <c r="P49" i="4" s="1"/>
  <c r="O50" i="4"/>
  <c r="P50" i="4" s="1"/>
  <c r="O51" i="4"/>
  <c r="O52" i="4"/>
  <c r="P52" i="4" s="1"/>
  <c r="O53" i="4"/>
  <c r="O54" i="4"/>
  <c r="O55" i="4"/>
  <c r="P55" i="4" s="1"/>
  <c r="O56" i="4"/>
  <c r="P56" i="4" s="1"/>
  <c r="O57" i="4"/>
  <c r="O58" i="4"/>
  <c r="O59" i="4"/>
  <c r="O60" i="4"/>
  <c r="O61" i="4"/>
  <c r="P61" i="4" s="1"/>
  <c r="O62" i="4"/>
  <c r="P62" i="4" s="1"/>
  <c r="O63" i="4"/>
  <c r="O64" i="4"/>
  <c r="P64" i="4" s="1"/>
  <c r="O65" i="4"/>
  <c r="O66" i="4"/>
  <c r="O67" i="4"/>
  <c r="O68" i="4"/>
  <c r="O69" i="4"/>
  <c r="O70" i="4"/>
  <c r="O71" i="4"/>
  <c r="O72" i="4"/>
  <c r="O73" i="4"/>
  <c r="P73" i="4" s="1"/>
  <c r="O74" i="4"/>
  <c r="P74" i="4" s="1"/>
  <c r="O75" i="4"/>
  <c r="P75" i="4" s="1"/>
  <c r="O76" i="4"/>
  <c r="P76" i="4" s="1"/>
  <c r="O77" i="4"/>
  <c r="O78" i="4"/>
  <c r="O79" i="4"/>
  <c r="O80" i="4"/>
  <c r="P80" i="4" s="1"/>
  <c r="O81" i="4"/>
  <c r="O82" i="4"/>
  <c r="O83" i="4"/>
  <c r="O84" i="4"/>
  <c r="O85" i="4"/>
  <c r="P85" i="4" s="1"/>
  <c r="O86" i="4"/>
  <c r="P86" i="4" s="1"/>
  <c r="O87" i="4"/>
  <c r="P87" i="4" s="1"/>
  <c r="O88" i="4"/>
  <c r="P88" i="4" s="1"/>
  <c r="O89" i="4"/>
  <c r="O90" i="4"/>
  <c r="P90" i="4" s="1"/>
  <c r="O91" i="4"/>
  <c r="P91" i="4" s="1"/>
  <c r="O92" i="4"/>
  <c r="O93" i="4"/>
  <c r="O94" i="4"/>
  <c r="O95" i="4"/>
  <c r="O96" i="4"/>
  <c r="O5" i="4"/>
  <c r="P5" i="4" s="1"/>
  <c r="O96" i="6"/>
  <c r="P96" i="6" s="1"/>
  <c r="N96" i="6"/>
  <c r="M96" i="6"/>
  <c r="K96" i="6"/>
  <c r="O95" i="6"/>
  <c r="P95" i="6" s="1"/>
  <c r="N95" i="6"/>
  <c r="M95" i="6"/>
  <c r="K95" i="6"/>
  <c r="O94" i="6"/>
  <c r="P94" i="6" s="1"/>
  <c r="N94" i="6"/>
  <c r="M94" i="6"/>
  <c r="K94" i="6"/>
  <c r="O93" i="6"/>
  <c r="P93" i="6" s="1"/>
  <c r="N93" i="6"/>
  <c r="M93" i="6"/>
  <c r="K93" i="6"/>
  <c r="O92" i="6"/>
  <c r="P92" i="6" s="1"/>
  <c r="N92" i="6"/>
  <c r="M92" i="6"/>
  <c r="K92" i="6"/>
  <c r="O91" i="6"/>
  <c r="P91" i="6" s="1"/>
  <c r="N91" i="6"/>
  <c r="M91" i="6"/>
  <c r="K91" i="6"/>
  <c r="O90" i="6"/>
  <c r="P90" i="6" s="1"/>
  <c r="N90" i="6"/>
  <c r="M90" i="6"/>
  <c r="K90" i="6"/>
  <c r="O89" i="6"/>
  <c r="P89" i="6" s="1"/>
  <c r="N89" i="6"/>
  <c r="M89" i="6"/>
  <c r="K89" i="6"/>
  <c r="O88" i="6"/>
  <c r="P88" i="6" s="1"/>
  <c r="N88" i="6"/>
  <c r="M88" i="6"/>
  <c r="K88" i="6"/>
  <c r="O87" i="6"/>
  <c r="P87" i="6" s="1"/>
  <c r="N87" i="6"/>
  <c r="M87" i="6"/>
  <c r="K87" i="6"/>
  <c r="O86" i="6"/>
  <c r="P86" i="6" s="1"/>
  <c r="N86" i="6"/>
  <c r="M86" i="6"/>
  <c r="K86" i="6"/>
  <c r="O85" i="6"/>
  <c r="P85" i="6" s="1"/>
  <c r="N85" i="6"/>
  <c r="M85" i="6"/>
  <c r="K85" i="6"/>
  <c r="O84" i="6"/>
  <c r="P84" i="6" s="1"/>
  <c r="N84" i="6"/>
  <c r="M84" i="6"/>
  <c r="K84" i="6"/>
  <c r="O83" i="6"/>
  <c r="P83" i="6" s="1"/>
  <c r="N83" i="6"/>
  <c r="M83" i="6"/>
  <c r="K83" i="6"/>
  <c r="O82" i="6"/>
  <c r="P82" i="6" s="1"/>
  <c r="N82" i="6"/>
  <c r="M82" i="6"/>
  <c r="K82" i="6"/>
  <c r="O81" i="6"/>
  <c r="P81" i="6" s="1"/>
  <c r="N81" i="6"/>
  <c r="M81" i="6"/>
  <c r="K81" i="6"/>
  <c r="O80" i="6"/>
  <c r="P80" i="6" s="1"/>
  <c r="N80" i="6"/>
  <c r="M80" i="6"/>
  <c r="K80" i="6"/>
  <c r="O79" i="6"/>
  <c r="P79" i="6" s="1"/>
  <c r="N79" i="6"/>
  <c r="M79" i="6"/>
  <c r="K79" i="6"/>
  <c r="O78" i="6"/>
  <c r="P78" i="6" s="1"/>
  <c r="N78" i="6"/>
  <c r="M78" i="6"/>
  <c r="K78" i="6"/>
  <c r="O77" i="6"/>
  <c r="P77" i="6" s="1"/>
  <c r="N77" i="6"/>
  <c r="M77" i="6"/>
  <c r="K77" i="6"/>
  <c r="O76" i="6"/>
  <c r="P76" i="6" s="1"/>
  <c r="N76" i="6"/>
  <c r="M76" i="6"/>
  <c r="K76" i="6"/>
  <c r="O75" i="6"/>
  <c r="P75" i="6" s="1"/>
  <c r="N75" i="6"/>
  <c r="M75" i="6"/>
  <c r="K75" i="6"/>
  <c r="O74" i="6"/>
  <c r="P74" i="6" s="1"/>
  <c r="N74" i="6"/>
  <c r="M74" i="6"/>
  <c r="K74" i="6"/>
  <c r="O73" i="6"/>
  <c r="P73" i="6" s="1"/>
  <c r="N73" i="6"/>
  <c r="M73" i="6"/>
  <c r="K73" i="6"/>
  <c r="O72" i="6"/>
  <c r="P72" i="6" s="1"/>
  <c r="N72" i="6"/>
  <c r="M72" i="6"/>
  <c r="K72" i="6"/>
  <c r="O71" i="6"/>
  <c r="P71" i="6" s="1"/>
  <c r="N71" i="6"/>
  <c r="M71" i="6"/>
  <c r="K71" i="6"/>
  <c r="O70" i="6"/>
  <c r="P70" i="6" s="1"/>
  <c r="N70" i="6"/>
  <c r="M70" i="6"/>
  <c r="K70" i="6"/>
  <c r="P69" i="6"/>
  <c r="O69" i="6"/>
  <c r="N69" i="6"/>
  <c r="M69" i="6"/>
  <c r="K69" i="6"/>
  <c r="O68" i="6"/>
  <c r="P68" i="6" s="1"/>
  <c r="N68" i="6"/>
  <c r="M68" i="6"/>
  <c r="K68" i="6"/>
  <c r="O67" i="6"/>
  <c r="P67" i="6" s="1"/>
  <c r="N67" i="6"/>
  <c r="M67" i="6"/>
  <c r="K67" i="6"/>
  <c r="O66" i="6"/>
  <c r="P66" i="6" s="1"/>
  <c r="N66" i="6"/>
  <c r="M66" i="6"/>
  <c r="K66" i="6"/>
  <c r="O65" i="6"/>
  <c r="P65" i="6" s="1"/>
  <c r="N65" i="6"/>
  <c r="M65" i="6"/>
  <c r="K65" i="6"/>
  <c r="P64" i="6"/>
  <c r="O64" i="6"/>
  <c r="N64" i="6"/>
  <c r="M64" i="6"/>
  <c r="K64" i="6"/>
  <c r="O63" i="6"/>
  <c r="P63" i="6" s="1"/>
  <c r="N63" i="6"/>
  <c r="M63" i="6"/>
  <c r="K63" i="6"/>
  <c r="O62" i="6"/>
  <c r="P62" i="6" s="1"/>
  <c r="N62" i="6"/>
  <c r="M62" i="6"/>
  <c r="K62" i="6"/>
  <c r="O61" i="6"/>
  <c r="P61" i="6" s="1"/>
  <c r="N61" i="6"/>
  <c r="M61" i="6"/>
  <c r="K61" i="6"/>
  <c r="O60" i="6"/>
  <c r="P60" i="6" s="1"/>
  <c r="N60" i="6"/>
  <c r="M60" i="6"/>
  <c r="K60" i="6"/>
  <c r="O59" i="6"/>
  <c r="P59" i="6" s="1"/>
  <c r="N59" i="6"/>
  <c r="M59" i="6"/>
  <c r="K59" i="6"/>
  <c r="O58" i="6"/>
  <c r="P58" i="6" s="1"/>
  <c r="N58" i="6"/>
  <c r="M58" i="6"/>
  <c r="K58" i="6"/>
  <c r="O57" i="6"/>
  <c r="P57" i="6" s="1"/>
  <c r="N57" i="6"/>
  <c r="M57" i="6"/>
  <c r="K57" i="6"/>
  <c r="O56" i="6"/>
  <c r="P56" i="6" s="1"/>
  <c r="N56" i="6"/>
  <c r="M56" i="6"/>
  <c r="K56" i="6"/>
  <c r="O55" i="6"/>
  <c r="P55" i="6" s="1"/>
  <c r="N55" i="6"/>
  <c r="M55" i="6"/>
  <c r="K55" i="6"/>
  <c r="O54" i="6"/>
  <c r="P54" i="6" s="1"/>
  <c r="N54" i="6"/>
  <c r="M54" i="6"/>
  <c r="K54" i="6"/>
  <c r="O53" i="6"/>
  <c r="P53" i="6" s="1"/>
  <c r="N53" i="6"/>
  <c r="M53" i="6"/>
  <c r="K53" i="6"/>
  <c r="O52" i="6"/>
  <c r="P52" i="6" s="1"/>
  <c r="N52" i="6"/>
  <c r="M52" i="6"/>
  <c r="K52" i="6"/>
  <c r="O51" i="6"/>
  <c r="P51" i="6" s="1"/>
  <c r="N51" i="6"/>
  <c r="M51" i="6"/>
  <c r="K51" i="6"/>
  <c r="O50" i="6"/>
  <c r="P50" i="6" s="1"/>
  <c r="N50" i="6"/>
  <c r="M50" i="6"/>
  <c r="K50" i="6"/>
  <c r="O49" i="6"/>
  <c r="P49" i="6" s="1"/>
  <c r="N49" i="6"/>
  <c r="M49" i="6"/>
  <c r="K49" i="6"/>
  <c r="O48" i="6"/>
  <c r="P48" i="6" s="1"/>
  <c r="N48" i="6"/>
  <c r="M48" i="6"/>
  <c r="K48" i="6"/>
  <c r="O47" i="6"/>
  <c r="P47" i="6" s="1"/>
  <c r="N47" i="6"/>
  <c r="M47" i="6"/>
  <c r="K47" i="6"/>
  <c r="O46" i="6"/>
  <c r="P46" i="6" s="1"/>
  <c r="N46" i="6"/>
  <c r="M46" i="6"/>
  <c r="K46" i="6"/>
  <c r="O45" i="6"/>
  <c r="P45" i="6" s="1"/>
  <c r="N45" i="6"/>
  <c r="M45" i="6"/>
  <c r="K45" i="6"/>
  <c r="O44" i="6"/>
  <c r="P44" i="6" s="1"/>
  <c r="N44" i="6"/>
  <c r="M44" i="6"/>
  <c r="K44" i="6"/>
  <c r="O43" i="6"/>
  <c r="P43" i="6" s="1"/>
  <c r="N43" i="6"/>
  <c r="M43" i="6"/>
  <c r="K43" i="6"/>
  <c r="O42" i="6"/>
  <c r="P42" i="6" s="1"/>
  <c r="N42" i="6"/>
  <c r="M42" i="6"/>
  <c r="K42" i="6"/>
  <c r="P41" i="6"/>
  <c r="N41" i="6"/>
  <c r="M41" i="6"/>
  <c r="K41" i="6"/>
  <c r="P40" i="6"/>
  <c r="O40" i="6"/>
  <c r="N40" i="6"/>
  <c r="M40" i="6"/>
  <c r="K40" i="6"/>
  <c r="O39" i="6"/>
  <c r="P39" i="6" s="1"/>
  <c r="N39" i="6"/>
  <c r="M39" i="6"/>
  <c r="K39" i="6"/>
  <c r="O38" i="6"/>
  <c r="P38" i="6" s="1"/>
  <c r="N38" i="6"/>
  <c r="M38" i="6"/>
  <c r="K38" i="6"/>
  <c r="O37" i="6"/>
  <c r="P37" i="6" s="1"/>
  <c r="N37" i="6"/>
  <c r="M37" i="6"/>
  <c r="K37" i="6"/>
  <c r="O36" i="6"/>
  <c r="P36" i="6" s="1"/>
  <c r="N36" i="6"/>
  <c r="M36" i="6"/>
  <c r="K36" i="6"/>
  <c r="O35" i="6"/>
  <c r="P35" i="6" s="1"/>
  <c r="N35" i="6"/>
  <c r="M35" i="6"/>
  <c r="K35" i="6"/>
  <c r="O34" i="6"/>
  <c r="P34" i="6" s="1"/>
  <c r="N34" i="6"/>
  <c r="M34" i="6"/>
  <c r="K34" i="6"/>
  <c r="O33" i="6"/>
  <c r="P33" i="6" s="1"/>
  <c r="N33" i="6"/>
  <c r="M33" i="6"/>
  <c r="K33" i="6"/>
  <c r="O32" i="6"/>
  <c r="P32" i="6" s="1"/>
  <c r="N32" i="6"/>
  <c r="M32" i="6"/>
  <c r="K32" i="6"/>
  <c r="O31" i="6"/>
  <c r="P31" i="6" s="1"/>
  <c r="N31" i="6"/>
  <c r="M31" i="6"/>
  <c r="K31" i="6"/>
  <c r="O30" i="6"/>
  <c r="P30" i="6" s="1"/>
  <c r="N30" i="6"/>
  <c r="M30" i="6"/>
  <c r="K30" i="6"/>
  <c r="P29" i="6"/>
  <c r="O29" i="6"/>
  <c r="N29" i="6"/>
  <c r="M29" i="6"/>
  <c r="K29" i="6"/>
  <c r="O28" i="6"/>
  <c r="P28" i="6" s="1"/>
  <c r="N28" i="6"/>
  <c r="M28" i="6"/>
  <c r="K28" i="6"/>
  <c r="O27" i="6"/>
  <c r="P27" i="6" s="1"/>
  <c r="N27" i="6"/>
  <c r="M27" i="6"/>
  <c r="K27" i="6"/>
  <c r="O26" i="6"/>
  <c r="P26" i="6" s="1"/>
  <c r="N26" i="6"/>
  <c r="M26" i="6"/>
  <c r="K26" i="6"/>
  <c r="O25" i="6"/>
  <c r="P25" i="6" s="1"/>
  <c r="N25" i="6"/>
  <c r="M25" i="6"/>
  <c r="K25" i="6"/>
  <c r="P24" i="6"/>
  <c r="N24" i="6"/>
  <c r="M24" i="6"/>
  <c r="K24" i="6"/>
  <c r="O23" i="6"/>
  <c r="P23" i="6" s="1"/>
  <c r="N23" i="6"/>
  <c r="M23" i="6"/>
  <c r="K23" i="6"/>
  <c r="O22" i="6"/>
  <c r="P22" i="6" s="1"/>
  <c r="N22" i="6"/>
  <c r="M22" i="6"/>
  <c r="K22" i="6"/>
  <c r="O21" i="6"/>
  <c r="P21" i="6" s="1"/>
  <c r="N21" i="6"/>
  <c r="M21" i="6"/>
  <c r="K21" i="6"/>
  <c r="O20" i="6"/>
  <c r="P20" i="6" s="1"/>
  <c r="N20" i="6"/>
  <c r="M20" i="6"/>
  <c r="K20" i="6"/>
  <c r="O19" i="6"/>
  <c r="P19" i="6" s="1"/>
  <c r="N19" i="6"/>
  <c r="M19" i="6"/>
  <c r="K19" i="6"/>
  <c r="O18" i="6"/>
  <c r="P18" i="6" s="1"/>
  <c r="N18" i="6"/>
  <c r="M18" i="6"/>
  <c r="K18" i="6"/>
  <c r="O17" i="6"/>
  <c r="P17" i="6" s="1"/>
  <c r="N17" i="6"/>
  <c r="M17" i="6"/>
  <c r="K17" i="6"/>
  <c r="O16" i="6"/>
  <c r="P16" i="6" s="1"/>
  <c r="N16" i="6"/>
  <c r="M16" i="6"/>
  <c r="K16" i="6"/>
  <c r="O15" i="6"/>
  <c r="P15" i="6" s="1"/>
  <c r="N15" i="6"/>
  <c r="M15" i="6"/>
  <c r="K15" i="6"/>
  <c r="O14" i="6"/>
  <c r="P14" i="6" s="1"/>
  <c r="N14" i="6"/>
  <c r="M14" i="6"/>
  <c r="K14" i="6"/>
  <c r="O13" i="6"/>
  <c r="P13" i="6" s="1"/>
  <c r="N13" i="6"/>
  <c r="M13" i="6"/>
  <c r="K13" i="6"/>
  <c r="O12" i="6"/>
  <c r="P12" i="6" s="1"/>
  <c r="N12" i="6"/>
  <c r="M12" i="6"/>
  <c r="K12" i="6"/>
  <c r="O11" i="6"/>
  <c r="P11" i="6" s="1"/>
  <c r="N11" i="6"/>
  <c r="M11" i="6"/>
  <c r="K11" i="6"/>
  <c r="O10" i="6"/>
  <c r="P10" i="6" s="1"/>
  <c r="N10" i="6"/>
  <c r="M10" i="6"/>
  <c r="K10" i="6"/>
  <c r="O9" i="6"/>
  <c r="P9" i="6" s="1"/>
  <c r="N9" i="6"/>
  <c r="M9" i="6"/>
  <c r="K9" i="6"/>
  <c r="O8" i="6"/>
  <c r="P8" i="6" s="1"/>
  <c r="N8" i="6"/>
  <c r="M8" i="6"/>
  <c r="K8" i="6"/>
  <c r="O7" i="6"/>
  <c r="P7" i="6" s="1"/>
  <c r="N7" i="6"/>
  <c r="M7" i="6"/>
  <c r="K7" i="6"/>
  <c r="O6" i="6"/>
  <c r="P6" i="6" s="1"/>
  <c r="N6" i="6"/>
  <c r="M6" i="6"/>
  <c r="K6" i="6"/>
  <c r="O5" i="6"/>
  <c r="P5" i="6" s="1"/>
  <c r="N5" i="6"/>
  <c r="M5" i="6"/>
  <c r="K5" i="6"/>
  <c r="P187" i="2"/>
  <c r="AD323" i="2"/>
  <c r="AD324" i="2"/>
  <c r="AD325" i="2"/>
  <c r="AD326" i="2"/>
  <c r="AD327" i="2"/>
  <c r="AD328" i="2"/>
  <c r="AD329" i="2"/>
  <c r="AD330" i="2"/>
  <c r="AD331" i="2"/>
  <c r="AD332" i="2"/>
  <c r="Q333" i="2"/>
  <c r="R333" i="2"/>
  <c r="S333" i="2"/>
  <c r="T333" i="2"/>
  <c r="U333" i="2"/>
  <c r="V333" i="2"/>
  <c r="W333" i="2"/>
  <c r="X333" i="2"/>
  <c r="Y333" i="2"/>
  <c r="Z333" i="2"/>
  <c r="AA333" i="2"/>
  <c r="AB333" i="2"/>
  <c r="AC333" i="2"/>
  <c r="O333" i="2"/>
  <c r="AD299" i="2"/>
  <c r="AD298" i="2"/>
  <c r="AD297" i="2"/>
  <c r="AD276" i="2"/>
  <c r="AD275" i="2"/>
  <c r="AD274" i="2"/>
  <c r="AD273" i="2"/>
  <c r="AD272" i="2"/>
  <c r="AD271" i="2"/>
  <c r="AD270" i="2"/>
  <c r="AD269" i="2"/>
  <c r="AD268" i="2"/>
  <c r="AD267" i="2"/>
  <c r="AD266" i="2"/>
  <c r="AD253" i="2"/>
  <c r="AD252" i="2"/>
  <c r="AD251" i="2"/>
  <c r="AD244" i="2"/>
  <c r="AD243" i="2"/>
  <c r="AD238" i="2"/>
  <c r="AD237" i="2"/>
  <c r="AD236" i="2"/>
  <c r="AD119" i="2"/>
  <c r="AD118" i="2"/>
  <c r="AD117" i="2"/>
  <c r="AD116" i="2"/>
  <c r="AD115" i="2"/>
  <c r="AD101" i="2"/>
  <c r="AD100" i="2"/>
  <c r="AD99" i="2"/>
  <c r="AD98" i="2"/>
  <c r="AD97" i="2"/>
  <c r="AD76" i="2"/>
  <c r="AD75" i="2"/>
  <c r="AD74" i="2"/>
  <c r="AD55" i="2"/>
  <c r="AD54" i="2"/>
  <c r="AD53" i="2"/>
  <c r="AD52" i="2"/>
  <c r="AD51" i="2"/>
  <c r="AD50" i="2"/>
  <c r="AD49" i="2"/>
  <c r="AD48" i="2"/>
  <c r="AD47" i="2"/>
  <c r="AD46" i="2"/>
  <c r="AD45" i="2"/>
  <c r="AD44" i="2"/>
  <c r="AD43" i="2"/>
  <c r="AD42" i="2"/>
  <c r="AD35" i="2"/>
  <c r="AD36" i="2"/>
  <c r="AD37" i="2"/>
  <c r="AD38" i="2"/>
  <c r="AD39" i="2"/>
  <c r="AD40" i="2"/>
  <c r="AD41" i="2"/>
  <c r="AD56" i="2"/>
  <c r="AD57" i="2"/>
  <c r="AD58" i="2"/>
  <c r="AD59" i="2"/>
  <c r="AD60" i="2"/>
  <c r="AD61" i="2"/>
  <c r="AD62" i="2"/>
  <c r="AD63" i="2"/>
  <c r="AD64" i="2"/>
  <c r="AD65" i="2"/>
  <c r="AD66" i="2"/>
  <c r="AD67" i="2"/>
  <c r="AD68" i="2"/>
  <c r="AD69" i="2"/>
  <c r="AD70" i="2"/>
  <c r="AD71" i="2"/>
  <c r="AD72" i="2"/>
  <c r="AD73" i="2"/>
  <c r="AD77" i="2"/>
  <c r="AD78" i="2"/>
  <c r="AD79" i="2"/>
  <c r="AD80" i="2"/>
  <c r="AD81" i="2"/>
  <c r="AD82" i="2"/>
  <c r="AD83" i="2"/>
  <c r="AD84" i="2"/>
  <c r="AD85" i="2"/>
  <c r="AD86" i="2"/>
  <c r="AD87" i="2"/>
  <c r="AD88" i="2"/>
  <c r="AD89" i="2"/>
  <c r="AD90" i="2"/>
  <c r="AD91" i="2"/>
  <c r="AD92" i="2"/>
  <c r="AD93" i="2"/>
  <c r="AD94" i="2"/>
  <c r="AD95" i="2"/>
  <c r="AD96" i="2"/>
  <c r="AD102" i="2"/>
  <c r="AD103" i="2"/>
  <c r="AD104" i="2"/>
  <c r="AD105" i="2"/>
  <c r="AD106" i="2"/>
  <c r="AD107" i="2"/>
  <c r="AD108" i="2"/>
  <c r="AD109" i="2"/>
  <c r="AD110" i="2"/>
  <c r="AD111" i="2"/>
  <c r="AD112" i="2"/>
  <c r="AD113" i="2"/>
  <c r="AD114"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9" i="2"/>
  <c r="AD240" i="2"/>
  <c r="AD241" i="2"/>
  <c r="AD242" i="2"/>
  <c r="AD245" i="2"/>
  <c r="AD246" i="2"/>
  <c r="AD247" i="2"/>
  <c r="AD248" i="2"/>
  <c r="AD249" i="2"/>
  <c r="AD250" i="2"/>
  <c r="AD254" i="2"/>
  <c r="AD255" i="2"/>
  <c r="AD256" i="2"/>
  <c r="AD257" i="2"/>
  <c r="AD258" i="2"/>
  <c r="AD259" i="2"/>
  <c r="AD260" i="2"/>
  <c r="AD261" i="2"/>
  <c r="AD262" i="2"/>
  <c r="AD263" i="2"/>
  <c r="AD264" i="2"/>
  <c r="AD265" i="2"/>
  <c r="AD277" i="2"/>
  <c r="AD278" i="2"/>
  <c r="AD279" i="2"/>
  <c r="AD280" i="2"/>
  <c r="AD281" i="2"/>
  <c r="AD282" i="2"/>
  <c r="AD283" i="2"/>
  <c r="AD284" i="2"/>
  <c r="AD285" i="2"/>
  <c r="AD286" i="2"/>
  <c r="AD287" i="2"/>
  <c r="AD288" i="2"/>
  <c r="AD289" i="2"/>
  <c r="AD290" i="2"/>
  <c r="AD291" i="2"/>
  <c r="AD292" i="2"/>
  <c r="AD293" i="2"/>
  <c r="AD294" i="2"/>
  <c r="AD295" i="2"/>
  <c r="AD296" i="2"/>
  <c r="AD300" i="2"/>
  <c r="AD301" i="2"/>
  <c r="AD302" i="2"/>
  <c r="AD303" i="2"/>
  <c r="AD304" i="2"/>
  <c r="AD305" i="2"/>
  <c r="AD306" i="2"/>
  <c r="AD307" i="2"/>
  <c r="AD308" i="2"/>
  <c r="AD309" i="2"/>
  <c r="AD310" i="2"/>
  <c r="AD311" i="2"/>
  <c r="AD312" i="2"/>
  <c r="AD313" i="2"/>
  <c r="AD314" i="2"/>
  <c r="AD315" i="2"/>
  <c r="AD316" i="2"/>
  <c r="AD317" i="2"/>
  <c r="AD318" i="2"/>
  <c r="AD319" i="2"/>
  <c r="AD320" i="2"/>
  <c r="AD321" i="2"/>
  <c r="AD322" i="2"/>
  <c r="AD14" i="2"/>
  <c r="AD15" i="2"/>
  <c r="AD16" i="2"/>
  <c r="AD17" i="2"/>
  <c r="AD18" i="2"/>
  <c r="AD19" i="2"/>
  <c r="AD20" i="2"/>
  <c r="AD21" i="2"/>
  <c r="AD22" i="2"/>
  <c r="AD23" i="2"/>
  <c r="AD24" i="2"/>
  <c r="AD25" i="2"/>
  <c r="AD26" i="2"/>
  <c r="AD27" i="2"/>
  <c r="AD28" i="2"/>
  <c r="AD29" i="2"/>
  <c r="AD30" i="2"/>
  <c r="AD31" i="2"/>
  <c r="AD32" i="2"/>
  <c r="AD33" i="2"/>
  <c r="AD34" i="2"/>
  <c r="AD13" i="2"/>
  <c r="AD10" i="2"/>
  <c r="AD3" i="2"/>
  <c r="AD4" i="2"/>
  <c r="AD5" i="2"/>
  <c r="AD6" i="2"/>
  <c r="AD7" i="2"/>
  <c r="AD8" i="2"/>
  <c r="AD9" i="2"/>
  <c r="AD11" i="2"/>
  <c r="AD12" i="2"/>
  <c r="AD2" i="2"/>
  <c r="P96" i="4"/>
  <c r="N96" i="4"/>
  <c r="M96" i="4"/>
  <c r="K96" i="4"/>
  <c r="P95" i="4"/>
  <c r="N95" i="4"/>
  <c r="M95" i="4"/>
  <c r="K95" i="4"/>
  <c r="P94" i="4"/>
  <c r="N94" i="4"/>
  <c r="M94" i="4"/>
  <c r="K94" i="4"/>
  <c r="P93" i="4"/>
  <c r="N93" i="4"/>
  <c r="M93" i="4"/>
  <c r="K93" i="4"/>
  <c r="N92" i="4"/>
  <c r="M92" i="4"/>
  <c r="K92" i="4"/>
  <c r="N91" i="4"/>
  <c r="M91" i="4"/>
  <c r="K91" i="4"/>
  <c r="N90" i="4"/>
  <c r="M90" i="4"/>
  <c r="K90" i="4"/>
  <c r="P89" i="4"/>
  <c r="N89" i="4"/>
  <c r="M89" i="4"/>
  <c r="K89" i="4"/>
  <c r="N88" i="4"/>
  <c r="M88" i="4"/>
  <c r="K88" i="4"/>
  <c r="N87" i="4"/>
  <c r="M87" i="4"/>
  <c r="K87" i="4"/>
  <c r="N86" i="4"/>
  <c r="M86" i="4"/>
  <c r="K86" i="4"/>
  <c r="N85" i="4"/>
  <c r="M85" i="4"/>
  <c r="K85" i="4"/>
  <c r="P84" i="4"/>
  <c r="N84" i="4"/>
  <c r="M84" i="4"/>
  <c r="K84" i="4"/>
  <c r="P83" i="4"/>
  <c r="N83" i="4"/>
  <c r="M83" i="4"/>
  <c r="K83" i="4"/>
  <c r="P82" i="4"/>
  <c r="N82" i="4"/>
  <c r="M82" i="4"/>
  <c r="K82" i="4"/>
  <c r="P81" i="4"/>
  <c r="N81" i="4"/>
  <c r="M81" i="4"/>
  <c r="K81" i="4"/>
  <c r="N80" i="4"/>
  <c r="M80" i="4"/>
  <c r="K80" i="4"/>
  <c r="N79" i="4"/>
  <c r="M79" i="4"/>
  <c r="K79" i="4"/>
  <c r="P78" i="4"/>
  <c r="N78" i="4"/>
  <c r="M78" i="4"/>
  <c r="K78" i="4"/>
  <c r="P77" i="4"/>
  <c r="N77" i="4"/>
  <c r="M77" i="4"/>
  <c r="K77" i="4"/>
  <c r="N76" i="4"/>
  <c r="M76" i="4"/>
  <c r="K76" i="4"/>
  <c r="N75" i="4"/>
  <c r="M75" i="4"/>
  <c r="K75" i="4"/>
  <c r="N74" i="4"/>
  <c r="M74" i="4"/>
  <c r="K74" i="4"/>
  <c r="N73" i="4"/>
  <c r="M73" i="4"/>
  <c r="K73" i="4"/>
  <c r="P72" i="4"/>
  <c r="N72" i="4"/>
  <c r="M72" i="4"/>
  <c r="K72" i="4"/>
  <c r="P71" i="4"/>
  <c r="N71" i="4"/>
  <c r="M71" i="4"/>
  <c r="K71" i="4"/>
  <c r="P70" i="4"/>
  <c r="N70" i="4"/>
  <c r="M70" i="4"/>
  <c r="K70" i="4"/>
  <c r="P69" i="4"/>
  <c r="N69" i="4"/>
  <c r="M69" i="4"/>
  <c r="K69" i="4"/>
  <c r="P68" i="4"/>
  <c r="N68" i="4"/>
  <c r="M68" i="4"/>
  <c r="K68" i="4"/>
  <c r="N67" i="4"/>
  <c r="M67" i="4"/>
  <c r="K67" i="4"/>
  <c r="N66" i="4"/>
  <c r="M66" i="4"/>
  <c r="K66" i="4"/>
  <c r="P65" i="4"/>
  <c r="N65" i="4"/>
  <c r="M65" i="4"/>
  <c r="K65" i="4"/>
  <c r="N64" i="4"/>
  <c r="M64" i="4"/>
  <c r="K64" i="4"/>
  <c r="P63" i="4"/>
  <c r="N63" i="4"/>
  <c r="M63" i="4"/>
  <c r="K63" i="4"/>
  <c r="N62" i="4"/>
  <c r="M62" i="4"/>
  <c r="K62" i="4"/>
  <c r="N61" i="4"/>
  <c r="M61" i="4"/>
  <c r="K61" i="4"/>
  <c r="P60" i="4"/>
  <c r="N60" i="4"/>
  <c r="M60" i="4"/>
  <c r="K60" i="4"/>
  <c r="P59" i="4"/>
  <c r="N59" i="4"/>
  <c r="M59" i="4"/>
  <c r="K59" i="4"/>
  <c r="P58" i="4"/>
  <c r="N58" i="4"/>
  <c r="M58" i="4"/>
  <c r="K58" i="4"/>
  <c r="P57" i="4"/>
  <c r="N57" i="4"/>
  <c r="M57" i="4"/>
  <c r="K57" i="4"/>
  <c r="N56" i="4"/>
  <c r="M56" i="4"/>
  <c r="K56" i="4"/>
  <c r="N55" i="4"/>
  <c r="M55" i="4"/>
  <c r="K55" i="4"/>
  <c r="P54" i="4"/>
  <c r="N54" i="4"/>
  <c r="M54" i="4"/>
  <c r="K54" i="4"/>
  <c r="P53" i="4"/>
  <c r="N53" i="4"/>
  <c r="M53" i="4"/>
  <c r="K53" i="4"/>
  <c r="N52" i="4"/>
  <c r="M52" i="4"/>
  <c r="K52" i="4"/>
  <c r="P51" i="4"/>
  <c r="N51" i="4"/>
  <c r="M51" i="4"/>
  <c r="K51" i="4"/>
  <c r="N50" i="4"/>
  <c r="M50" i="4"/>
  <c r="K50" i="4"/>
  <c r="N49" i="4"/>
  <c r="M49" i="4"/>
  <c r="K49" i="4"/>
  <c r="P48" i="4"/>
  <c r="N48" i="4"/>
  <c r="M48" i="4"/>
  <c r="K48" i="4"/>
  <c r="P47" i="4"/>
  <c r="N47" i="4"/>
  <c r="M47" i="4"/>
  <c r="K47" i="4"/>
  <c r="P46" i="4"/>
  <c r="N46" i="4"/>
  <c r="M46" i="4"/>
  <c r="K46" i="4"/>
  <c r="P45" i="4"/>
  <c r="N45" i="4"/>
  <c r="M45" i="4"/>
  <c r="K45" i="4"/>
  <c r="N44" i="4"/>
  <c r="M44" i="4"/>
  <c r="K44" i="4"/>
  <c r="P43" i="4"/>
  <c r="N43" i="4"/>
  <c r="M43" i="4"/>
  <c r="K43" i="4"/>
  <c r="N42" i="4"/>
  <c r="M42" i="4"/>
  <c r="K42" i="4"/>
  <c r="P41" i="4"/>
  <c r="N41" i="4"/>
  <c r="M41" i="4"/>
  <c r="K41" i="4"/>
  <c r="N40" i="4"/>
  <c r="M40" i="4"/>
  <c r="K40" i="4"/>
  <c r="P39" i="4"/>
  <c r="N39" i="4"/>
  <c r="M39" i="4"/>
  <c r="K39" i="4"/>
  <c r="N38" i="4"/>
  <c r="M38" i="4"/>
  <c r="K38" i="4"/>
  <c r="N37" i="4"/>
  <c r="M37" i="4"/>
  <c r="K37" i="4"/>
  <c r="P36" i="4"/>
  <c r="N36" i="4"/>
  <c r="M36" i="4"/>
  <c r="K36" i="4"/>
  <c r="P35" i="4"/>
  <c r="N35" i="4"/>
  <c r="M35" i="4"/>
  <c r="K35" i="4"/>
  <c r="P34" i="4"/>
  <c r="N34" i="4"/>
  <c r="M34" i="4"/>
  <c r="K34" i="4"/>
  <c r="P33" i="4"/>
  <c r="N33" i="4"/>
  <c r="M33" i="4"/>
  <c r="K33" i="4"/>
  <c r="N32" i="4"/>
  <c r="M32" i="4"/>
  <c r="K32" i="4"/>
  <c r="N31" i="4"/>
  <c r="M31" i="4"/>
  <c r="K31" i="4"/>
  <c r="N30" i="4"/>
  <c r="M30" i="4"/>
  <c r="K30" i="4"/>
  <c r="P29" i="4"/>
  <c r="N29" i="4"/>
  <c r="M29" i="4"/>
  <c r="K29" i="4"/>
  <c r="N28" i="4"/>
  <c r="M28" i="4"/>
  <c r="K28" i="4"/>
  <c r="P27" i="4"/>
  <c r="N27" i="4"/>
  <c r="M27" i="4"/>
  <c r="K27" i="4"/>
  <c r="N26" i="4"/>
  <c r="M26" i="4"/>
  <c r="K26" i="4"/>
  <c r="N25" i="4"/>
  <c r="M25" i="4"/>
  <c r="K25" i="4"/>
  <c r="P24" i="4"/>
  <c r="N24" i="4"/>
  <c r="M24" i="4"/>
  <c r="K24" i="4"/>
  <c r="P23" i="4"/>
  <c r="N23" i="4"/>
  <c r="M23" i="4"/>
  <c r="K23" i="4"/>
  <c r="P22" i="4"/>
  <c r="N22" i="4"/>
  <c r="M22" i="4"/>
  <c r="K22" i="4"/>
  <c r="P21" i="4"/>
  <c r="N21" i="4"/>
  <c r="M21" i="4"/>
  <c r="K21" i="4"/>
  <c r="N20" i="4"/>
  <c r="M20" i="4"/>
  <c r="K20" i="4"/>
  <c r="N19" i="4"/>
  <c r="M19" i="4"/>
  <c r="K19" i="4"/>
  <c r="P18" i="4"/>
  <c r="N18" i="4"/>
  <c r="M18" i="4"/>
  <c r="K18" i="4"/>
  <c r="P17" i="4"/>
  <c r="N17" i="4"/>
  <c r="M17" i="4"/>
  <c r="K17" i="4"/>
  <c r="N16" i="4"/>
  <c r="M16" i="4"/>
  <c r="K16" i="4"/>
  <c r="P15" i="4"/>
  <c r="N15" i="4"/>
  <c r="M15" i="4"/>
  <c r="K15" i="4"/>
  <c r="N14" i="4"/>
  <c r="M14" i="4"/>
  <c r="K14" i="4"/>
  <c r="N13" i="4"/>
  <c r="M13" i="4"/>
  <c r="K13" i="4"/>
  <c r="P12" i="4"/>
  <c r="N12" i="4"/>
  <c r="M12" i="4"/>
  <c r="K12" i="4"/>
  <c r="P11" i="4"/>
  <c r="N11" i="4"/>
  <c r="M11" i="4"/>
  <c r="K11" i="4"/>
  <c r="P10" i="4"/>
  <c r="N10" i="4"/>
  <c r="M10" i="4"/>
  <c r="K10" i="4"/>
  <c r="P9" i="4"/>
  <c r="N9" i="4"/>
  <c r="M9" i="4"/>
  <c r="K9" i="4"/>
  <c r="N8" i="4"/>
  <c r="M8" i="4"/>
  <c r="K8" i="4"/>
  <c r="N7" i="4"/>
  <c r="M7" i="4"/>
  <c r="K7" i="4"/>
  <c r="P6" i="4"/>
  <c r="N6" i="4"/>
  <c r="M6" i="4"/>
  <c r="K6" i="4"/>
  <c r="N5" i="4"/>
  <c r="M5" i="4"/>
  <c r="K5" i="4"/>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3" i="2"/>
  <c r="P324" i="2"/>
  <c r="P325" i="2"/>
  <c r="P326" i="2"/>
  <c r="P327" i="2"/>
  <c r="P328" i="2"/>
  <c r="P329" i="2"/>
  <c r="P330" i="2"/>
  <c r="P331" i="2"/>
  <c r="P332" i="2"/>
  <c r="P2" i="2"/>
  <c r="N123" i="9" l="1"/>
  <c r="O89" i="9"/>
  <c r="P89" i="9" s="1"/>
  <c r="P100" i="9"/>
  <c r="O52" i="9"/>
  <c r="P52" i="9" s="1"/>
  <c r="O17" i="9"/>
  <c r="P17" i="9" s="1"/>
  <c r="P120" i="9"/>
  <c r="P60" i="9"/>
  <c r="O79" i="9"/>
  <c r="P79" i="9" s="1"/>
  <c r="P70" i="9"/>
  <c r="O111" i="9"/>
  <c r="P111" i="9" s="1"/>
  <c r="O6" i="9"/>
  <c r="P6" i="9" s="1"/>
  <c r="O5" i="9"/>
  <c r="P5" i="9" s="1"/>
  <c r="P30" i="9"/>
  <c r="P21" i="9"/>
  <c r="P10" i="9"/>
  <c r="O114" i="9"/>
  <c r="P114" i="9" s="1"/>
  <c r="O103" i="9"/>
  <c r="P103" i="9" s="1"/>
  <c r="O92" i="9"/>
  <c r="P92" i="9" s="1"/>
  <c r="O82" i="9"/>
  <c r="P82" i="9" s="1"/>
  <c r="O62" i="9"/>
  <c r="P62" i="9" s="1"/>
  <c r="O55" i="9"/>
  <c r="P55" i="9" s="1"/>
  <c r="O19" i="9"/>
  <c r="P19" i="9" s="1"/>
  <c r="O8" i="9"/>
  <c r="P8" i="9" s="1"/>
  <c r="O113" i="9"/>
  <c r="P113" i="9" s="1"/>
  <c r="O102" i="9"/>
  <c r="P102" i="9" s="1"/>
  <c r="O91" i="9"/>
  <c r="P91" i="9" s="1"/>
  <c r="O81" i="9"/>
  <c r="P81" i="9" s="1"/>
  <c r="O54" i="9"/>
  <c r="P54" i="9" s="1"/>
  <c r="O40" i="9"/>
  <c r="P40" i="9" s="1"/>
  <c r="O28" i="9"/>
  <c r="P28" i="9" s="1"/>
  <c r="O18" i="9"/>
  <c r="P18" i="9" s="1"/>
  <c r="O119" i="9"/>
  <c r="P119" i="9" s="1"/>
  <c r="O99" i="9"/>
  <c r="P99" i="9" s="1"/>
  <c r="O88" i="9"/>
  <c r="P88" i="9" s="1"/>
  <c r="O78" i="9"/>
  <c r="P78" i="9" s="1"/>
  <c r="O59" i="9"/>
  <c r="P59" i="9" s="1"/>
  <c r="O51" i="9"/>
  <c r="P51" i="9" s="1"/>
  <c r="O46" i="9"/>
  <c r="P46" i="9" s="1"/>
  <c r="O33" i="9"/>
  <c r="P33" i="9" s="1"/>
  <c r="O26" i="9"/>
  <c r="P26" i="9" s="1"/>
  <c r="O16" i="9"/>
  <c r="P16" i="9" s="1"/>
  <c r="O117" i="9"/>
  <c r="P117" i="9" s="1"/>
  <c r="O109" i="9"/>
  <c r="P109" i="9" s="1"/>
  <c r="O97" i="9"/>
  <c r="P97" i="9" s="1"/>
  <c r="O86" i="9"/>
  <c r="P86" i="9" s="1"/>
  <c r="O76" i="9"/>
  <c r="P76" i="9" s="1"/>
  <c r="O68" i="9"/>
  <c r="P68" i="9" s="1"/>
  <c r="O57" i="9"/>
  <c r="P57" i="9" s="1"/>
  <c r="O44" i="9"/>
  <c r="P44" i="9" s="1"/>
  <c r="O14" i="9"/>
  <c r="P14" i="9" s="1"/>
  <c r="O4" i="9"/>
  <c r="P4" i="9" s="1"/>
  <c r="O2" i="9"/>
  <c r="P2" i="9" s="1"/>
  <c r="O115" i="9"/>
  <c r="P115" i="9" s="1"/>
  <c r="O94" i="9"/>
  <c r="P94" i="9" s="1"/>
  <c r="O84" i="9"/>
  <c r="P84" i="9" s="1"/>
  <c r="O73" i="9"/>
  <c r="P73" i="9" s="1"/>
  <c r="O65" i="9"/>
  <c r="P65" i="9" s="1"/>
  <c r="O35" i="9"/>
  <c r="P35" i="9" s="1"/>
  <c r="O31" i="9"/>
  <c r="P31" i="9" s="1"/>
  <c r="O22" i="9"/>
  <c r="P22" i="9" s="1"/>
  <c r="O11" i="9"/>
  <c r="P11" i="9" s="1"/>
  <c r="O3" i="9"/>
  <c r="P3" i="9" s="1"/>
  <c r="O106" i="9"/>
  <c r="P106" i="9" s="1"/>
  <c r="AB283" i="7"/>
  <c r="P283" i="7"/>
  <c r="P281" i="7"/>
  <c r="P92" i="4"/>
  <c r="P19" i="4"/>
  <c r="P44" i="4"/>
  <c r="P97" i="4" s="1"/>
  <c r="P66" i="4"/>
  <c r="P79" i="4"/>
  <c r="P31" i="4"/>
  <c r="P42" i="4"/>
  <c r="P67" i="4"/>
  <c r="P97" i="6"/>
  <c r="P333" i="2"/>
</calcChain>
</file>

<file path=xl/sharedStrings.xml><?xml version="1.0" encoding="utf-8"?>
<sst xmlns="http://schemas.openxmlformats.org/spreadsheetml/2006/main" count="25760" uniqueCount="820">
  <si>
    <t>Huyện Quốc Oai</t>
  </si>
  <si>
    <t>4160987118(5531)</t>
  </si>
  <si>
    <t>Quận Hoàng Mai</t>
  </si>
  <si>
    <t>4161539997</t>
  </si>
  <si>
    <t>BH2328847</t>
  </si>
  <si>
    <t>4162518518 (4979)</t>
  </si>
  <si>
    <t>Chân gà xì dầu 150g</t>
  </si>
  <si>
    <t>0104918404-025</t>
  </si>
  <si>
    <t>BH2406/03640</t>
  </si>
  <si>
    <t>00045596</t>
  </si>
  <si>
    <t>00037250</t>
  </si>
  <si>
    <t>4161460972</t>
  </si>
  <si>
    <t>WIN-016</t>
  </si>
  <si>
    <t>BH2406/02980</t>
  </si>
  <si>
    <t>GTNH500</t>
  </si>
  <si>
    <t>Quận Bắc Từ Liêm</t>
  </si>
  <si>
    <t>Thừa Thiên - Huế</t>
  </si>
  <si>
    <t>WIN1654</t>
  </si>
  <si>
    <t>WIN5585</t>
  </si>
  <si>
    <t>SHK200</t>
  </si>
  <si>
    <t>BH2328355</t>
  </si>
  <si>
    <t>BH2329434</t>
  </si>
  <si>
    <t>Giò sụn gà 250g</t>
  </si>
  <si>
    <t>BH2407/0016</t>
  </si>
  <si>
    <t>00034686</t>
  </si>
  <si>
    <t>4161729902(4472)</t>
  </si>
  <si>
    <t>WIN-021</t>
  </si>
  <si>
    <t>4162701135(3579)</t>
  </si>
  <si>
    <t>WIN4032</t>
  </si>
  <si>
    <t>Vĩnh Long</t>
  </si>
  <si>
    <t>WIN2078</t>
  </si>
  <si>
    <t>win4360</t>
  </si>
  <si>
    <t>SG009</t>
  </si>
  <si>
    <t>00046663</t>
  </si>
  <si>
    <t>4161473229</t>
  </si>
  <si>
    <t>Đắk Lắk</t>
  </si>
  <si>
    <t>BH2408/4062</t>
  </si>
  <si>
    <t>00032754</t>
  </si>
  <si>
    <t>Tên khách hàng</t>
  </si>
  <si>
    <t>WIN2A10</t>
  </si>
  <si>
    <t>00033536</t>
  </si>
  <si>
    <t>4161515870</t>
  </si>
  <si>
    <t>Cao Bằng</t>
  </si>
  <si>
    <t>0104918404-003</t>
  </si>
  <si>
    <t>WIN4125</t>
  </si>
  <si>
    <t>GL250</t>
  </si>
  <si>
    <t>4160864674(5435)</t>
  </si>
  <si>
    <t>BH2406/00258</t>
  </si>
  <si>
    <t>win5490</t>
  </si>
  <si>
    <t>Mã nhóm khách hàng</t>
  </si>
  <si>
    <t>4161057982</t>
  </si>
  <si>
    <t>win6978</t>
  </si>
  <si>
    <t>WIN5054</t>
  </si>
  <si>
    <t>Diễn giải chung</t>
  </si>
  <si>
    <t>00036374</t>
  </si>
  <si>
    <t>BH2408/2351</t>
  </si>
  <si>
    <t>BH2407/0168</t>
  </si>
  <si>
    <t>BH2329019</t>
  </si>
  <si>
    <t>0104918404-070</t>
  </si>
  <si>
    <t>00036667</t>
  </si>
  <si>
    <t>win6634</t>
  </si>
  <si>
    <t>BH2407/0425</t>
  </si>
  <si>
    <t>4161498977(3671)</t>
  </si>
  <si>
    <t>CHI NHÁNH ĐỒNG NAI - CÔNG TY CỔ PHẦN DỊCH VỤ THƯƠNG MẠI TỔNG HỢP WINCOMMERCE</t>
  </si>
  <si>
    <t>00034947</t>
  </si>
  <si>
    <t>4160914201</t>
  </si>
  <si>
    <t>3071 WM+ QNH 496 Cao Thắng</t>
  </si>
  <si>
    <t>00034534</t>
  </si>
  <si>
    <t>4161461946</t>
  </si>
  <si>
    <t>4156926823 (4069)</t>
  </si>
  <si>
    <t>BH2330967</t>
  </si>
  <si>
    <t>WIN3280</t>
  </si>
  <si>
    <t>CHI NHÁNH THANH HÓA - CÔNG TY CỔ PHẦN DỊCH VỤ THƯƠNG MẠI TỔNG HỢP WINCOMMERCE</t>
  </si>
  <si>
    <t>WIN3168</t>
  </si>
  <si>
    <t>BH2406/03808</t>
  </si>
  <si>
    <t>0104918404-024</t>
  </si>
  <si>
    <t>00044845</t>
  </si>
  <si>
    <t>Ngày hạch toán</t>
  </si>
  <si>
    <t>Long An</t>
  </si>
  <si>
    <t>WIN-003</t>
  </si>
  <si>
    <t>Túi</t>
  </si>
  <si>
    <t>BH2407/3133</t>
  </si>
  <si>
    <t>00038210</t>
  </si>
  <si>
    <t>4162790098</t>
  </si>
  <si>
    <t>0104918404-017</t>
  </si>
  <si>
    <t>4162035567 (4571)</t>
  </si>
  <si>
    <t>00037393</t>
  </si>
  <si>
    <t>4161172365</t>
  </si>
  <si>
    <t>4161390925(6534)</t>
  </si>
  <si>
    <t>9104131747</t>
  </si>
  <si>
    <t>CHI NHÁNH VĨNH LONG - CÔNG TY CỔ PHẦN DỊCH VỤ THƯƠNG MẠI TỔNG HỢP WINCOMMERCE</t>
  </si>
  <si>
    <t>00032723</t>
  </si>
  <si>
    <t>00034470</t>
  </si>
  <si>
    <t>Số hóa đơn</t>
  </si>
  <si>
    <t>00036711</t>
  </si>
  <si>
    <t>00035127</t>
  </si>
  <si>
    <t>BH2407/0618</t>
  </si>
  <si>
    <t>0104918404-041</t>
  </si>
  <si>
    <t>BH2329190</t>
  </si>
  <si>
    <t>BH2328297</t>
  </si>
  <si>
    <t>Mã nhân viên bán hàng</t>
  </si>
  <si>
    <t>CHI NHÁNH CẦN THƠ - CÔNG TY CỔ PHẦN DỊCH VỤ THƯƠNG MẠI TỔNG HỢP WINCOMMERCE</t>
  </si>
  <si>
    <t>4161494193</t>
  </si>
  <si>
    <t>00033499</t>
  </si>
  <si>
    <t>00032850</t>
  </si>
  <si>
    <t>00036701</t>
  </si>
  <si>
    <t>BH2408/3118</t>
  </si>
  <si>
    <t>BH2408/0426</t>
  </si>
  <si>
    <t>Cần Thơ</t>
  </si>
  <si>
    <t>00038256</t>
  </si>
  <si>
    <t>WIN6312</t>
  </si>
  <si>
    <t>4160514938 (3518)</t>
  </si>
  <si>
    <t>00035148</t>
  </si>
  <si>
    <t>MIENNAM;WIN</t>
  </si>
  <si>
    <t>Tổng số lượng bán</t>
  </si>
  <si>
    <t>BH2408/3656</t>
  </si>
  <si>
    <t>Chiết khấu</t>
  </si>
  <si>
    <t>0104918404-023</t>
  </si>
  <si>
    <t>4161275503</t>
  </si>
  <si>
    <t>BH2408/3942</t>
  </si>
  <si>
    <t>Huyện Thanh Oai</t>
  </si>
  <si>
    <t>Quận 7</t>
  </si>
  <si>
    <t>Thanh Hoá</t>
  </si>
  <si>
    <t>BH2407/0342</t>
  </si>
  <si>
    <t>ĐVT</t>
  </si>
  <si>
    <t>0104918404-016</t>
  </si>
  <si>
    <t>Quảng Ninh</t>
  </si>
  <si>
    <t>WIN4704</t>
  </si>
  <si>
    <t>4162398826(6115)ĐN</t>
  </si>
  <si>
    <t>BH2407/3109</t>
  </si>
  <si>
    <t>BH2329187</t>
  </si>
  <si>
    <t>BH2328638</t>
  </si>
  <si>
    <t>BH2329179</t>
  </si>
  <si>
    <t>BH2408/4477</t>
  </si>
  <si>
    <t>BH2406/03849</t>
  </si>
  <si>
    <t>BH2328642</t>
  </si>
  <si>
    <t>00032714</t>
  </si>
  <si>
    <t>00041290</t>
  </si>
  <si>
    <t>Tên hàng</t>
  </si>
  <si>
    <t>WIN2400</t>
  </si>
  <si>
    <t>CHI NHÁNH ĐẮK LẮK - CÔNG TY CỔ PHẦN DỊCH VỤ THƯƠNG MẠI TỔNG HỢP WINCOMMERCE</t>
  </si>
  <si>
    <t>WIN-007</t>
  </si>
  <si>
    <t>00035131</t>
  </si>
  <si>
    <t>2A10 - WM+ HCM S7.01-01.17 Vinhomes Grand</t>
  </si>
  <si>
    <t>4160866190</t>
  </si>
  <si>
    <t>CHI NHÁNH SÓC TRĂNG - CÔNG TY CỔ PHẦN DỊCH VỤ THƯƠNG MẠI TỔNG HỢP WINCOMMERCE</t>
  </si>
  <si>
    <t>00033377</t>
  </si>
  <si>
    <t>00037789</t>
  </si>
  <si>
    <t>00036666</t>
  </si>
  <si>
    <t>4161299746</t>
  </si>
  <si>
    <t>4160944840 (5135)</t>
  </si>
  <si>
    <t>K-hangtra</t>
  </si>
  <si>
    <t>WIN-058</t>
  </si>
  <si>
    <t>BH2407/3135</t>
  </si>
  <si>
    <t>4161680938</t>
  </si>
  <si>
    <t>00045534</t>
  </si>
  <si>
    <t>Huyện Sóc Sơn</t>
  </si>
  <si>
    <t>Bình Dương</t>
  </si>
  <si>
    <t>0104918404-020</t>
  </si>
  <si>
    <t>BH2408/3083</t>
  </si>
  <si>
    <t>4160822589</t>
  </si>
  <si>
    <t>4161680153</t>
  </si>
  <si>
    <t>HN008</t>
  </si>
  <si>
    <t>BH2407/0250</t>
  </si>
  <si>
    <t>GXD500</t>
  </si>
  <si>
    <t>WIN3497</t>
  </si>
  <si>
    <t>4161661206</t>
  </si>
  <si>
    <t>4161902665 (2AO8)</t>
  </si>
  <si>
    <t>Giò lụa cây 250g</t>
  </si>
  <si>
    <t>CHI NHÁNH QUẢNG TRỊ - CÔNG TY CỔ PHẦN DỊCH VỤ THƯƠNG MẠI TỔNG HỢP WINCOMMERCE</t>
  </si>
  <si>
    <t>4161493794(6944)</t>
  </si>
  <si>
    <t>BH2331306</t>
  </si>
  <si>
    <t>4161303489</t>
  </si>
  <si>
    <t>Giò lụa 500g</t>
  </si>
  <si>
    <t>BH2407/1121</t>
  </si>
  <si>
    <t>437 Nguyễn Văn Tăng, P. Long Thạnh Mỹ, TP. Thủ Đức TP. Hồ Chí Minh Việt Nam</t>
  </si>
  <si>
    <t>4162478314(3579)</t>
  </si>
  <si>
    <t>00037431</t>
  </si>
  <si>
    <t>win4167</t>
  </si>
  <si>
    <t>00033477</t>
  </si>
  <si>
    <t>Quận Bình Thạnh</t>
  </si>
  <si>
    <t>WIN3990</t>
  </si>
  <si>
    <t>00035816</t>
  </si>
  <si>
    <t>00033374</t>
  </si>
  <si>
    <t>4162772353</t>
  </si>
  <si>
    <t>4161665105(5756)</t>
  </si>
  <si>
    <t>00045835</t>
  </si>
  <si>
    <t>BH2406/03417</t>
  </si>
  <si>
    <t>00038307</t>
  </si>
  <si>
    <t>BH2407/1418</t>
  </si>
  <si>
    <t>00036655</t>
  </si>
  <si>
    <t>4162119666</t>
  </si>
  <si>
    <t>BH2408/3452</t>
  </si>
  <si>
    <t>WIN5285</t>
  </si>
  <si>
    <t>BH2407/2788</t>
  </si>
  <si>
    <t>WIN-019</t>
  </si>
  <si>
    <t>HN003</t>
  </si>
  <si>
    <t>Đồng Nai</t>
  </si>
  <si>
    <t>Quận/Huyện</t>
  </si>
  <si>
    <t>00033368</t>
  </si>
  <si>
    <t>0104918404-058</t>
  </si>
  <si>
    <t>CHI NHÁNH QUẢNG NINH - CÔNG TY CỔ PHẦN DỊCH VỤ THƯƠNG MẠI TỔNG HỢP WINCOMMERCE</t>
  </si>
  <si>
    <t>Quận Thanh Xuân</t>
  </si>
  <si>
    <t>BH2407/2733</t>
  </si>
  <si>
    <t>WIN-023</t>
  </si>
  <si>
    <t>BH2406/03589</t>
  </si>
  <si>
    <t>4160177182</t>
  </si>
  <si>
    <t>SG011</t>
  </si>
  <si>
    <t>00036652</t>
  </si>
  <si>
    <t>WIN5086</t>
  </si>
  <si>
    <t>Quảng Nam</t>
  </si>
  <si>
    <t>BH2407/0156</t>
  </si>
  <si>
    <t>Giá trị trả lại</t>
  </si>
  <si>
    <t>BH2407/1217</t>
  </si>
  <si>
    <t>4161006279</t>
  </si>
  <si>
    <t>WIN4967</t>
  </si>
  <si>
    <t>win6135</t>
  </si>
  <si>
    <t>win4144</t>
  </si>
  <si>
    <t>SG005</t>
  </si>
  <si>
    <t>Mã số thuế</t>
  </si>
  <si>
    <t>0104918404-007</t>
  </si>
  <si>
    <t>00035623</t>
  </si>
  <si>
    <t>0104918404-021</t>
  </si>
  <si>
    <t>win3210</t>
  </si>
  <si>
    <t>4161284222</t>
  </si>
  <si>
    <t>winF209</t>
  </si>
  <si>
    <t>BH2407/1836</t>
  </si>
  <si>
    <t>00046330</t>
  </si>
  <si>
    <t>00044289</t>
  </si>
  <si>
    <t>4161501253(6472)</t>
  </si>
  <si>
    <t>BH2407/3138</t>
  </si>
  <si>
    <t>00031891</t>
  </si>
  <si>
    <t>Quận Hai Bà Trưng</t>
  </si>
  <si>
    <t>Mã khách hàng</t>
  </si>
  <si>
    <t>CHI NHÁNH HẢI PHÒNG - CÔNG TY CỔ PHẦN DỊCH VỤ THƯƠNG MẠI TỔNG HỢP WINCOMMERCE</t>
  </si>
  <si>
    <t>4161613629</t>
  </si>
  <si>
    <t>Chả nướng 300g</t>
  </si>
  <si>
    <t>4161024148</t>
  </si>
  <si>
    <t>4161196508(2AG1)</t>
  </si>
  <si>
    <t>WIN3010</t>
  </si>
  <si>
    <t>K-HCM</t>
  </si>
  <si>
    <t>Số lượng trả lại</t>
  </si>
  <si>
    <t>4162552229 (5713)</t>
  </si>
  <si>
    <t>MNH250</t>
  </si>
  <si>
    <t>BH2407/2304</t>
  </si>
  <si>
    <t>BH2406/03482</t>
  </si>
  <si>
    <t>BH2329367</t>
  </si>
  <si>
    <t>4161266931</t>
  </si>
  <si>
    <t>CN HCM - WINCOMMERCE</t>
  </si>
  <si>
    <t>00034222</t>
  </si>
  <si>
    <t>00034944</t>
  </si>
  <si>
    <t/>
  </si>
  <si>
    <t>Hà Nội</t>
  </si>
  <si>
    <t>MIENBAC;WIN</t>
  </si>
  <si>
    <t>4162558428 (5889)</t>
  </si>
  <si>
    <t>00037399</t>
  </si>
  <si>
    <t>Tai heo muối 200g</t>
  </si>
  <si>
    <t>WIN-066</t>
  </si>
  <si>
    <t>Ngày hóa đơn</t>
  </si>
  <si>
    <t>00045390</t>
  </si>
  <si>
    <t>WIN-024</t>
  </si>
  <si>
    <t>4161019470(4802)</t>
  </si>
  <si>
    <t>00046296</t>
  </si>
  <si>
    <t>WIN3379</t>
  </si>
  <si>
    <t>4162708922</t>
  </si>
  <si>
    <t>Huyện Hoài Đức</t>
  </si>
  <si>
    <t>4162229127(5234)</t>
  </si>
  <si>
    <t>WIN4366</t>
  </si>
  <si>
    <t>Thành phố  Vĩnh Long</t>
  </si>
  <si>
    <t>00033376</t>
  </si>
  <si>
    <t>Quảng Trị</t>
  </si>
  <si>
    <t>4161416313(5033)ĐN</t>
  </si>
  <si>
    <t>00037714</t>
  </si>
  <si>
    <t>CHI NHÁNH THỪA THIÊN HUẾ - CÔNG TY CỔ PHẦN DỊCH VỤ THƯƠNG MẠI TỔNG HỢP WINCOMMERCE</t>
  </si>
  <si>
    <t>BH2331305</t>
  </si>
  <si>
    <t>WIN-041</t>
  </si>
  <si>
    <t>Bắc Ninh</t>
  </si>
  <si>
    <t>4161216524(5756)</t>
  </si>
  <si>
    <t>BH2406/02982</t>
  </si>
  <si>
    <t>win4024</t>
  </si>
  <si>
    <t>BH2407/2225</t>
  </si>
  <si>
    <t>BH2408/0403</t>
  </si>
  <si>
    <t>CN HÀ NỘI - CÔNG TY CỔ PHẦN DỊCH VỤ THƯƠNG MẠI TỔNG HỢP WINCOMMERCE</t>
  </si>
  <si>
    <t>BH2407/3009</t>
  </si>
  <si>
    <t>Thông tin người liên hệ</t>
  </si>
  <si>
    <t>00045587</t>
  </si>
  <si>
    <t>BH2407/2894</t>
  </si>
  <si>
    <t>Doanh số bán</t>
  </si>
  <si>
    <t>Huyện Thanh Trì</t>
  </si>
  <si>
    <t>BH2407/0977</t>
  </si>
  <si>
    <t>win4058</t>
  </si>
  <si>
    <t>00041005</t>
  </si>
  <si>
    <t>00035141</t>
  </si>
  <si>
    <t>4160833945</t>
  </si>
  <si>
    <t>BH2408/3461</t>
  </si>
  <si>
    <t>4161300043</t>
  </si>
  <si>
    <t>00038212</t>
  </si>
  <si>
    <t>CHI NHÁNH BÌNH DƯƠNG - CÔNG TY CỔ PHẦN DỊCH VỤ THƯƠNG MẠI TỔNG HỢP WINCOMMERCE</t>
  </si>
  <si>
    <t>WIN-017</t>
  </si>
  <si>
    <t>BH2407/1058</t>
  </si>
  <si>
    <t>4162165933</t>
  </si>
  <si>
    <t>4161186571(4092)</t>
  </si>
  <si>
    <t>BH2329433</t>
  </si>
  <si>
    <t>BH2407/0024</t>
  </si>
  <si>
    <t>00045639</t>
  </si>
  <si>
    <t>Gà muối 500g</t>
  </si>
  <si>
    <t>Chân giò heo muối 300g</t>
  </si>
  <si>
    <t>CN HCM - wincommerce</t>
  </si>
  <si>
    <t>BH2408/3407</t>
  </si>
  <si>
    <t>Huyện Gia Lâm</t>
  </si>
  <si>
    <t>00037586</t>
  </si>
  <si>
    <t>WIN-025</t>
  </si>
  <si>
    <t>CGXD150</t>
  </si>
  <si>
    <t>BH2407/1012</t>
  </si>
  <si>
    <t>CN HCM - Wincommerce</t>
  </si>
  <si>
    <t>WIN2387</t>
  </si>
  <si>
    <t>WIN5468</t>
  </si>
  <si>
    <t>2A25 - WM+ HCM 437 Nguyễn Văn Tăng</t>
  </si>
  <si>
    <t>Huyện Thạch Thất</t>
  </si>
  <si>
    <t>WIN6204</t>
  </si>
  <si>
    <t>4161445471(3888)</t>
  </si>
  <si>
    <t>BH2406/03601</t>
  </si>
  <si>
    <t>Địa điểm giao hàng</t>
  </si>
  <si>
    <t>4160864944</t>
  </si>
  <si>
    <t>win1569</t>
  </si>
  <si>
    <t>4161678414 (6924)</t>
  </si>
  <si>
    <t>WIN4191</t>
  </si>
  <si>
    <t>Tỉnh/Thành phố</t>
  </si>
  <si>
    <t>GM500</t>
  </si>
  <si>
    <t>GL500KT</t>
  </si>
  <si>
    <t>WIN2014</t>
  </si>
  <si>
    <t>00034194</t>
  </si>
  <si>
    <t>WIN6408</t>
  </si>
  <si>
    <t>SG004</t>
  </si>
  <si>
    <t>WIN-095</t>
  </si>
  <si>
    <t>WIN2A25</t>
  </si>
  <si>
    <t>00035137</t>
  </si>
  <si>
    <t>Phú Thọ</t>
  </si>
  <si>
    <t>4161088758(3578)</t>
  </si>
  <si>
    <t>00036423</t>
  </si>
  <si>
    <t>BH2407/0464</t>
  </si>
  <si>
    <t>CHI NHÁNH PHÚ THỌ - CÔNG TY CỔ PHẦN DỊCH VỤ THƯƠNG MẠI TỔNG HỢP WINCOMMERCE</t>
  </si>
  <si>
    <t>CHI NHÁNH NGHỆ AN - CÔNG TY CỔ PHẦN DỊCH VỤ THƯƠNG MẠI TỔNG HỢP WINCOMMERCE</t>
  </si>
  <si>
    <t>win6738</t>
  </si>
  <si>
    <t>4162513665</t>
  </si>
  <si>
    <t>00044929</t>
  </si>
  <si>
    <t>Đơn giá</t>
  </si>
  <si>
    <t>00040303</t>
  </si>
  <si>
    <t>0104918404-031</t>
  </si>
  <si>
    <t>Quận Tân Phú</t>
  </si>
  <si>
    <t>BH2407/1229</t>
  </si>
  <si>
    <t>Huyện Bình Chánh</t>
  </si>
  <si>
    <t>00032409</t>
  </si>
  <si>
    <t>00033303</t>
  </si>
  <si>
    <t>BH2408/4293</t>
  </si>
  <si>
    <t>0104918404-061</t>
  </si>
  <si>
    <t>00032551</t>
  </si>
  <si>
    <t>Sườn hun khói 200g</t>
  </si>
  <si>
    <t>BH2407/2771</t>
  </si>
  <si>
    <t>CN HÀ NỘI - wincommerce</t>
  </si>
  <si>
    <t>4162981353(6096)</t>
  </si>
  <si>
    <t>00038200</t>
  </si>
  <si>
    <t>4162513066</t>
  </si>
  <si>
    <t>win4146</t>
  </si>
  <si>
    <t>4161029675(1639)</t>
  </si>
  <si>
    <t>Thành phố Thủ Đức</t>
  </si>
  <si>
    <t>BH2408/0320</t>
  </si>
  <si>
    <t>4162976794(5756)</t>
  </si>
  <si>
    <t>CHI NHÁNH LÀO CAI - CÔNG TY CỔ PHẦN DỊCH VỤ THƯƠNG MẠI TỔNG HỢP WINCOMMERCE</t>
  </si>
  <si>
    <t>00032471</t>
  </si>
  <si>
    <t>win4303</t>
  </si>
  <si>
    <t>4161461762</t>
  </si>
  <si>
    <t>Chả cốm 300g</t>
  </si>
  <si>
    <t>Quận 8</t>
  </si>
  <si>
    <t>4161461078</t>
  </si>
  <si>
    <t>4161487692(6701)</t>
  </si>
  <si>
    <t>00035925</t>
  </si>
  <si>
    <t>BH2407/0621</t>
  </si>
  <si>
    <t>00035744</t>
  </si>
  <si>
    <t>Huyện Mê Linh</t>
  </si>
  <si>
    <t>Sóc Trăng</t>
  </si>
  <si>
    <t>BH2406/03543</t>
  </si>
  <si>
    <t>CHI NHÁNH LONG AN - CÔNG TY CỔ PHẦN DỊCH VỤ THƯƠNG MẠI TỔNG HỢP WINCOMMERCE</t>
  </si>
  <si>
    <t>00035804</t>
  </si>
  <si>
    <t>4160800363</t>
  </si>
  <si>
    <t>4161681632</t>
  </si>
  <si>
    <t>00046392</t>
  </si>
  <si>
    <t>Mã hàng</t>
  </si>
  <si>
    <t>Nghệ An</t>
  </si>
  <si>
    <t>CHI NHÁNH BẮC NINH - CÔNG TY CỔ PHẦN DỊCH VỤ THƯƠNG MẠI TỔNG HỢP WINCOMMERCE</t>
  </si>
  <si>
    <t>00038314</t>
  </si>
  <si>
    <t>Số chứng từ</t>
  </si>
  <si>
    <t>4161682020</t>
  </si>
  <si>
    <t>WIN5182</t>
  </si>
  <si>
    <t>BH2406/02975</t>
  </si>
  <si>
    <t>BH2330090</t>
  </si>
  <si>
    <t>BH2406/03736</t>
  </si>
  <si>
    <t>4161080915</t>
  </si>
  <si>
    <t>BH2407/2310</t>
  </si>
  <si>
    <t>4161073493</t>
  </si>
  <si>
    <t>Huyện Hóc Môn</t>
  </si>
  <si>
    <t>4161592649</t>
  </si>
  <si>
    <t>0104918404-066</t>
  </si>
  <si>
    <t>0104918404-072</t>
  </si>
  <si>
    <t>WIN-061</t>
  </si>
  <si>
    <t>00046808</t>
  </si>
  <si>
    <t>4161265179</t>
  </si>
  <si>
    <t>Huyện Ba Vì</t>
  </si>
  <si>
    <t>Hồ Chí Minh</t>
  </si>
  <si>
    <t>BH2406/03898</t>
  </si>
  <si>
    <t>BH2408/3980</t>
  </si>
  <si>
    <t>CN HCM - CÔNG TY CỔ PHẦN DỊCH VỤ THƯƠNG MẠI TỔNG HỢP WINCOMMERCE</t>
  </si>
  <si>
    <t>CHI NHÁNH HÀ NỘI - CÔNG TY CỔ PHẦN DỊCH VỤ THƯƠNG MẠI TỔNG HỢP WINCOMMERCE</t>
  </si>
  <si>
    <t>4162383178</t>
  </si>
  <si>
    <t>4161712440</t>
  </si>
  <si>
    <t>00037885</t>
  </si>
  <si>
    <t>BH2407/0980</t>
  </si>
  <si>
    <t>4160985844 (6878)</t>
  </si>
  <si>
    <t>00033589</t>
  </si>
  <si>
    <t>BH2407/3104</t>
  </si>
  <si>
    <t>4162977799</t>
  </si>
  <si>
    <t>00045708</t>
  </si>
  <si>
    <t>WIN-020</t>
  </si>
  <si>
    <t>WIN5652</t>
  </si>
  <si>
    <t>WIN-072</t>
  </si>
  <si>
    <t>WINCOMMERCE</t>
  </si>
  <si>
    <t>4160863888</t>
  </si>
  <si>
    <t>4160625979(1616)ĐN</t>
  </si>
  <si>
    <t>Mã kho</t>
  </si>
  <si>
    <t>0104918404-019</t>
  </si>
  <si>
    <t>Mọc Nấm Hương 250g</t>
  </si>
  <si>
    <t>4161054396(3671)</t>
  </si>
  <si>
    <t>4161381861(3807)</t>
  </si>
  <si>
    <t>Quận Ba Đình</t>
  </si>
  <si>
    <t>00037245</t>
  </si>
  <si>
    <t>00038215</t>
  </si>
  <si>
    <t>00035713</t>
  </si>
  <si>
    <t>00046809</t>
  </si>
  <si>
    <t>00035626</t>
  </si>
  <si>
    <t>4162709043</t>
  </si>
  <si>
    <t>BH2407/2457</t>
  </si>
  <si>
    <t>Lào Cai</t>
  </si>
  <si>
    <t>00043813</t>
  </si>
  <si>
    <t>CHI NHÁNH QUẢNG NAM - CÔNG TY CỔ PHẦN DỊCH VỤ THƯƠNG MẠI TỔNG HỢP WINCOMMERCE</t>
  </si>
  <si>
    <t>Gà xì dầu 500g</t>
  </si>
  <si>
    <t>K-C6</t>
  </si>
  <si>
    <t>BH2408/3910</t>
  </si>
  <si>
    <t>BH2407/1111</t>
  </si>
  <si>
    <t>CC300</t>
  </si>
  <si>
    <t>4162875170</t>
  </si>
  <si>
    <t>CGM300</t>
  </si>
  <si>
    <t>Quận Đống Đa</t>
  </si>
  <si>
    <t>00038251</t>
  </si>
  <si>
    <t>4161028387(1595)</t>
  </si>
  <si>
    <t>BH2406/02876</t>
  </si>
  <si>
    <t>BH2407/2739</t>
  </si>
  <si>
    <t>BH2408/4224</t>
  </si>
  <si>
    <t>4160937822</t>
  </si>
  <si>
    <t>win6849</t>
  </si>
  <si>
    <t>CHI NHÁNH CAO BẰNG - CÔNG TY CỔ PHẦN DỊCH VỤ THƯƠNG MẠI TỔNG HỢP WINCOMMERCE</t>
  </si>
  <si>
    <t>TP.Buôn Ma Thuột</t>
  </si>
  <si>
    <t>Giò tai nấm hương 500g</t>
  </si>
  <si>
    <t>HN004</t>
  </si>
  <si>
    <t>Quận Long Biên</t>
  </si>
  <si>
    <t>00035658</t>
  </si>
  <si>
    <t>BH2407/1167</t>
  </si>
  <si>
    <t>Huyện Đan Phượng</t>
  </si>
  <si>
    <t>BH2407/0812</t>
  </si>
  <si>
    <t>4161235542</t>
  </si>
  <si>
    <t>Quận Hà Đông</t>
  </si>
  <si>
    <t>00034745</t>
  </si>
  <si>
    <t>0104918404-095</t>
  </si>
  <si>
    <t>TH200</t>
  </si>
  <si>
    <t>4161534342</t>
  </si>
  <si>
    <t>4160781730</t>
  </si>
  <si>
    <t>00034434</t>
  </si>
  <si>
    <t>BH2329023</t>
  </si>
  <si>
    <t>win3242</t>
  </si>
  <si>
    <t>WIN4305</t>
  </si>
  <si>
    <t>00041131</t>
  </si>
  <si>
    <t>WIN3530</t>
  </si>
  <si>
    <t>4161679334</t>
  </si>
  <si>
    <t>00036636</t>
  </si>
  <si>
    <t>CN HÀ NỘI - Wincommerce</t>
  </si>
  <si>
    <t>win3291</t>
  </si>
  <si>
    <t>Giò Tai Lưỡi Xào 250g</t>
  </si>
  <si>
    <t>GSG250</t>
  </si>
  <si>
    <t>BH2407/3002</t>
  </si>
  <si>
    <t>BH2407/2959</t>
  </si>
  <si>
    <t>Thành phố Tân An</t>
  </si>
  <si>
    <t>CN300</t>
  </si>
  <si>
    <t>Hải Phòng</t>
  </si>
  <si>
    <t>WIN5685</t>
  </si>
  <si>
    <t>00036449</t>
  </si>
  <si>
    <t>WIN2762</t>
  </si>
  <si>
    <t>Huyện Đông Anh</t>
  </si>
  <si>
    <t>BH2406/03931</t>
  </si>
  <si>
    <t>BH2329172</t>
  </si>
  <si>
    <t>00045961</t>
  </si>
  <si>
    <t>Quận Nam Từ Liêm</t>
  </si>
  <si>
    <t>GTLX250G</t>
  </si>
  <si>
    <t>00028825</t>
  </si>
  <si>
    <t>00032503</t>
  </si>
  <si>
    <t>Mã thống kê</t>
  </si>
  <si>
    <t>MIENBAC; WIN</t>
  </si>
  <si>
    <t>WIN5414</t>
  </si>
  <si>
    <t>BH2408/3173</t>
  </si>
  <si>
    <t>WIN-031</t>
  </si>
  <si>
    <t>win5509</t>
  </si>
  <si>
    <t>00033592</t>
  </si>
  <si>
    <t>WIN-070</t>
  </si>
  <si>
    <t>4161177659</t>
  </si>
  <si>
    <t>mục 03,05,07 wcm ko nhận hàng, mục 06 chỉ nhận 03</t>
  </si>
  <si>
    <t>PO chưa nhập kho biên bản không có ký nhận ncc tự xli</t>
  </si>
  <si>
    <t>mục 03 wcm ko nhận hàng, bb không có ký nhận NCC tự làm việc với CH</t>
  </si>
  <si>
    <t>Đã TT 15/09/2025</t>
  </si>
  <si>
    <t>mục 02 wcm ko nhận hàng, bb không có ký nhận NCC tự làm việc với CH</t>
  </si>
  <si>
    <t>mục 01,02 chỉ nhập 04,06 biên bản không ký nhận ncc tự làm việc với CH</t>
  </si>
  <si>
    <t>PO chưa nhập kho -&gt; kế toán đang gửi CH chưa nhận được phản hồi</t>
  </si>
  <si>
    <t>mục 01,02,03 chỉ nhập 03 biên bản không ký nhận ncc tự làm việc với CH</t>
  </si>
  <si>
    <t>mục 02 sai giá</t>
  </si>
  <si>
    <t>mục 01,02 wcm ko nhận hàng, bb không có ký nhận NCC tự làm việc với CH</t>
  </si>
  <si>
    <t xml:space="preserve">đã ghi nhận </t>
  </si>
  <si>
    <t>mục 03,04,05 wcm ko nhận hàng, bb không có ký nhận NCC tự làm việc với CH</t>
  </si>
  <si>
    <t>mục 04 wcm ko nhận hàng, bb không có ký nhận NCC tự làm việc với CH</t>
  </si>
  <si>
    <t>mục 02,03,06 wcm ko nhận hàng, bb không có ký nhận NCC tự làm việc với CH</t>
  </si>
  <si>
    <t>mục 02,03,04 wcm ko nhận hàng, bb không có ký nhận NCC tự làm việc với CH</t>
  </si>
  <si>
    <t>mục 03,04 wcm ko nhận hàng, bb không có ký nhận NCC tự làm việc với CH</t>
  </si>
  <si>
    <t>mục 02 wcm chỉ nhận 5 biên bản không ký nhận NCC tự làm việc với CH</t>
  </si>
  <si>
    <t>mục 01 wcm không nhận hàng biên bản không ký nhận NCC tự làm việc với CH</t>
  </si>
  <si>
    <t>mục 02 wcm không nhận hàng biên bản không ký nhận NCC tự làm việc với CH</t>
  </si>
  <si>
    <t>mục 03 wcm không nhận hàng biên bản không ký nhận NCC tự làm việc với CH</t>
  </si>
  <si>
    <t>mục 04 wcm không nhận hàng biên bản không ký nhận NCC tự làm việc với CH</t>
  </si>
  <si>
    <t>mục 03 wcm chỉ nhận 02, bb không có ký nhận NCC tự làm việc với CH</t>
  </si>
  <si>
    <t>mục 06 wcm không nhận hàng biên bản không ký nhận NCC tự làm việc với CH</t>
  </si>
  <si>
    <t>mục 01,03,04,05 wcm ko nhận hàng, bb không có ký nhận NCC tự làm việc với CH</t>
  </si>
  <si>
    <t>Đã TT 25/09/2025</t>
  </si>
  <si>
    <t>mục 05 wcm không nhận hàng biên bản không ký nhận NCC tự làm việc với CH</t>
  </si>
  <si>
    <t>mục 03 sai giá</t>
  </si>
  <si>
    <t>mục 06 wcm không nhận hàng  biên bản không ký nhận NCC tự làm việc với CH</t>
  </si>
  <si>
    <t>mục 05 wcm chỉ nhận 05  biên bản không ký nhận NCC tự làm việc với CH</t>
  </si>
  <si>
    <t>mục 01 wcm chỉ nhận 02  biên bản không ký nhận NCC tự làm việc với CH</t>
  </si>
  <si>
    <t>mục 03,04 wcm không nhận hàng  biên bản không ký nhận NCC tự làm việc với CH</t>
  </si>
  <si>
    <t>mục 03 wcm không nhận hàng  biên bản không ký nhận NCC tự làm việc với CH</t>
  </si>
  <si>
    <t>mục 01 wcm chỉ nhận 07  biên bản không ký nhận NCC tự làm việc với CH</t>
  </si>
  <si>
    <t>mục 03,04 wcm chỉ nhận 03  biên bản không ký nhận NCC tự làm việc với CH</t>
  </si>
  <si>
    <t>mục 02,03 wcm không nhận hàng  biên bản không ký nhận NCC tự làm việc với CH</t>
  </si>
  <si>
    <t>mục 04 wcm chỉ nhận 04  biên bản không ký nhận NCC tự làm việc với CH</t>
  </si>
  <si>
    <t>SL DC</t>
  </si>
  <si>
    <t>DANH SÁCH HÓA ĐƠN CHƯA GHI NHẬN</t>
  </si>
  <si>
    <t>STT</t>
  </si>
  <si>
    <t>Ký hiệu</t>
  </si>
  <si>
    <t>Người mua hàng</t>
  </si>
  <si>
    <t>Doanh số bán chưa thuế</t>
  </si>
  <si>
    <t>Thuế GTGT</t>
  </si>
  <si>
    <t>Tổng tiền</t>
  </si>
  <si>
    <t>Chú thích</t>
  </si>
  <si>
    <t>wcm phản hồi</t>
  </si>
  <si>
    <t>Hướng xli</t>
  </si>
  <si>
    <t>Điểm giao</t>
  </si>
  <si>
    <t>Column2</t>
  </si>
  <si>
    <t>Địa chỉ</t>
  </si>
  <si>
    <t>Miền</t>
  </si>
  <si>
    <t>Column1</t>
  </si>
  <si>
    <t>Column12</t>
  </si>
  <si>
    <t>1C24TNN#28825</t>
  </si>
  <si>
    <t>Chưa ghi nhận</t>
  </si>
  <si>
    <t>NCC check theo sheep data cửa hàng nhập kho điều chỉnh giảm toàn bộ HĐ cũ và xuất lại HĐ mới đúng số lượng</t>
  </si>
  <si>
    <t>1C24TNN#31891</t>
  </si>
  <si>
    <t>đã ghi nhận và thanh toán</t>
  </si>
  <si>
    <t>1C24TNN#32409</t>
  </si>
  <si>
    <t xml:space="preserve">PO chưa nhập kho </t>
  </si>
  <si>
    <t>NCC điều chỉnh giảm toàn bộ HĐ</t>
  </si>
  <si>
    <t>không có</t>
  </si>
  <si>
    <t>1C24TNN#32471</t>
  </si>
  <si>
    <t>1C24TNN#32503</t>
  </si>
  <si>
    <t>1C24TNN#32551</t>
  </si>
  <si>
    <t>1C24TNN#32714</t>
  </si>
  <si>
    <t>1C24TNN#32723</t>
  </si>
  <si>
    <t>1C24TNN#32754</t>
  </si>
  <si>
    <t>1C24TNN#32850</t>
  </si>
  <si>
    <t>1C24TNN#33303</t>
  </si>
  <si>
    <t>sai giá wcm giá 59.400</t>
  </si>
  <si>
    <t xml:space="preserve">NCC xuất hđ điều chỉnh giảm toàn bộ HĐ -&gt; xuất hđ mới đúng giá theo PO của wcm </t>
  </si>
  <si>
    <t>ncc kiểm tra lại sai số hóa đơn</t>
  </si>
  <si>
    <t xml:space="preserve">NCC kiểm tra lại SỐ hóa đơn </t>
  </si>
  <si>
    <t>1C24TNN#33368</t>
  </si>
  <si>
    <t>1C24TNN#33374</t>
  </si>
  <si>
    <t>1C24TNN#33376</t>
  </si>
  <si>
    <t>1C24TNN#33377</t>
  </si>
  <si>
    <t>1C24TNN#33477</t>
  </si>
  <si>
    <t>1C24TNN#33499</t>
  </si>
  <si>
    <t>1C24TNN#33536</t>
  </si>
  <si>
    <t>1C24TNN#33589</t>
  </si>
  <si>
    <t>1C24TNN#33592</t>
  </si>
  <si>
    <t>1C24TNN#34194</t>
  </si>
  <si>
    <t>1C24TNN#34222</t>
  </si>
  <si>
    <t>1C24TNN#34434</t>
  </si>
  <si>
    <t>mục 02 sai giá, giá wcm 88.846</t>
  </si>
  <si>
    <t>1C24TNN#34470</t>
  </si>
  <si>
    <t>1C24TNN#34534</t>
  </si>
  <si>
    <t>1C24TNN#34686</t>
  </si>
  <si>
    <t>1C24TNN#34745</t>
  </si>
  <si>
    <t>1C24TNN#34944</t>
  </si>
  <si>
    <t>1C24TNN#34947</t>
  </si>
  <si>
    <t>1C24TNN#35127</t>
  </si>
  <si>
    <t>1C24TNN#35131</t>
  </si>
  <si>
    <t>1C24TNN#35137</t>
  </si>
  <si>
    <t>1C24TNN#35141</t>
  </si>
  <si>
    <t>1C24TNN#35148</t>
  </si>
  <si>
    <t>1C24TNN#35623</t>
  </si>
  <si>
    <t>1C24TNN#35626</t>
  </si>
  <si>
    <t>1C24TNN#35658</t>
  </si>
  <si>
    <t>1C24TNN#35713</t>
  </si>
  <si>
    <t>1C24TNN#35744</t>
  </si>
  <si>
    <t>1C24TNN#35804</t>
  </si>
  <si>
    <t>1C24TNN#35816</t>
  </si>
  <si>
    <t>1C24TNN#35925</t>
  </si>
  <si>
    <t>1C24TNN#36374</t>
  </si>
  <si>
    <t>1C24TNN#36423</t>
  </si>
  <si>
    <t>1C24TNN#36449</t>
  </si>
  <si>
    <t>1C24TNN#36636</t>
  </si>
  <si>
    <t>1C24TNN#36652</t>
  </si>
  <si>
    <t>1C24TNN#36655</t>
  </si>
  <si>
    <t>1C24TNN#36666</t>
  </si>
  <si>
    <t>1C24TNN#36667</t>
  </si>
  <si>
    <t>1C24TNN#36701</t>
  </si>
  <si>
    <t>1C24TNN#36711</t>
  </si>
  <si>
    <t>1C24TNN#37245</t>
  </si>
  <si>
    <t>1C24TNN#37250</t>
  </si>
  <si>
    <t>1C24TNN#37393</t>
  </si>
  <si>
    <t>1C24TNN#37399</t>
  </si>
  <si>
    <t>1C24TNN#37431</t>
  </si>
  <si>
    <t>1C24TNN#37586</t>
  </si>
  <si>
    <t>1C24TNN#37714</t>
  </si>
  <si>
    <t>1C24TNN#37789</t>
  </si>
  <si>
    <t>1C24TNN#37885</t>
  </si>
  <si>
    <t>1C24TNN#38200</t>
  </si>
  <si>
    <t>1C24TNN#38210</t>
  </si>
  <si>
    <t>1C24TNN#38212</t>
  </si>
  <si>
    <t>1C24TNN#38215</t>
  </si>
  <si>
    <t>1C24TNN#38251</t>
  </si>
  <si>
    <t>1C24TNN#38256</t>
  </si>
  <si>
    <t>mục 02 sai giá giá WCM 59.400</t>
  </si>
  <si>
    <t>1C24TNN#38307</t>
  </si>
  <si>
    <t>1C24TNN#38314</t>
  </si>
  <si>
    <t>1C24TNN#40303</t>
  </si>
  <si>
    <t>1C24TNN#41005</t>
  </si>
  <si>
    <t>1C24TNN#41131</t>
  </si>
  <si>
    <t>1C24TNN#41290</t>
  </si>
  <si>
    <t>1C24TNN#43813</t>
  </si>
  <si>
    <t>1C24TNN#44289</t>
  </si>
  <si>
    <t>1C24TNN#44845</t>
  </si>
  <si>
    <t>1C24TNN#44929</t>
  </si>
  <si>
    <t>1C24TNN#45390</t>
  </si>
  <si>
    <t>1C24TNN#45534</t>
  </si>
  <si>
    <t>1C24TNN#45587</t>
  </si>
  <si>
    <t>1C24TNN#45596</t>
  </si>
  <si>
    <t>1C24TNN#45639</t>
  </si>
  <si>
    <t>1C24TNN#45708</t>
  </si>
  <si>
    <t>1C24TNN#45835</t>
  </si>
  <si>
    <t>1C24TNN#45961</t>
  </si>
  <si>
    <t>1C24TNN#46296</t>
  </si>
  <si>
    <t>1C24TNN#46330</t>
  </si>
  <si>
    <t>1C24TNN#46392</t>
  </si>
  <si>
    <t>1C24TNN#46663</t>
  </si>
  <si>
    <t>mục 03 sai giá, giá wcm 50.400</t>
  </si>
  <si>
    <t>1C24TNN#46808</t>
  </si>
  <si>
    <t>1C24TNN#46809</t>
  </si>
  <si>
    <t xml:space="preserve">DOANH SỐ BÁN SAU KHI ĐIỀU CHỈNH CHƯA TRỪ CÁC TỜ CHƯA XÁC NHẬN </t>
  </si>
  <si>
    <t>DOANH SỐ BÁN SAU KHI ĐIỀU CHỈNH CÓ ĐÃ TRỪ CÁC TỜ CHƯA XÁC NHẬN</t>
  </si>
  <si>
    <t>Doanh số bán LÚC ĐẦU</t>
  </si>
  <si>
    <t>1C24TNN#</t>
  </si>
  <si>
    <t>Đã điều chỉnh giảm về 0</t>
  </si>
  <si>
    <t>Số hóa đơn điều chỉnh</t>
  </si>
  <si>
    <t>Hướng xử lý NCC</t>
  </si>
  <si>
    <t>Đã điều chỉnh giảm về 0 xuất lại theo thực nhận</t>
  </si>
  <si>
    <t>TÌM VÀ CUNG CẤP LẠI CHO WIN CHỨNG TỪ ĐÃ GIAO</t>
  </si>
  <si>
    <t>00001729</t>
  </si>
  <si>
    <t>00001728</t>
  </si>
  <si>
    <t>00001727</t>
  </si>
  <si>
    <t>00001726</t>
  </si>
  <si>
    <t>00001725</t>
  </si>
  <si>
    <t>00001724</t>
  </si>
  <si>
    <t>00001723</t>
  </si>
  <si>
    <t>00001722</t>
  </si>
  <si>
    <t>00001721</t>
  </si>
  <si>
    <t>00001720</t>
  </si>
  <si>
    <t>00001719</t>
  </si>
  <si>
    <t>00001718</t>
  </si>
  <si>
    <t>00001717</t>
  </si>
  <si>
    <t>00001716</t>
  </si>
  <si>
    <t>00001715</t>
  </si>
  <si>
    <t>00001714</t>
  </si>
  <si>
    <t>00001713</t>
  </si>
  <si>
    <t>00001712</t>
  </si>
  <si>
    <t>00001711</t>
  </si>
  <si>
    <t>00001710</t>
  </si>
  <si>
    <t>00001709</t>
  </si>
  <si>
    <t>00001708</t>
  </si>
  <si>
    <t>00001707</t>
  </si>
  <si>
    <t>00001706</t>
  </si>
  <si>
    <t>00001705</t>
  </si>
  <si>
    <t>00001704</t>
  </si>
  <si>
    <t>00001703</t>
  </si>
  <si>
    <t>00001702</t>
  </si>
  <si>
    <t>00001701</t>
  </si>
  <si>
    <t>00001700</t>
  </si>
  <si>
    <t>00001699</t>
  </si>
  <si>
    <t>00001698</t>
  </si>
  <si>
    <t>00001697</t>
  </si>
  <si>
    <t>00001696</t>
  </si>
  <si>
    <t>00001695</t>
  </si>
  <si>
    <t>00001694</t>
  </si>
  <si>
    <t>00001693</t>
  </si>
  <si>
    <t>00001692</t>
  </si>
  <si>
    <t>00001691</t>
  </si>
  <si>
    <t>00001690</t>
  </si>
  <si>
    <t>00001689</t>
  </si>
  <si>
    <t>00001730</t>
  </si>
  <si>
    <t>Số hóa đơn điều chỉnh giảm về 0</t>
  </si>
  <si>
    <t>số hóa đơn xuất mới</t>
  </si>
  <si>
    <t>SL XUẤT ĐIỀU CHỈNH</t>
  </si>
  <si>
    <t>TIỀN CHƯA VAT</t>
  </si>
  <si>
    <t>VAT</t>
  </si>
  <si>
    <t>TỔNG TIỀN</t>
  </si>
  <si>
    <t>MIENNAM</t>
  </si>
  <si>
    <t>MIENBAC</t>
  </si>
  <si>
    <t>WIN-HCM-Q8-4146</t>
  </si>
  <si>
    <t>WIN-HNI-HDC-5509</t>
  </si>
  <si>
    <t>WIN-HNI-TXN-4967</t>
  </si>
  <si>
    <t>WIN-HNI-MLH-4360</t>
  </si>
  <si>
    <t>WIN-HNI-NTL-3168</t>
  </si>
  <si>
    <t>WIN-HNI-TTI-3291</t>
  </si>
  <si>
    <t>WIN-HUE-00-021</t>
  </si>
  <si>
    <t>WIN-HCM-Q9-5086</t>
  </si>
  <si>
    <t>WIN-HNI-DPG-1569</t>
  </si>
  <si>
    <t>WIN-HNI-HDC-6978</t>
  </si>
  <si>
    <t>WIN-HNI-SSN-4191</t>
  </si>
  <si>
    <t>WIN-HNI-HDG-3210</t>
  </si>
  <si>
    <t>WIN-HNI-DDA-5468</t>
  </si>
  <si>
    <t>WIN-LCI-01-072</t>
  </si>
  <si>
    <t>WIN-BDG-00-024</t>
  </si>
  <si>
    <t>WIN-HNI-QOI-4167</t>
  </si>
  <si>
    <t>WIN-HNI-LBN-4305</t>
  </si>
  <si>
    <t>WIN-HNI-HMI-3497</t>
  </si>
  <si>
    <t>WIN-HNI-DDA-2078</t>
  </si>
  <si>
    <t>WIN-HCM-BTH-3379</t>
  </si>
  <si>
    <t>WIN-HCM-Q9-2A25</t>
  </si>
  <si>
    <t>WIN-HNI-TXN-4032</t>
  </si>
  <si>
    <t>WIN-HNI-HBT-1654</t>
  </si>
  <si>
    <t>WIN-HNI-HBT-2014</t>
  </si>
  <si>
    <t>WIN-QTI-00-070</t>
  </si>
  <si>
    <t>WIN-PTO-00-003</t>
  </si>
  <si>
    <t>WIN-CTO-01-016</t>
  </si>
  <si>
    <t>WIN-HNI-DAH-3990</t>
  </si>
  <si>
    <t>WIN-HNI-DAH-6312</t>
  </si>
  <si>
    <t>WIN-HNI-BDH-4125</t>
  </si>
  <si>
    <t>WIN-HNI-TXN-5585</t>
  </si>
  <si>
    <t>WIN-HNI-TTT-5685</t>
  </si>
  <si>
    <t>WIN-HNI-NTL-3280</t>
  </si>
  <si>
    <t>WIN-HNI-HBT-2400</t>
  </si>
  <si>
    <t>WIN-CBG-01-095</t>
  </si>
  <si>
    <t>WIN-NAN-01-058</t>
  </si>
  <si>
    <t>WIN-BNH-01-031</t>
  </si>
  <si>
    <t>WIN-QNM-00-061</t>
  </si>
  <si>
    <t>00060710</t>
  </si>
  <si>
    <t>00060720</t>
  </si>
  <si>
    <t>00060713</t>
  </si>
  <si>
    <t>00060711</t>
  </si>
  <si>
    <t>00060743</t>
  </si>
  <si>
    <t>00060741</t>
  </si>
  <si>
    <t>00060744</t>
  </si>
  <si>
    <t>00060715</t>
  </si>
  <si>
    <t>00060745</t>
  </si>
  <si>
    <t>00060730</t>
  </si>
  <si>
    <t>00060727</t>
  </si>
  <si>
    <t>00060723</t>
  </si>
  <si>
    <t>00060746</t>
  </si>
  <si>
    <t>00060736</t>
  </si>
  <si>
    <t>00060735</t>
  </si>
  <si>
    <t>00060722</t>
  </si>
  <si>
    <t>00060732</t>
  </si>
  <si>
    <t>00060731</t>
  </si>
  <si>
    <t>00060748</t>
  </si>
  <si>
    <t>00060728</t>
  </si>
  <si>
    <t>00060729</t>
  </si>
  <si>
    <t>00060737</t>
  </si>
  <si>
    <t>00060747</t>
  </si>
  <si>
    <t>00060721</t>
  </si>
  <si>
    <t>00060726</t>
  </si>
  <si>
    <t>00060749</t>
  </si>
  <si>
    <t>00060738</t>
  </si>
  <si>
    <t>00060739</t>
  </si>
  <si>
    <t>00060734</t>
  </si>
  <si>
    <t>00060733</t>
  </si>
  <si>
    <t>00060725</t>
  </si>
  <si>
    <t>00060724</t>
  </si>
  <si>
    <t>00060717</t>
  </si>
  <si>
    <t>00060716</t>
  </si>
  <si>
    <t>00060714</t>
  </si>
  <si>
    <t>00060712</t>
  </si>
  <si>
    <t>00060742</t>
  </si>
  <si>
    <t>00060740</t>
  </si>
  <si>
    <t>00060719</t>
  </si>
  <si>
    <t>00060708</t>
  </si>
  <si>
    <t>00060709</t>
  </si>
  <si>
    <t>00060718</t>
  </si>
  <si>
    <t>C Mây báo cửa hàng đã hủy</t>
  </si>
  <si>
    <t>00061595</t>
  </si>
  <si>
    <t>00061596</t>
  </si>
  <si>
    <t>00061603</t>
  </si>
  <si>
    <t>00061610</t>
  </si>
  <si>
    <t>00061609</t>
  </si>
  <si>
    <t>Hóa đơn thay thế do xuất sai giá</t>
  </si>
  <si>
    <t>Số hóa đơn 2024</t>
  </si>
  <si>
    <t>Hóa đơn điều chỉnh giảm về 0 do cửa hàng không nhập kho</t>
  </si>
  <si>
    <t>00001988</t>
  </si>
  <si>
    <t>00001989</t>
  </si>
  <si>
    <t>00001990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</si>
</sst>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dd\.mm\.yyyy;@"/>
    <numFmt numFmtId="165" formatCode="_(* #,##0_);_(* \(#,##0\);_(* &quot;-&quot;??_);_(@_)"/>
  </numFmts>
  <fonts count="15" x14ac:knownFonts="1">
    <font>
      <sz val="11"/>
      <color theme="1"/>
      <name val="Calibri"/>
      <family val="2"/>
      <scheme val="minor"/>
    </font>
    <font>
      <sz val="8"/>
      <color rgb="FF000000"/>
      <name val="Microsoft Sans Serif"/>
      <family val="2"/>
    </font>
    <font>
      <sz val="8"/>
      <name val="Microsoft Sans Serif"/>
      <family val="2"/>
    </font>
    <font>
      <sz val="11"/>
      <color rgb="FFFF0000"/>
      <name val="Calibri"/>
      <family val="2"/>
      <scheme val="minor"/>
    </font>
    <font>
      <sz val="8"/>
      <color rgb="FFFF0000"/>
      <name val="Microsoft Sans Serif"/>
      <family val="2"/>
    </font>
    <font>
      <b/>
      <sz val="14"/>
      <color rgb="FFFF0000"/>
      <name val="Calibri"/>
      <family val="2"/>
      <scheme val="minor"/>
    </font>
    <font>
      <b/>
      <sz val="11"/>
      <color rgb="FFFF0000"/>
      <name val="Calibri"/>
      <family val="2"/>
      <scheme val="minor"/>
    </font>
    <font>
      <b/>
      <sz val="14"/>
      <color theme="1"/>
      <name val="Times New Roman"/>
      <family val="1"/>
    </font>
    <font>
      <b/>
      <sz val="11"/>
      <color theme="1"/>
      <name val="Times New Roman"/>
      <family val="1"/>
    </font>
    <font>
      <sz val="11"/>
      <color theme="1"/>
      <name val="Times New Roman"/>
      <family val="1"/>
    </font>
    <font>
      <b/>
      <sz val="11"/>
      <name val="Times New Roman"/>
      <family val="1"/>
    </font>
    <font>
      <sz val="11"/>
      <name val="Times New Roman"/>
      <family val="1"/>
    </font>
    <font>
      <sz val="8"/>
      <name val="Calibri"/>
      <family val="2"/>
      <scheme val="minor"/>
    </font>
    <font>
      <sz val="11"/>
      <color theme="1"/>
      <name val="Calibri"/>
      <family val="2"/>
      <scheme val="minor"/>
    </font>
    <font>
      <b/>
      <sz val="11"/>
      <color theme="1"/>
      <name val="Calibri"/>
      <family val="2"/>
      <scheme val="minor"/>
    </font>
  </fonts>
  <fills count="10">
    <fill>
      <patternFill patternType="none"/>
    </fill>
    <fill>
      <patternFill patternType="gray125"/>
    </fill>
    <fill>
      <patternFill patternType="solid">
        <fgColor rgb="FFDEDEDE"/>
        <bgColor indexed="64"/>
      </patternFill>
    </fill>
    <fill>
      <patternFill patternType="solid">
        <fgColor rgb="FFFFFF00"/>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D8D8D8"/>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39997558519241921"/>
        <bgColor indexed="64"/>
      </patternFill>
    </fill>
  </fills>
  <borders count="14">
    <border>
      <left/>
      <right/>
      <top/>
      <bottom/>
      <diagonal/>
    </border>
    <border>
      <left style="thin">
        <color rgb="FFC0C0C0"/>
      </left>
      <right style="thin">
        <color rgb="FFC0C0C0"/>
      </right>
      <top style="thin">
        <color rgb="FFC0C0C0"/>
      </top>
      <bottom/>
      <diagonal/>
    </border>
    <border>
      <left style="thin">
        <color rgb="FFE3E3E3"/>
      </left>
      <right style="thin">
        <color rgb="FFE3E3E3"/>
      </right>
      <top style="thin">
        <color rgb="FFE3E3E3"/>
      </top>
      <bottom style="thin">
        <color rgb="FFE3E3E3"/>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rgb="FFC0C0C0"/>
      </left>
      <right style="thin">
        <color rgb="FFC0C0C0"/>
      </right>
      <top/>
      <bottom/>
      <diagonal/>
    </border>
    <border>
      <left/>
      <right style="thin">
        <color rgb="FFC0C0C0"/>
      </right>
      <top/>
      <bottom/>
      <diagonal/>
    </border>
  </borders>
  <cellStyleXfs count="2">
    <xf numFmtId="0" fontId="0" fillId="0" borderId="0"/>
    <xf numFmtId="43" fontId="13" fillId="0" borderId="0" applyFont="0" applyFill="0" applyBorder="0" applyAlignment="0" applyProtection="0"/>
  </cellStyleXfs>
  <cellXfs count="104">
    <xf numFmtId="0" fontId="0" fillId="0" borderId="0" xfId="0"/>
    <xf numFmtId="38" fontId="1" fillId="2" borderId="1" xfId="0" applyNumberFormat="1" applyFont="1" applyFill="1" applyBorder="1" applyAlignment="1">
      <alignment horizontal="center" vertical="center" wrapText="1"/>
    </xf>
    <xf numFmtId="0" fontId="2" fillId="0" borderId="2" xfId="0" applyFont="1" applyBorder="1" applyAlignment="1">
      <alignment horizontal="left"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0" fontId="1" fillId="2" borderId="1" xfId="0" applyNumberFormat="1" applyFont="1" applyFill="1" applyBorder="1" applyAlignment="1">
      <alignment horizontal="center" vertical="center" wrapText="1"/>
    </xf>
    <xf numFmtId="38" fontId="2" fillId="0" borderId="2" xfId="0" applyNumberFormat="1" applyFont="1" applyBorder="1" applyAlignment="1">
      <alignment horizontal="right" vertical="center"/>
    </xf>
    <xf numFmtId="14" fontId="0" fillId="0" borderId="0" xfId="0" applyNumberFormat="1"/>
    <xf numFmtId="14" fontId="2" fillId="0" borderId="2" xfId="0" applyNumberFormat="1" applyFont="1" applyBorder="1" applyAlignment="1">
      <alignment horizontal="center" vertical="center"/>
    </xf>
    <xf numFmtId="40" fontId="0" fillId="0" borderId="0" xfId="0" applyNumberFormat="1"/>
    <xf numFmtId="38" fontId="0" fillId="0" borderId="0" xfId="0" applyNumberFormat="1"/>
    <xf numFmtId="40" fontId="2" fillId="0" borderId="2" xfId="0" applyNumberFormat="1" applyFont="1" applyBorder="1" applyAlignment="1">
      <alignment horizontal="right" vertical="center"/>
    </xf>
    <xf numFmtId="40" fontId="4" fillId="0" borderId="2" xfId="0" applyNumberFormat="1" applyFont="1" applyBorder="1" applyAlignment="1">
      <alignment horizontal="right" vertical="center"/>
    </xf>
    <xf numFmtId="14" fontId="4" fillId="0" borderId="2" xfId="0" applyNumberFormat="1" applyFont="1" applyBorder="1" applyAlignment="1">
      <alignment horizontal="center" vertical="center"/>
    </xf>
    <xf numFmtId="0" fontId="4" fillId="0" borderId="2" xfId="0" applyFont="1" applyBorder="1" applyAlignment="1">
      <alignment horizontal="left" vertical="center"/>
    </xf>
    <xf numFmtId="38" fontId="4" fillId="0" borderId="2" xfId="0" applyNumberFormat="1" applyFont="1" applyBorder="1" applyAlignment="1">
      <alignment horizontal="right" vertical="center"/>
    </xf>
    <xf numFmtId="0" fontId="3" fillId="0" borderId="0" xfId="0" applyFont="1"/>
    <xf numFmtId="38" fontId="2" fillId="3" borderId="2" xfId="0" applyNumberFormat="1" applyFont="1" applyFill="1" applyBorder="1" applyAlignment="1">
      <alignment horizontal="right" vertical="center"/>
    </xf>
    <xf numFmtId="0" fontId="3" fillId="3" borderId="0" xfId="0" applyFont="1" applyFill="1"/>
    <xf numFmtId="14" fontId="4" fillId="3" borderId="2" xfId="0" applyNumberFormat="1" applyFont="1" applyFill="1" applyBorder="1" applyAlignment="1">
      <alignment horizontal="center" vertical="center"/>
    </xf>
    <xf numFmtId="0" fontId="4" fillId="3" borderId="2" xfId="0" applyFont="1" applyFill="1" applyBorder="1" applyAlignment="1">
      <alignment horizontal="left" vertical="center"/>
    </xf>
    <xf numFmtId="40" fontId="4" fillId="3" borderId="2" xfId="0" applyNumberFormat="1" applyFont="1" applyFill="1" applyBorder="1" applyAlignment="1">
      <alignment horizontal="right" vertical="center"/>
    </xf>
    <xf numFmtId="38" fontId="4" fillId="3" borderId="2" xfId="0" applyNumberFormat="1" applyFont="1" applyFill="1" applyBorder="1" applyAlignment="1">
      <alignment horizontal="right" vertical="center"/>
    </xf>
    <xf numFmtId="38" fontId="5" fillId="4" borderId="0" xfId="0" applyNumberFormat="1" applyFont="1" applyFill="1"/>
    <xf numFmtId="0" fontId="0" fillId="0" borderId="2" xfId="0" applyBorder="1"/>
    <xf numFmtId="38" fontId="6" fillId="3" borderId="0" xfId="0" applyNumberFormat="1" applyFont="1" applyFill="1"/>
    <xf numFmtId="0" fontId="7" fillId="5" borderId="0" xfId="0" applyFont="1" applyFill="1" applyAlignment="1">
      <alignment horizontal="centerContinuous" wrapText="1"/>
    </xf>
    <xf numFmtId="0" fontId="8" fillId="5" borderId="0" xfId="0" applyFont="1" applyFill="1" applyAlignment="1">
      <alignment horizontal="centerContinuous"/>
    </xf>
    <xf numFmtId="0" fontId="0" fillId="0" borderId="0" xfId="0" applyAlignment="1">
      <alignment horizontal="left"/>
    </xf>
    <xf numFmtId="0" fontId="9" fillId="0" borderId="0" xfId="0" applyFont="1"/>
    <xf numFmtId="0" fontId="10" fillId="6" borderId="3" xfId="0" applyFont="1" applyFill="1" applyBorder="1" applyAlignment="1">
      <alignment horizontal="center" vertical="center" wrapText="1"/>
    </xf>
    <xf numFmtId="0" fontId="10" fillId="6" borderId="4" xfId="0" applyFont="1" applyFill="1" applyBorder="1" applyAlignment="1">
      <alignment horizontal="center" vertical="center" wrapText="1"/>
    </xf>
    <xf numFmtId="14" fontId="10" fillId="6" borderId="4" xfId="0" applyNumberFormat="1" applyFont="1" applyFill="1" applyBorder="1" applyAlignment="1">
      <alignment horizontal="center" vertical="center" wrapText="1"/>
    </xf>
    <xf numFmtId="38" fontId="10" fillId="6" borderId="4" xfId="0" applyNumberFormat="1" applyFont="1" applyFill="1" applyBorder="1" applyAlignment="1">
      <alignment horizontal="center" vertical="center" wrapText="1"/>
    </xf>
    <xf numFmtId="0" fontId="10" fillId="6" borderId="5" xfId="0" applyFont="1" applyFill="1" applyBorder="1" applyAlignment="1">
      <alignment horizontal="center" vertical="center" wrapText="1"/>
    </xf>
    <xf numFmtId="38" fontId="10" fillId="6" borderId="4" xfId="0" applyNumberFormat="1" applyFont="1" applyFill="1" applyBorder="1" applyAlignment="1">
      <alignment horizontal="left" vertical="center" wrapText="1"/>
    </xf>
    <xf numFmtId="0" fontId="11" fillId="0" borderId="6" xfId="0" applyFont="1" applyBorder="1" applyAlignment="1">
      <alignment horizontal="center" vertical="center" wrapText="1"/>
    </xf>
    <xf numFmtId="0" fontId="11" fillId="0" borderId="7" xfId="0" applyFont="1" applyBorder="1" applyAlignment="1">
      <alignment vertical="center" wrapText="1"/>
    </xf>
    <xf numFmtId="164" fontId="11" fillId="0" borderId="7" xfId="0" applyNumberFormat="1" applyFont="1" applyBorder="1" applyAlignment="1">
      <alignment horizontal="center" vertical="center" wrapText="1"/>
    </xf>
    <xf numFmtId="38" fontId="11" fillId="0" borderId="7" xfId="0" applyNumberFormat="1" applyFont="1" applyBorder="1" applyAlignment="1">
      <alignment horizontal="right" vertical="center" wrapText="1"/>
    </xf>
    <xf numFmtId="0" fontId="11" fillId="0" borderId="8" xfId="0" applyFont="1" applyBorder="1" applyAlignment="1">
      <alignment vertical="center" wrapText="1"/>
    </xf>
    <xf numFmtId="38" fontId="11" fillId="0" borderId="4" xfId="0" applyNumberFormat="1" applyFont="1" applyBorder="1" applyAlignment="1">
      <alignment horizontal="right" vertical="center" wrapText="1"/>
    </xf>
    <xf numFmtId="38" fontId="11" fillId="0" borderId="4" xfId="0" applyNumberFormat="1" applyFont="1" applyBorder="1" applyAlignment="1">
      <alignment horizontal="left" vertical="center" wrapText="1"/>
    </xf>
    <xf numFmtId="38" fontId="11" fillId="0" borderId="7" xfId="0" applyNumberFormat="1" applyFont="1" applyBorder="1" applyAlignment="1">
      <alignment horizontal="left"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vertical="center" wrapText="1"/>
    </xf>
    <xf numFmtId="164" fontId="11" fillId="5" borderId="7" xfId="0" applyNumberFormat="1" applyFont="1" applyFill="1" applyBorder="1" applyAlignment="1">
      <alignment horizontal="center" vertical="center" wrapText="1"/>
    </xf>
    <xf numFmtId="38" fontId="11" fillId="5" borderId="7" xfId="0" applyNumberFormat="1" applyFont="1" applyFill="1" applyBorder="1" applyAlignment="1">
      <alignment horizontal="right" vertical="center" wrapText="1"/>
    </xf>
    <xf numFmtId="0" fontId="11" fillId="5" borderId="8" xfId="0" applyFont="1" applyFill="1" applyBorder="1" applyAlignment="1">
      <alignment vertical="center" wrapText="1"/>
    </xf>
    <xf numFmtId="38" fontId="11" fillId="5" borderId="7" xfId="0" applyNumberFormat="1" applyFont="1" applyFill="1" applyBorder="1" applyAlignment="1">
      <alignment horizontal="left" vertical="center" wrapText="1"/>
    </xf>
    <xf numFmtId="0" fontId="0" fillId="5" borderId="0" xfId="0" applyFill="1"/>
    <xf numFmtId="38" fontId="11" fillId="0" borderId="9" xfId="0" applyNumberFormat="1" applyFont="1" applyBorder="1" applyAlignment="1">
      <alignment horizontal="left" vertical="center" wrapText="1"/>
    </xf>
    <xf numFmtId="0" fontId="11" fillId="0" borderId="10" xfId="0" applyFont="1" applyBorder="1" applyAlignment="1">
      <alignment horizontal="center" vertical="center" wrapText="1"/>
    </xf>
    <xf numFmtId="0" fontId="11" fillId="0" borderId="9" xfId="0" applyFont="1" applyBorder="1" applyAlignment="1">
      <alignment vertical="center" wrapText="1"/>
    </xf>
    <xf numFmtId="164" fontId="11" fillId="0" borderId="9" xfId="0" applyNumberFormat="1" applyFont="1" applyBorder="1" applyAlignment="1">
      <alignment horizontal="center" vertical="center" wrapText="1"/>
    </xf>
    <xf numFmtId="38" fontId="11" fillId="0" borderId="9" xfId="0" applyNumberFormat="1" applyFont="1" applyBorder="1" applyAlignment="1">
      <alignment horizontal="right" vertical="center" wrapText="1"/>
    </xf>
    <xf numFmtId="0" fontId="11" fillId="0" borderId="11" xfId="0" applyFont="1" applyBorder="1" applyAlignment="1">
      <alignment vertical="center" wrapText="1"/>
    </xf>
    <xf numFmtId="0" fontId="2" fillId="3" borderId="2" xfId="0" applyFont="1" applyFill="1" applyBorder="1" applyAlignment="1">
      <alignment horizontal="left" vertical="center"/>
    </xf>
    <xf numFmtId="14" fontId="2" fillId="7" borderId="2" xfId="0" applyNumberFormat="1" applyFont="1" applyFill="1" applyBorder="1" applyAlignment="1">
      <alignment horizontal="center" vertical="center"/>
    </xf>
    <xf numFmtId="0" fontId="2" fillId="7" borderId="2" xfId="0" applyFont="1" applyFill="1" applyBorder="1" applyAlignment="1">
      <alignment horizontal="left" vertical="center"/>
    </xf>
    <xf numFmtId="40" fontId="2" fillId="7" borderId="2" xfId="0" applyNumberFormat="1" applyFont="1" applyFill="1" applyBorder="1" applyAlignment="1">
      <alignment horizontal="right" vertical="center"/>
    </xf>
    <xf numFmtId="38" fontId="2" fillId="7" borderId="2" xfId="0" applyNumberFormat="1" applyFont="1" applyFill="1" applyBorder="1" applyAlignment="1">
      <alignment horizontal="right" vertical="center"/>
    </xf>
    <xf numFmtId="0" fontId="0" fillId="7" borderId="0" xfId="0" applyFill="1"/>
    <xf numFmtId="38" fontId="2" fillId="0" borderId="2" xfId="0" applyNumberFormat="1" applyFont="1" applyBorder="1" applyAlignment="1">
      <alignment horizontal="left" vertical="center"/>
    </xf>
    <xf numFmtId="38" fontId="5" fillId="4" borderId="0" xfId="0" applyNumberFormat="1" applyFont="1" applyFill="1" applyAlignment="1">
      <alignment horizontal="left"/>
    </xf>
    <xf numFmtId="38" fontId="2" fillId="0" borderId="0" xfId="0" applyNumberFormat="1" applyFont="1" applyAlignment="1">
      <alignment horizontal="left" vertical="center"/>
    </xf>
    <xf numFmtId="165" fontId="1" fillId="2" borderId="12" xfId="1" applyNumberFormat="1" applyFont="1" applyFill="1" applyBorder="1" applyAlignment="1">
      <alignment horizontal="center" vertical="center" wrapText="1"/>
    </xf>
    <xf numFmtId="165" fontId="0" fillId="0" borderId="0" xfId="1" applyNumberFormat="1" applyFont="1"/>
    <xf numFmtId="165" fontId="14" fillId="0" borderId="0" xfId="1" applyNumberFormat="1" applyFont="1"/>
    <xf numFmtId="165" fontId="6" fillId="0" borderId="0" xfId="1" applyNumberFormat="1" applyFont="1"/>
    <xf numFmtId="0" fontId="2" fillId="8" borderId="2" xfId="0" applyFont="1" applyFill="1" applyBorder="1" applyAlignment="1">
      <alignment horizontal="left" vertical="center"/>
    </xf>
    <xf numFmtId="0" fontId="4" fillId="8" borderId="2" xfId="0" applyFont="1" applyFill="1" applyBorder="1" applyAlignment="1">
      <alignment horizontal="left" vertical="center"/>
    </xf>
    <xf numFmtId="14" fontId="2" fillId="9" borderId="2" xfId="0" applyNumberFormat="1" applyFont="1" applyFill="1" applyBorder="1" applyAlignment="1">
      <alignment horizontal="center" vertical="center"/>
    </xf>
    <xf numFmtId="0" fontId="2" fillId="9" borderId="2" xfId="0" applyFont="1" applyFill="1" applyBorder="1" applyAlignment="1">
      <alignment horizontal="left" vertical="center"/>
    </xf>
    <xf numFmtId="40" fontId="2" fillId="9" borderId="2" xfId="0" applyNumberFormat="1" applyFont="1" applyFill="1" applyBorder="1" applyAlignment="1">
      <alignment horizontal="right" vertical="center"/>
    </xf>
    <xf numFmtId="38" fontId="2" fillId="9" borderId="2" xfId="0" applyNumberFormat="1" applyFont="1" applyFill="1" applyBorder="1" applyAlignment="1">
      <alignment horizontal="right" vertical="center"/>
    </xf>
    <xf numFmtId="165" fontId="0" fillId="9" borderId="0" xfId="1" applyNumberFormat="1" applyFont="1" applyFill="1"/>
    <xf numFmtId="0" fontId="0" fillId="9" borderId="0" xfId="0" applyFill="1"/>
    <xf numFmtId="14" fontId="4" fillId="9" borderId="2" xfId="0" applyNumberFormat="1" applyFont="1" applyFill="1" applyBorder="1" applyAlignment="1">
      <alignment horizontal="center" vertical="center"/>
    </xf>
    <xf numFmtId="0" fontId="4" fillId="9" borderId="2" xfId="0" applyFont="1" applyFill="1" applyBorder="1" applyAlignment="1">
      <alignment horizontal="left" vertical="center"/>
    </xf>
    <xf numFmtId="40" fontId="4" fillId="9" borderId="2" xfId="0" applyNumberFormat="1" applyFont="1" applyFill="1" applyBorder="1" applyAlignment="1">
      <alignment horizontal="right" vertical="center"/>
    </xf>
    <xf numFmtId="38" fontId="4" fillId="9" borderId="2" xfId="0" applyNumberFormat="1" applyFont="1" applyFill="1" applyBorder="1" applyAlignment="1">
      <alignment horizontal="right" vertical="center"/>
    </xf>
    <xf numFmtId="0" fontId="3" fillId="9" borderId="0" xfId="0" applyFont="1" applyFill="1"/>
    <xf numFmtId="165" fontId="0" fillId="0" borderId="0" xfId="1" applyNumberFormat="1" applyFont="1" applyFill="1"/>
    <xf numFmtId="38" fontId="2" fillId="9" borderId="0" xfId="0" applyNumberFormat="1" applyFont="1" applyFill="1" applyAlignment="1">
      <alignment horizontal="left" vertical="center"/>
    </xf>
    <xf numFmtId="38" fontId="1" fillId="4" borderId="1" xfId="0" applyNumberFormat="1" applyFont="1" applyFill="1" applyBorder="1" applyAlignment="1">
      <alignment horizontal="center" vertical="center" wrapText="1"/>
    </xf>
    <xf numFmtId="38" fontId="1" fillId="4" borderId="13" xfId="0" applyNumberFormat="1" applyFont="1" applyFill="1" applyBorder="1" applyAlignment="1">
      <alignment horizontal="center" vertical="center" wrapText="1"/>
    </xf>
    <xf numFmtId="0" fontId="0" fillId="4" borderId="0" xfId="0" applyFill="1"/>
    <xf numFmtId="0" fontId="3" fillId="4" borderId="0" xfId="0" applyFont="1" applyFill="1"/>
    <xf numFmtId="0" fontId="3" fillId="4" borderId="0" xfId="0" quotePrefix="1" applyFont="1" applyFill="1"/>
    <xf numFmtId="0" fontId="0" fillId="4" borderId="0" xfId="0" quotePrefix="1" applyFill="1"/>
    <xf numFmtId="38" fontId="2" fillId="4" borderId="2" xfId="0" applyNumberFormat="1" applyFont="1" applyFill="1" applyBorder="1" applyAlignment="1">
      <alignment horizontal="left" vertical="center"/>
    </xf>
    <xf numFmtId="38" fontId="0" fillId="4" borderId="0" xfId="0" applyNumberFormat="1" applyFill="1" applyAlignment="1">
      <alignment horizontal="left"/>
    </xf>
    <xf numFmtId="14" fontId="2" fillId="0" borderId="2" xfId="0" applyNumberFormat="1" applyFont="1" applyFill="1" applyBorder="1" applyAlignment="1">
      <alignment horizontal="center" vertical="center"/>
    </xf>
    <xf numFmtId="0" fontId="2" fillId="0" borderId="2" xfId="0" applyFont="1" applyFill="1" applyBorder="1" applyAlignment="1">
      <alignment horizontal="left" vertical="center"/>
    </xf>
    <xf numFmtId="40" fontId="2" fillId="0" borderId="2" xfId="0" applyNumberFormat="1" applyFont="1" applyFill="1" applyBorder="1" applyAlignment="1">
      <alignment horizontal="right" vertical="center"/>
    </xf>
    <xf numFmtId="38" fontId="2" fillId="0" borderId="2" xfId="0" applyNumberFormat="1" applyFont="1" applyFill="1" applyBorder="1" applyAlignment="1">
      <alignment horizontal="right" vertical="center"/>
    </xf>
    <xf numFmtId="38" fontId="2" fillId="0" borderId="0" xfId="0" applyNumberFormat="1" applyFont="1" applyFill="1" applyAlignment="1">
      <alignment horizontal="left" vertical="center"/>
    </xf>
    <xf numFmtId="0" fontId="0" fillId="0" borderId="0" xfId="0" applyFill="1"/>
    <xf numFmtId="14" fontId="4" fillId="0" borderId="2" xfId="0" applyNumberFormat="1" applyFont="1" applyFill="1" applyBorder="1" applyAlignment="1">
      <alignment horizontal="center" vertical="center"/>
    </xf>
    <xf numFmtId="0" fontId="4" fillId="0" borderId="2" xfId="0" applyFont="1" applyFill="1" applyBorder="1" applyAlignment="1">
      <alignment horizontal="left" vertical="center"/>
    </xf>
    <xf numFmtId="40" fontId="4" fillId="0" borderId="2" xfId="0" applyNumberFormat="1" applyFont="1" applyFill="1" applyBorder="1" applyAlignment="1">
      <alignment horizontal="right" vertical="center"/>
    </xf>
    <xf numFmtId="38" fontId="4" fillId="0" borderId="2" xfId="0" applyNumberFormat="1" applyFont="1" applyFill="1" applyBorder="1" applyAlignment="1">
      <alignment horizontal="right" vertical="center"/>
    </xf>
    <xf numFmtId="0" fontId="3" fillId="0" borderId="0" xfId="0" applyFont="1" applyFill="1"/>
  </cellXfs>
  <cellStyles count="2">
    <cellStyle name="Comma" xfId="1" builtinId="3"/>
    <cellStyle name="Normal" xfId="0" builtinId="0"/>
  </cellStyles>
  <dxfs count="7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164" formatCode="dd\.mm\.yyyy;@"/>
      <alignment horizontal="center"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164" formatCode="dd\.mm\.yyyy;@"/>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center"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fill>
        <patternFill patternType="solid">
          <fgColor indexed="64"/>
          <bgColor theme="8" tint="0.59999389629810485"/>
        </patternFill>
      </fill>
    </dxf>
    <dxf>
      <border outline="0">
        <bottom style="thin">
          <color auto="1"/>
        </bottom>
      </border>
    </dxf>
    <dxf>
      <font>
        <b val="0"/>
        <i val="0"/>
        <strike val="0"/>
        <condense val="0"/>
        <extend val="0"/>
        <outline val="0"/>
        <shadow val="0"/>
        <u val="none"/>
        <vertAlign val="baseline"/>
        <sz val="11"/>
        <color auto="1"/>
        <name val="Times New Roman"/>
        <family val="1"/>
        <scheme val="none"/>
      </font>
      <alignment horizontal="right"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Times New Roman"/>
        <family val="1"/>
        <scheme val="none"/>
      </font>
      <numFmt numFmtId="6" formatCode="#,##0_);[Red]\(#,##0\)"/>
      <fill>
        <patternFill patternType="solid">
          <fgColor indexed="64"/>
          <bgColor rgb="FFD8D8D8"/>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6" formatCode="#,##0_);[Red]\(#,##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numFmt numFmtId="164" formatCode="dd\.mm\.yyyy;@"/>
      <alignment horizontal="center"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numFmt numFmtId="164" formatCode="dd\.mm\.yyyy;@"/>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family val="1"/>
        <scheme val="none"/>
      </font>
      <alignment horizontal="center"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1"/>
        <color auto="1"/>
        <name val="Times New Roman"/>
        <family val="1"/>
        <scheme val="none"/>
      </font>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fill>
        <patternFill patternType="solid">
          <fgColor indexed="64"/>
          <bgColor theme="8" tint="0.59999389629810485"/>
        </patternFill>
      </fill>
    </dxf>
    <dxf>
      <border outline="0">
        <bottom style="thin">
          <color auto="1"/>
        </bottom>
      </border>
    </dxf>
    <dxf>
      <font>
        <b val="0"/>
        <i val="0"/>
        <strike val="0"/>
        <condense val="0"/>
        <extend val="0"/>
        <outline val="0"/>
        <shadow val="0"/>
        <u val="none"/>
        <vertAlign val="baseline"/>
        <sz val="11"/>
        <color auto="1"/>
        <name val="Times New Roman"/>
        <family val="1"/>
        <scheme val="none"/>
      </font>
      <alignment horizontal="right"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Times New Roman"/>
        <family val="1"/>
        <scheme val="none"/>
      </font>
      <numFmt numFmtId="6" formatCode="#,##0_);[Red]\(#,##0\)"/>
      <fill>
        <patternFill patternType="solid">
          <fgColor indexed="64"/>
          <bgColor rgb="FFD8D8D8"/>
        </patternFill>
      </fill>
      <alignment horizontal="center" vertical="center" textRotation="0" wrapText="1" indent="0" justifyLastLine="0" shrinkToFit="0" readingOrder="0"/>
      <border diagonalUp="0" diagonalDown="0" outline="0">
        <left style="thin">
          <color auto="1"/>
        </left>
        <right style="thin">
          <color auto="1"/>
        </right>
        <top/>
        <bottom/>
      </border>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Downloads\DANH%20SACH%20HOA%20DON%20CHUA%20GHI%20NHAN%202024%2017%2009%202025-2003606%20(1)%20(2).xlsx" TargetMode="External"/><Relationship Id="rId1" Type="http://schemas.openxmlformats.org/officeDocument/2006/relationships/externalLinkPath" Target="DANH%20SACH%20HOA%20DON%20CHUA%20GHI%20NHAN%202024%2017%2009%202025-2003606%20(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iền Nam"/>
      <sheetName val="data"/>
      <sheetName val="Sheet1"/>
      <sheetName val="data WCM Nhập kho"/>
      <sheetName val="Miền bắc"/>
      <sheetName val="Sheet2"/>
    </sheetNames>
    <sheetDataSet>
      <sheetData sheetId="0"/>
      <sheetData sheetId="1"/>
      <sheetData sheetId="2">
        <row r="1">
          <cell r="E1"/>
          <cell r="F1"/>
          <cell r="G1"/>
          <cell r="H1"/>
          <cell r="I1"/>
          <cell r="J1"/>
          <cell r="K1"/>
        </row>
        <row r="4">
          <cell r="E4" t="str">
            <v>Người mua hàng</v>
          </cell>
          <cell r="F4" t="str">
            <v>Doanh số bán chưa thuế</v>
          </cell>
          <cell r="G4" t="str">
            <v>Thuế GTGT</v>
          </cell>
          <cell r="H4" t="str">
            <v>Tổng tiền</v>
          </cell>
          <cell r="I4" t="str">
            <v>Chú thích</v>
          </cell>
          <cell r="J4" t="str">
            <v>Ngọc Thơm Check</v>
          </cell>
          <cell r="K4" t="str">
            <v>Column1</v>
          </cell>
          <cell r="L4" t="str">
            <v>ĐIỂM GIAO</v>
          </cell>
          <cell r="M4" t="str">
            <v>ĐỊA CHỈ</v>
          </cell>
        </row>
        <row r="5">
          <cell r="E5">
            <v>4160177182</v>
          </cell>
          <cell r="F5">
            <v>1686858</v>
          </cell>
          <cell r="G5">
            <v>134949</v>
          </cell>
          <cell r="H5">
            <v>1821807</v>
          </cell>
          <cell r="I5" t="str">
            <v>Chưa ghi nhận</v>
          </cell>
          <cell r="J5" t="str">
            <v>Đã photo hóa đơn và đơn đặt hàng</v>
          </cell>
          <cell r="K5" t="str">
            <v>mục 03,05,07 wcm ko nhận hàng, mục 06 chỉ nhận 03</v>
          </cell>
          <cell r="L5" t="str">
            <v>4146 - WIN HCM Lô BC1, tầng trệt, khu BC</v>
          </cell>
          <cell r="M5" t="str">
            <v>Chung cư Phú Lợi D1, đường Phạm Thế Hiển, Quận 8, TP. Hồ Chí Minh Việt Nam</v>
          </cell>
          <cell r="N5" t="str">
            <v>HCM</v>
          </cell>
          <cell r="O5" t="str">
            <v>TP.Hồ Chí Minh</v>
          </cell>
          <cell r="P5" t="str">
            <v>N</v>
          </cell>
        </row>
        <row r="6">
          <cell r="E6">
            <v>4160800363</v>
          </cell>
          <cell r="F6">
            <v>889400</v>
          </cell>
          <cell r="G6">
            <v>71152</v>
          </cell>
          <cell r="H6">
            <v>960552</v>
          </cell>
          <cell r="I6" t="str">
            <v>Chưa ghi nhận</v>
          </cell>
          <cell r="J6" t="str">
            <v>Đã gửi mail 17/09/2025</v>
          </cell>
          <cell r="K6" t="str">
            <v>PO chưa nhập kho biên bản không có ký nhận ncc tự xli</v>
          </cell>
          <cell r="L6" t="str">
            <v>4303 - WIN HCM Trệt CC 36 Trịnh Đình Thảo</v>
          </cell>
          <cell r="M6" t="str">
            <v>Khu TM Tầng trệt, tháp A, KCH 36 Trịnh Đình Thảo, P. Hòa Thạnh, Quận Tân Phú, TP. Hồ Chí Minh Việt Nam</v>
          </cell>
          <cell r="N6" t="str">
            <v>HCM</v>
          </cell>
          <cell r="O6" t="str">
            <v>TP.Hồ Chí Minh</v>
          </cell>
          <cell r="P6" t="str">
            <v>N</v>
          </cell>
        </row>
        <row r="7">
          <cell r="E7">
            <v>4160781730</v>
          </cell>
          <cell r="F7">
            <v>1517465</v>
          </cell>
          <cell r="G7">
            <v>121397</v>
          </cell>
          <cell r="H7">
            <v>1638862</v>
          </cell>
          <cell r="I7" t="str">
            <v>Chưa ghi nhận</v>
          </cell>
          <cell r="J7" t="str">
            <v>Đã photo hóa đơn và đơn đặt hàng</v>
          </cell>
          <cell r="K7" t="str">
            <v>PO chưa nhập kho -&gt; kế toán đang gửi CH chưa nhận được phản hồi</v>
          </cell>
          <cell r="L7" t="str">
            <v>6634 - WM+ HNI V3–B01, KĐT An Hưng</v>
          </cell>
          <cell r="M7" t="str">
            <v>V3–B01, Khu đô thị mới An Hưng, Phường La Khê, Quận Hà Đông, TP. Hà Nội Việt Nam</v>
          </cell>
          <cell r="N7" t="str">
            <v>HNI</v>
          </cell>
          <cell r="O7" t="str">
            <v>TP.Hà Nội</v>
          </cell>
          <cell r="P7" t="str">
            <v>B</v>
          </cell>
        </row>
        <row r="8">
          <cell r="E8">
            <v>4160864944</v>
          </cell>
          <cell r="F8">
            <v>1351677</v>
          </cell>
          <cell r="G8">
            <v>108134</v>
          </cell>
          <cell r="H8">
            <v>1459811</v>
          </cell>
          <cell r="I8" t="str">
            <v>Chưa ghi nhận</v>
          </cell>
          <cell r="J8" t="str">
            <v>Đã photo hóa đơn và đơn đặt hàng</v>
          </cell>
          <cell r="K8" t="str">
            <v>mục 02 wcm ko nhận hàng, bb không có ký nhận NCC tự làm việc với CH</v>
          </cell>
          <cell r="L8" t="str">
            <v>5509 - WM+ HNI Thôn 4 Xã Cát Quế</v>
          </cell>
          <cell r="M8" t="str">
            <v>Thôn 4 Xã Cát Quế, Huyện Hoài Đức, TP. Hà Nội Việt Nam</v>
          </cell>
          <cell r="N8" t="str">
            <v>HNI</v>
          </cell>
          <cell r="O8" t="str">
            <v>TP.Hà Nội</v>
          </cell>
          <cell r="P8" t="str">
            <v>B</v>
          </cell>
        </row>
        <row r="9">
          <cell r="E9">
            <v>4160833945</v>
          </cell>
          <cell r="F9">
            <v>1111175</v>
          </cell>
          <cell r="G9">
            <v>88894</v>
          </cell>
          <cell r="H9">
            <v>1200069</v>
          </cell>
          <cell r="I9" t="str">
            <v>Chưa ghi nhận</v>
          </cell>
          <cell r="J9" t="str">
            <v>Đã photo hóa đơn và đơn đặt hàng</v>
          </cell>
          <cell r="K9" t="str">
            <v>mục 02 wcm ko nhận hàng, bb không có ký nhận NCC tự làm việc với CH</v>
          </cell>
          <cell r="L9" t="str">
            <v>4967 - WM+ HNI Golden West</v>
          </cell>
          <cell r="M9" t="str">
            <v>Tầng 1, Tòa nhà Golden West, Số 2 Lê Văn Thiêm, Phường Nhân Chính, Quận Thanh Xuân, TP. Hà Nội Việt Nam</v>
          </cell>
          <cell r="N9" t="str">
            <v>HNI</v>
          </cell>
          <cell r="O9" t="str">
            <v>TP.Hà Nội</v>
          </cell>
          <cell r="P9" t="str">
            <v>B</v>
          </cell>
        </row>
        <row r="10">
          <cell r="E10">
            <v>4160822589</v>
          </cell>
          <cell r="F10">
            <v>1129876</v>
          </cell>
          <cell r="G10">
            <v>90390</v>
          </cell>
          <cell r="H10">
            <v>1220266</v>
          </cell>
          <cell r="I10" t="str">
            <v>Chưa ghi nhận</v>
          </cell>
          <cell r="J10" t="str">
            <v>Đã photo hóa đơn và đơn đặt hàng</v>
          </cell>
          <cell r="K10" t="str">
            <v>mục 01,02 chỉ nhập 04,06 biên bản không ký nhận ncc tự làm việc với CH</v>
          </cell>
          <cell r="L10" t="str">
            <v>4360 - WM+ HNI Tổ 1, TT Quang Minh</v>
          </cell>
          <cell r="M10" t="str">
            <v>Tổ 1, TT Quang Minh, H. Mê Linh, TP. Hà Nội Việt Nam</v>
          </cell>
          <cell r="N10" t="str">
            <v>HNI</v>
          </cell>
          <cell r="O10" t="str">
            <v>TP.Hà Nội</v>
          </cell>
          <cell r="P10" t="str">
            <v>B</v>
          </cell>
        </row>
        <row r="11">
          <cell r="E11">
            <v>4160914201</v>
          </cell>
          <cell r="F11">
            <v>1617155</v>
          </cell>
          <cell r="G11">
            <v>129372</v>
          </cell>
          <cell r="H11">
            <v>1746527</v>
          </cell>
          <cell r="I11" t="str">
            <v>Chưa ghi nhận</v>
          </cell>
          <cell r="J11" t="str">
            <v>Đã photo hóa đơn và đơn đặt hàng</v>
          </cell>
          <cell r="K11" t="str">
            <v>PO chưa nhập kho -&gt; kế toán đang gửi CH chưa nhận được phản hồi</v>
          </cell>
          <cell r="L11" t="str">
            <v>6738 - WM+ HNI TDP Nguyên Xá 1</v>
          </cell>
          <cell r="M11" t="str">
            <v>TDP Nguyên Xá 1, Phường Minh Khai, Quận Bắc Từ Liêm TP. Hà Nội Việt Nam</v>
          </cell>
          <cell r="N11" t="str">
            <v>HNI</v>
          </cell>
          <cell r="O11" t="str">
            <v>TP.Hà Nội</v>
          </cell>
          <cell r="P11" t="str">
            <v>B</v>
          </cell>
        </row>
        <row r="12">
          <cell r="E12">
            <v>4160866190</v>
          </cell>
          <cell r="F12">
            <v>1372740</v>
          </cell>
          <cell r="G12">
            <v>109819</v>
          </cell>
          <cell r="H12">
            <v>1482559</v>
          </cell>
          <cell r="I12" t="str">
            <v>Chưa ghi nhận</v>
          </cell>
          <cell r="J12" t="str">
            <v>Đã photo hóa đơn và đơn đặt hàng</v>
          </cell>
          <cell r="K12" t="str">
            <v>mục 03 wcm ko nhận hàng, bb không có ký nhận NCC tự làm việc với CH</v>
          </cell>
          <cell r="L12" t="str">
            <v>3168 - WM+ HNI 153 Hữu Hưng</v>
          </cell>
          <cell r="M12" t="str">
            <v>Số 153 Hữu Hưng, Phường Tây Mỗ, Quận Nam Từ Liêm, TP. Hà Nội Việt Nam</v>
          </cell>
          <cell r="N12" t="str">
            <v>HNI</v>
          </cell>
          <cell r="O12" t="str">
            <v>TP.Hà Nội</v>
          </cell>
          <cell r="P12" t="str">
            <v>B</v>
          </cell>
        </row>
        <row r="13">
          <cell r="E13">
            <v>4161006279</v>
          </cell>
          <cell r="F13">
            <v>835750</v>
          </cell>
          <cell r="G13">
            <v>66860</v>
          </cell>
          <cell r="H13">
            <v>902610</v>
          </cell>
          <cell r="I13" t="str">
            <v>Chưa ghi nhận</v>
          </cell>
          <cell r="J13" t="str">
            <v>Đã photo hóa đơn và đơn đặt hàng</v>
          </cell>
          <cell r="K13" t="str">
            <v>mục 01,02,03 chỉ nhập 03 biên bản không ký nhận ncc tự làm việc với CH</v>
          </cell>
          <cell r="L13" t="str">
            <v>3291 - WM+ HNI Khu nhà ở Viện 103</v>
          </cell>
          <cell r="M13" t="str">
            <v>2-NV1, Khu nhà ở cho cán bộ, nhân viên Viện 103 –, Học viện quân y, xã Tân Triều, Huyện Thanh Trì, TP. Hà Nội Việt Nam</v>
          </cell>
          <cell r="N13" t="str">
            <v>HNI</v>
          </cell>
          <cell r="O13" t="str">
            <v>TP.Hà Nội</v>
          </cell>
          <cell r="P13" t="str">
            <v>B</v>
          </cell>
        </row>
        <row r="14">
          <cell r="E14">
            <v>4161073493</v>
          </cell>
          <cell r="F14">
            <v>1802374</v>
          </cell>
          <cell r="G14">
            <v>144190</v>
          </cell>
          <cell r="H14">
            <v>1946564</v>
          </cell>
          <cell r="I14" t="str">
            <v>Chưa ghi nhận</v>
          </cell>
          <cell r="J14" t="str">
            <v>Đã photo hóa đơn và đơn đặt hàng</v>
          </cell>
          <cell r="K14" t="str">
            <v>PO chưa nhập kho biên bản không có ký nhận ncc tự xli</v>
          </cell>
          <cell r="L14" t="str">
            <v>3530 - WM+ HNI Five Star Kim Giang</v>
          </cell>
          <cell r="M14" t="str">
            <v>Tầng 1, Khu trung tâm thương mại – Tòa nhà Five Star Garden, số 2 Kim Giang, Phường Kim Giang, Quận Thanh Xuân, TP. Hà Nội Việt Nam</v>
          </cell>
          <cell r="N14" t="str">
            <v>HNI</v>
          </cell>
          <cell r="O14" t="str">
            <v>TP.Hà Nội</v>
          </cell>
          <cell r="P14" t="str">
            <v>B</v>
          </cell>
        </row>
        <row r="15">
          <cell r="E15">
            <v>4160625979</v>
          </cell>
          <cell r="F15">
            <v>797970</v>
          </cell>
          <cell r="G15">
            <v>63838</v>
          </cell>
          <cell r="H15">
            <v>861808</v>
          </cell>
          <cell r="I15" t="str">
            <v>Chưa ghi nhận</v>
          </cell>
          <cell r="J15" t="str">
            <v>Đã photo hóa đơn và đơn đặt hàng</v>
          </cell>
          <cell r="K15" t="str">
            <v>mục 02 sai giá</v>
          </cell>
          <cell r="L15" t="str">
            <v>1616 - WM VCP TTH Hùng Vương</v>
          </cell>
          <cell r="M15" t="str">
            <v>Số 50A Hùng Vương, Phường Phú Nhuận, Thành Phố Huế, T. Thừa Thiên - Huế Việt Nam</v>
          </cell>
          <cell r="N15" t="str">
            <v>TTH</v>
          </cell>
          <cell r="O15" t="str">
            <v>TP.Huế</v>
          </cell>
          <cell r="P15" t="str">
            <v>N</v>
          </cell>
        </row>
        <row r="16">
          <cell r="E16">
            <v>4160941109</v>
          </cell>
          <cell r="F16">
            <v>839555</v>
          </cell>
          <cell r="G16">
            <v>67164</v>
          </cell>
          <cell r="H16">
            <v>906719</v>
          </cell>
          <cell r="I16" t="str">
            <v>Chưa ghi nhận</v>
          </cell>
          <cell r="J16" t="str">
            <v>Đã photo hóa đơn và đơn đặt hàng</v>
          </cell>
          <cell r="K16" t="str">
            <v>NCC kiểm tra lại ko có HĐ này</v>
          </cell>
          <cell r="L16" t="str">
            <v>1540 - WM VCP NTN Ninh Thuận</v>
          </cell>
          <cell r="M16" t="str">
            <v>Đường 16/4, P. Mỹ Hải, TP. Phan Rang - Tháp Chàm, T. Ninh Thuận Việt Nam</v>
          </cell>
          <cell r="N16" t="str">
            <v>NTN</v>
          </cell>
          <cell r="O16" t="str">
            <v>Ninh Thuận</v>
          </cell>
          <cell r="P16" t="str">
            <v>N</v>
          </cell>
        </row>
        <row r="17">
          <cell r="E17">
            <v>4160987118</v>
          </cell>
          <cell r="F17">
            <v>1176940</v>
          </cell>
          <cell r="G17">
            <v>94155</v>
          </cell>
          <cell r="H17">
            <v>1271095</v>
          </cell>
          <cell r="I17" t="str">
            <v>Chưa ghi nhận</v>
          </cell>
          <cell r="J17" t="str">
            <v>Đã lập thông báo SS04 17/09/2025</v>
          </cell>
          <cell r="K17" t="str">
            <v>Đã TT 15/09/2025</v>
          </cell>
          <cell r="L17" t="str">
            <v>5531 - WM+ LAN 320 Quốc lộ 62</v>
          </cell>
          <cell r="M17" t="str">
            <v>320 Quốc lộ 62, Phường 6, Thành phố Tân An, T. Long An Việt Nam</v>
          </cell>
          <cell r="N17" t="str">
            <v>LAN</v>
          </cell>
          <cell r="O17" t="str">
            <v>Long An</v>
          </cell>
          <cell r="P17" t="str">
            <v>N</v>
          </cell>
        </row>
        <row r="18">
          <cell r="E18">
            <v>4161019470</v>
          </cell>
          <cell r="F18">
            <v>1322305</v>
          </cell>
          <cell r="G18">
            <v>105784</v>
          </cell>
          <cell r="H18">
            <v>1428089</v>
          </cell>
          <cell r="I18" t="str">
            <v>Chưa ghi nhận</v>
          </cell>
          <cell r="J18" t="str">
            <v>Đã lập thông báo SS04 17/09/2025</v>
          </cell>
          <cell r="K18" t="str">
            <v>Đã TT 15/09/2025</v>
          </cell>
          <cell r="L18" t="str">
            <v>4802 - WM+ STG 62 đường 30 tháng 4</v>
          </cell>
          <cell r="M18" t="str">
            <v>62 đường 30 tháng 4, Phường 3, Thành phố Sóc Trăng, T. Sóc Trăng Việt Nam</v>
          </cell>
          <cell r="N18" t="str">
            <v>STG</v>
          </cell>
          <cell r="O18" t="str">
            <v>Sóc Trăng</v>
          </cell>
          <cell r="P18" t="str">
            <v>N</v>
          </cell>
        </row>
        <row r="19">
          <cell r="E19">
            <v>4160864674</v>
          </cell>
          <cell r="F19">
            <v>1586766</v>
          </cell>
          <cell r="G19">
            <v>126941</v>
          </cell>
          <cell r="H19">
            <v>1713707</v>
          </cell>
          <cell r="I19" t="str">
            <v>Chưa ghi nhận</v>
          </cell>
          <cell r="J19" t="str">
            <v>Đã lập thông báo SS04 17/09/2025</v>
          </cell>
          <cell r="K19" t="str">
            <v>Đã TT 15/09/2025</v>
          </cell>
          <cell r="L19" t="str">
            <v>5435 - WM+ STG 491 Lê Hồng Phong</v>
          </cell>
          <cell r="M19" t="str">
            <v>491 Lê Hồng Phong, khóm 5, Phường 3, Thành phố Sóc Trăng, T. Sóc Trăng Việt Nam</v>
          </cell>
          <cell r="N19" t="str">
            <v>STG</v>
          </cell>
          <cell r="O19" t="str">
            <v>Sóc Trăng</v>
          </cell>
          <cell r="P19" t="str">
            <v>N</v>
          </cell>
        </row>
        <row r="20">
          <cell r="E20">
            <v>4161028387</v>
          </cell>
          <cell r="F20">
            <v>833265</v>
          </cell>
          <cell r="G20">
            <v>66661</v>
          </cell>
          <cell r="H20">
            <v>899926</v>
          </cell>
          <cell r="I20" t="str">
            <v>Chưa ghi nhận</v>
          </cell>
          <cell r="J20" t="str">
            <v>Đã lập thông báo SS04 17/09/2025</v>
          </cell>
          <cell r="K20" t="str">
            <v>Đã TT 15/09/2025</v>
          </cell>
          <cell r="L20" t="str">
            <v>1595 - WM VCP VLG Vĩnh Long</v>
          </cell>
          <cell r="M20" t="str">
            <v>TTTM Vincom Plaza Vĩnh Long Tổ 9, Khóm 3, Phường 4, Thành Phố Vĩnh Long, T. Vĩnh Long Việt Nam</v>
          </cell>
          <cell r="N20" t="str">
            <v>VLG</v>
          </cell>
          <cell r="O20" t="str">
            <v>Vĩnh Long</v>
          </cell>
          <cell r="P20" t="str">
            <v>N</v>
          </cell>
        </row>
        <row r="21">
          <cell r="E21">
            <v>4161054396</v>
          </cell>
          <cell r="F21">
            <v>1620410</v>
          </cell>
          <cell r="G21">
            <v>129633</v>
          </cell>
          <cell r="H21">
            <v>1750043</v>
          </cell>
          <cell r="I21" t="str">
            <v>Chưa ghi nhận</v>
          </cell>
          <cell r="J21" t="str">
            <v>Đã photo hóa đơn và đơn đặt hàng</v>
          </cell>
          <cell r="K21" t="str">
            <v>PO chưa nhập kho biên bản không có ký nhận ncc tự xli</v>
          </cell>
          <cell r="L21" t="str">
            <v>3671 - WM+ BDG 207A Ấp Bình Đường</v>
          </cell>
          <cell r="M21" t="str">
            <v>207A Ấp Bình Đường 3, Phường An Bình, Thành phố Dĩ An, T. Bình Dương Việt Nam</v>
          </cell>
          <cell r="N21" t="str">
            <v>BDG</v>
          </cell>
          <cell r="O21" t="str">
            <v>Bình Dương</v>
          </cell>
          <cell r="P21" t="str">
            <v>N</v>
          </cell>
        </row>
        <row r="22">
          <cell r="E22">
            <v>4161057982</v>
          </cell>
          <cell r="F22">
            <v>915885</v>
          </cell>
          <cell r="G22">
            <v>73271</v>
          </cell>
          <cell r="H22">
            <v>989156</v>
          </cell>
          <cell r="I22" t="str">
            <v>Chưa ghi nhận</v>
          </cell>
          <cell r="J22" t="str">
            <v>Đã photo hóa đơn và đơn đặt hàng</v>
          </cell>
          <cell r="K22" t="str">
            <v>mục 03 wcm ko nhận hàng, bb không có ký nhận NCC tự làm việc với CH</v>
          </cell>
          <cell r="L22" t="str">
            <v>5086 - WM+ HCM 120 Lò Lu</v>
          </cell>
          <cell r="M22" t="str">
            <v>120 Lò Lu, Phường Trường Thạnh, Quận 9, TP. Hồ Chí Minh Việt Nam</v>
          </cell>
          <cell r="N22" t="str">
            <v>HCM</v>
          </cell>
          <cell r="O22" t="str">
            <v>TP.Hồ Chí Minh</v>
          </cell>
          <cell r="P22" t="str">
            <v>N</v>
          </cell>
        </row>
        <row r="23">
          <cell r="E23">
            <v>4161088758</v>
          </cell>
          <cell r="F23">
            <v>1578540</v>
          </cell>
          <cell r="G23">
            <v>126283</v>
          </cell>
          <cell r="H23">
            <v>1704823</v>
          </cell>
          <cell r="I23" t="str">
            <v>Chưa ghi nhận</v>
          </cell>
          <cell r="J23" t="str">
            <v>Đã photo hóa đơn và đơn đặt hàng</v>
          </cell>
          <cell r="K23" t="str">
            <v>PO chưa nhập kho -&gt; kế toán đang gửi CH chưa nhận được phản hồi</v>
          </cell>
          <cell r="L23" t="str">
            <v>3578 - WM+ DNI 27 Đường 643</v>
          </cell>
          <cell r="M23" t="str">
            <v>27 Đường 643 khu phố 2, Phường Long Bình, Thành phố Biên Hòa, T. Đồng Nai Việt Nam</v>
          </cell>
          <cell r="N23" t="str">
            <v>DNI</v>
          </cell>
          <cell r="O23" t="str">
            <v>Đồng Nai</v>
          </cell>
          <cell r="P23" t="str">
            <v>N</v>
          </cell>
        </row>
        <row r="24">
          <cell r="E24">
            <v>4156926823</v>
          </cell>
          <cell r="F24">
            <v>734310</v>
          </cell>
          <cell r="G24">
            <v>58745</v>
          </cell>
          <cell r="H24">
            <v>793055</v>
          </cell>
          <cell r="I24" t="str">
            <v>Chưa ghi nhận</v>
          </cell>
          <cell r="J24" t="str">
            <v>Đã photo hóa đơn và đơn đặt hàng</v>
          </cell>
          <cell r="K24" t="str">
            <v>PO chưa nhập kho biên bản không có ký nhận ncc tự xli</v>
          </cell>
          <cell r="L24" t="str">
            <v>4069 - WM+ QNH 01 Lô A3 Vựng Đâng</v>
          </cell>
          <cell r="M24" t="str">
            <v>Ô số 01 Lô A3 QH khu dân cư lấn biển Vựng Đâng, Phường Yết Kiêu, Thành phố Hạ Long, T. Quảng Ninh Việt Nam</v>
          </cell>
          <cell r="N24" t="str">
            <v>QNH</v>
          </cell>
          <cell r="O24" t="str">
            <v>Quảng Ninh</v>
          </cell>
          <cell r="P24" t="str">
            <v>B</v>
          </cell>
        </row>
        <row r="25">
          <cell r="E25">
            <v>4161029675</v>
          </cell>
          <cell r="F25">
            <v>878475</v>
          </cell>
          <cell r="G25">
            <v>70278</v>
          </cell>
          <cell r="H25">
            <v>948753</v>
          </cell>
          <cell r="I25" t="str">
            <v>Chưa ghi nhận</v>
          </cell>
          <cell r="J25" t="str">
            <v>Đã lập thông báo SS04 17/09/2025</v>
          </cell>
          <cell r="K25" t="str">
            <v>Đã TT 15/09/2025</v>
          </cell>
          <cell r="L25" t="str">
            <v>1639 - WM VCP STG Sóc Trăng</v>
          </cell>
          <cell r="M25" t="str">
            <v>Tầng 2 TTTM Vincom Plaza Sóc Trăng, đường Trần Hưng Đạo, Phường 2, Thành phố Sóc Trăng, T. Sóc Trăng Việt Nam</v>
          </cell>
          <cell r="N25" t="str">
            <v>STG</v>
          </cell>
          <cell r="O25" t="str">
            <v>Sóc Trăng</v>
          </cell>
          <cell r="P25" t="str">
            <v>N</v>
          </cell>
        </row>
        <row r="26">
          <cell r="E26">
            <v>4160863888</v>
          </cell>
          <cell r="F26">
            <v>1223005</v>
          </cell>
          <cell r="G26">
            <v>97840</v>
          </cell>
          <cell r="H26">
            <v>1320845</v>
          </cell>
          <cell r="I26" t="str">
            <v>Chưa ghi nhận</v>
          </cell>
          <cell r="J26" t="str">
            <v>Đã photo hóa đơn và đơn đặt hàng</v>
          </cell>
          <cell r="K26" t="str">
            <v>mục 03 wcm ko nhận hàng, bb không có ký nhận NCC tự làm việc với CH</v>
          </cell>
          <cell r="L26" t="str">
            <v>1569 - WM HNI Đan Phượng</v>
          </cell>
          <cell r="M26" t="str">
            <v>Số 188 phố Tây Sơn, TT. Phùng, H. Đan Phượng, TP. Hà Nội Việt Nam</v>
          </cell>
          <cell r="N26" t="str">
            <v>HNI</v>
          </cell>
          <cell r="O26" t="str">
            <v>TP.Hà Nội</v>
          </cell>
          <cell r="P26" t="str">
            <v>B</v>
          </cell>
        </row>
        <row r="27">
          <cell r="E27">
            <v>4160937822</v>
          </cell>
          <cell r="F27">
            <v>1928030</v>
          </cell>
          <cell r="G27">
            <v>154242</v>
          </cell>
          <cell r="H27">
            <v>2082272</v>
          </cell>
          <cell r="I27" t="str">
            <v>Chưa ghi nhận</v>
          </cell>
          <cell r="J27" t="str">
            <v>Đã photo hóa đơn và đơn đặt hàng</v>
          </cell>
          <cell r="K27" t="str">
            <v>mục 03 wcm ko nhận hàng, bb không có ký nhận NCC tự làm việc với CH</v>
          </cell>
          <cell r="L27" t="str">
            <v>6978 - WM+ HNI 48 LK 22 KĐT Vân Canh</v>
          </cell>
          <cell r="M27" t="str">
            <v>48 LK 22 - KĐT Vân Canh, Xã Vân Canh, Huyện Hoài Đức TP. Hà Nội Việt Nam</v>
          </cell>
          <cell r="N27" t="str">
            <v>HNI</v>
          </cell>
          <cell r="O27" t="str">
            <v>TP.Hà Nội</v>
          </cell>
          <cell r="P27" t="str">
            <v>B</v>
          </cell>
        </row>
        <row r="28">
          <cell r="E28">
            <v>4161266931</v>
          </cell>
          <cell r="F28">
            <v>2722980</v>
          </cell>
          <cell r="G28">
            <v>217838</v>
          </cell>
          <cell r="H28">
            <v>2940818</v>
          </cell>
          <cell r="I28" t="str">
            <v>Chưa ghi nhận</v>
          </cell>
          <cell r="J28" t="str">
            <v>Đã photo hóa đơn và đơn đặt hàng</v>
          </cell>
          <cell r="K28" t="str">
            <v>mục 02 sai giá</v>
          </cell>
          <cell r="L28" t="str">
            <v>4191 - WM+ HNI 77 Tổ 6 Sóc Sơn</v>
          </cell>
          <cell r="M28" t="str">
            <v>Số 77, tổ 6, thị trấn Sóc Sơn, Huyện Sóc Sơn, TP. Hà Nội Việt Nam</v>
          </cell>
          <cell r="N28" t="str">
            <v>HNI</v>
          </cell>
          <cell r="O28" t="str">
            <v>TP.Hà Nội</v>
          </cell>
          <cell r="P28" t="str">
            <v>B</v>
          </cell>
        </row>
        <row r="29">
          <cell r="E29">
            <v>4161080915</v>
          </cell>
          <cell r="F29">
            <v>2674940</v>
          </cell>
          <cell r="G29">
            <v>213995</v>
          </cell>
          <cell r="H29">
            <v>2888935</v>
          </cell>
          <cell r="I29" t="str">
            <v>Chưa ghi nhận</v>
          </cell>
          <cell r="J29" t="str">
            <v>Đã photo hóa đơn và đơn đặt hàng</v>
          </cell>
          <cell r="K29" t="str">
            <v>mục 03,04,05 wcm ko nhận hàng, bb không có ký nhận NCC tự làm việc với CH</v>
          </cell>
          <cell r="L29" t="str">
            <v>3210 - WM+ HNI BT8-1 KĐT Văn Khê</v>
          </cell>
          <cell r="M29" t="str">
            <v>BT8-1, Khu đô thị mới Văn Khê, đường Tố Hữu, Phường La Khê, Quận Hà Đông, TP. Hà Nội Việt Nam</v>
          </cell>
          <cell r="N29" t="str">
            <v>HNI</v>
          </cell>
          <cell r="O29" t="str">
            <v>TP.Hà Nội</v>
          </cell>
          <cell r="P29" t="str">
            <v>B</v>
          </cell>
        </row>
        <row r="30">
          <cell r="E30">
            <v>4161172365</v>
          </cell>
          <cell r="F30">
            <v>719790</v>
          </cell>
          <cell r="G30">
            <v>57583</v>
          </cell>
          <cell r="H30">
            <v>777373</v>
          </cell>
          <cell r="I30" t="str">
            <v>Chưa ghi nhận</v>
          </cell>
          <cell r="J30" t="str">
            <v>Đã photo hóa đơn và đơn đặt hàng</v>
          </cell>
          <cell r="K30" t="str">
            <v>mục 02,03,04 wcm ko nhận hàng, bb không có ký nhận NCC tự làm việc với CH</v>
          </cell>
          <cell r="L30" t="str">
            <v>5468 - WM+ HNI 33-35 Ngõ Quan Thổ 1</v>
          </cell>
          <cell r="M30" t="str">
            <v>33-35 Ngõ Quan Thổ 1, Phố Tôn Đức Thắng, Phường Hàng Bột, Quận Đống Đa, TP. Hà Nội Việt Nam</v>
          </cell>
          <cell r="N30" t="str">
            <v>HNI</v>
          </cell>
          <cell r="O30" t="str">
            <v>TP.Hà Nội</v>
          </cell>
          <cell r="P30" t="str">
            <v>B</v>
          </cell>
        </row>
        <row r="31">
          <cell r="E31">
            <v>4160944840</v>
          </cell>
          <cell r="F31">
            <v>774635</v>
          </cell>
          <cell r="G31">
            <v>61971</v>
          </cell>
          <cell r="H31">
            <v>836606</v>
          </cell>
          <cell r="I31" t="str">
            <v>Chưa ghi nhận</v>
          </cell>
          <cell r="J31" t="str">
            <v>Đã photo hóa đơn và đơn đặt hàng</v>
          </cell>
          <cell r="K31" t="str">
            <v>mục 01,02 wcm ko nhận hàng, bb không có ký nhận NCC tự làm việc với CH</v>
          </cell>
          <cell r="L31" t="str">
            <v>5135 - WM+ LCI Số 003 Soi Tiền</v>
          </cell>
          <cell r="M31" t="str">
            <v>Số 003 Soi Tiền, Phường Cốc Lếu, Thành phố Lào Cai, T. Lào Cai Việt Nam</v>
          </cell>
          <cell r="N31" t="str">
            <v>LCI</v>
          </cell>
          <cell r="O31" t="str">
            <v>Lào Cai</v>
          </cell>
          <cell r="P31" t="str">
            <v>B</v>
          </cell>
        </row>
        <row r="32">
          <cell r="E32">
            <v>4160985844</v>
          </cell>
          <cell r="F32">
            <v>1910181</v>
          </cell>
          <cell r="G32">
            <v>152814</v>
          </cell>
          <cell r="H32">
            <v>2062995</v>
          </cell>
          <cell r="I32" t="str">
            <v>Chưa ghi nhận</v>
          </cell>
          <cell r="J32" t="str">
            <v>Đã photo hóa đơn và đơn đặt hàng</v>
          </cell>
          <cell r="K32" t="str">
            <v xml:space="preserve">đã ghi nhận </v>
          </cell>
          <cell r="L32"/>
          <cell r="M32"/>
          <cell r="N32" t="str">
            <v/>
          </cell>
        </row>
        <row r="33">
          <cell r="E33">
            <v>4161024148</v>
          </cell>
          <cell r="F33">
            <v>889400</v>
          </cell>
          <cell r="G33">
            <v>71152</v>
          </cell>
          <cell r="H33">
            <v>960552</v>
          </cell>
          <cell r="I33" t="str">
            <v>Chưa ghi nhận</v>
          </cell>
          <cell r="J33" t="str">
            <v>Đã photo hóa đơn và đơn đặt hàng</v>
          </cell>
          <cell r="K33" t="str">
            <v>PO chưa nhập kho -&gt; kế toán đang gửi CH chưa nhận được phản hồi</v>
          </cell>
          <cell r="L33" t="str">
            <v>4303 - WIN HCM Trệt CC 36 Trịnh Đình Thảo</v>
          </cell>
          <cell r="M33" t="str">
            <v>Khu TM Tầng trệt, tháp A, KCH 36 Trịnh Đình Thảo, P. Hòa Thạnh, Quận Tân Phú, TP. Hồ Chí Minh Việt Nam</v>
          </cell>
          <cell r="N33" t="str">
            <v>HCM</v>
          </cell>
          <cell r="O33" t="str">
            <v>TP.Hồ Chí Minh</v>
          </cell>
          <cell r="P33" t="str">
            <v>N</v>
          </cell>
        </row>
        <row r="34">
          <cell r="E34">
            <v>4161235542</v>
          </cell>
          <cell r="F34">
            <v>2443342</v>
          </cell>
          <cell r="G34">
            <v>195467</v>
          </cell>
          <cell r="H34">
            <v>2638809</v>
          </cell>
          <cell r="I34" t="str">
            <v>Chưa ghi nhận</v>
          </cell>
          <cell r="J34" t="str">
            <v>Đã photo hóa đơn và đơn đặt hàng</v>
          </cell>
          <cell r="K34" t="str">
            <v>PO chưa nhập kho -&gt; kế toán đang gửi CH chưa nhận được phản hồi</v>
          </cell>
          <cell r="L34" t="str">
            <v>3242 - WIN HCM 4 đường D7</v>
          </cell>
          <cell r="M34" t="str">
            <v>Nhà số 4 đường D7 (khu nhà ở Nam Long MR), khu phố 6, Phường Phước Long B, Quận 9, TP. Hồ Chí Minh Việt Nam</v>
          </cell>
          <cell r="N34" t="str">
            <v>HCM</v>
          </cell>
          <cell r="O34" t="str">
            <v>TP.Hồ Chí Minh</v>
          </cell>
          <cell r="P34" t="str">
            <v>N</v>
          </cell>
        </row>
        <row r="35">
          <cell r="E35">
            <v>4161381861</v>
          </cell>
          <cell r="F35">
            <v>938684</v>
          </cell>
          <cell r="G35">
            <v>75095</v>
          </cell>
          <cell r="H35">
            <v>1013779</v>
          </cell>
          <cell r="I35" t="str">
            <v>Chưa ghi nhận</v>
          </cell>
          <cell r="J35" t="str">
            <v>Đã photo hóa đơn và đơn đặt hàng</v>
          </cell>
          <cell r="K35" t="str">
            <v>PO chưa nhập kho -&gt; kế toán đang gửi CH chưa nhận được phản hồi</v>
          </cell>
          <cell r="L35" t="str">
            <v>3807 - WM+ DNI 249 Hà Huy Giáp</v>
          </cell>
          <cell r="M35" t="str">
            <v>249 Hà Huy Giáp, Phường Quyết Thắng, Thành phố Biên Hòa, T. Đồng Nai Việt Nam</v>
          </cell>
          <cell r="N35" t="str">
            <v>DNI</v>
          </cell>
          <cell r="O35" t="str">
            <v>Đồng Nai</v>
          </cell>
          <cell r="P35" t="str">
            <v>N</v>
          </cell>
        </row>
        <row r="36">
          <cell r="E36">
            <v>4161390925</v>
          </cell>
          <cell r="F36">
            <v>1139613</v>
          </cell>
          <cell r="G36">
            <v>91169</v>
          </cell>
          <cell r="H36">
            <v>1230782</v>
          </cell>
          <cell r="I36" t="str">
            <v>Chưa ghi nhận</v>
          </cell>
          <cell r="J36" t="str">
            <v>Đã photo hóa đơn và đơn đặt hàng</v>
          </cell>
          <cell r="K36" t="str">
            <v>mục 04 wcm ko nhận hàng, bb không có ký nhận NCC tự làm việc với CH</v>
          </cell>
          <cell r="L36" t="str">
            <v>6534 - WM+ DNI 86 Lê Đại Hành</v>
          </cell>
          <cell r="M36" t="str">
            <v>86 Lê Đại Hành, P. Hố Nai, TP. Biên Hòa, T. Đồng Nai Việt Nam</v>
          </cell>
          <cell r="N36" t="str">
            <v>DNI</v>
          </cell>
          <cell r="O36" t="str">
            <v>Đồng Nai</v>
          </cell>
          <cell r="P36" t="str">
            <v>N</v>
          </cell>
        </row>
        <row r="37">
          <cell r="E37">
            <v>4161216524</v>
          </cell>
          <cell r="F37">
            <v>1420372</v>
          </cell>
          <cell r="G37">
            <v>113630</v>
          </cell>
          <cell r="H37">
            <v>1534002</v>
          </cell>
          <cell r="I37" t="str">
            <v>Chưa ghi nhận</v>
          </cell>
          <cell r="J37" t="str">
            <v>Đã photo hóa đơn và đơn đặt hàng</v>
          </cell>
          <cell r="K37" t="str">
            <v>mục 04 wcm ko nhận hàng, bb không có ký nhận NCC tự làm việc với CH</v>
          </cell>
          <cell r="L37" t="str">
            <v>5756 - WM+ BDG CC Phúc Đạt, Căn 124-125</v>
          </cell>
          <cell r="M37" t="str">
            <v>Căn Shophouse (căn số 124 và 125) tại Tầng 1, CC Phúc Đạt Connect, Khu dân cư Phú Thuận, P. Phú Lợi, TP Thủ Dầu Một, Tỉnh Bình Dương Việt Nam</v>
          </cell>
          <cell r="N37" t="str">
            <v>BDG</v>
          </cell>
          <cell r="O37" t="str">
            <v>Bình Dương</v>
          </cell>
          <cell r="P37" t="str">
            <v>N</v>
          </cell>
        </row>
        <row r="38">
          <cell r="E38">
            <v>4161186571</v>
          </cell>
          <cell r="F38">
            <v>2022726</v>
          </cell>
          <cell r="G38">
            <v>161818</v>
          </cell>
          <cell r="H38">
            <v>2184544</v>
          </cell>
          <cell r="I38" t="str">
            <v>Chưa ghi nhận</v>
          </cell>
          <cell r="J38" t="str">
            <v>Đã photo hóa đơn và đơn đặt hàng</v>
          </cell>
          <cell r="K38" t="str">
            <v>mục 02,03,06 wcm ko nhận hàng, bb không có ký nhận NCC tự làm việc với CH</v>
          </cell>
          <cell r="L38" t="str">
            <v>4092 - WM+ BDG C3-3A_C3-05 KDC Him Lam</v>
          </cell>
          <cell r="M38" t="str">
            <v>C3-3A_C3-05 KDC Him Lam, Phú Đông, Phường An Bình, Thành phố Dĩ An, T. Bình Dương Việt Nam</v>
          </cell>
          <cell r="N38" t="str">
            <v>BDG</v>
          </cell>
          <cell r="O38" t="str">
            <v>Bình Dương</v>
          </cell>
          <cell r="P38" t="str">
            <v>N</v>
          </cell>
        </row>
        <row r="39">
          <cell r="E39">
            <v>4161196508</v>
          </cell>
          <cell r="F39">
            <v>1190309</v>
          </cell>
          <cell r="G39">
            <v>95225</v>
          </cell>
          <cell r="H39">
            <v>1285534</v>
          </cell>
          <cell r="I39" t="str">
            <v>Chưa ghi nhận</v>
          </cell>
          <cell r="J39" t="str">
            <v>Đã photo hóa đơn và đơn đặt hàng</v>
          </cell>
          <cell r="K39" t="str">
            <v>mục 03,04 wcm ko nhận hàng, bb không có ký nhận NCC tự làm việc với CH</v>
          </cell>
          <cell r="L39" t="str">
            <v>2AG1 - WM+ BDG Ô 87-89 DC13, KDC VietSing</v>
          </cell>
          <cell r="M39" t="str">
            <v>Ô 87 - 89 DC 13, KDC VietSing, KP.4, P. An Phú, TP. Thuận An T. Bình Dương Việt Nam</v>
          </cell>
          <cell r="N39" t="str">
            <v>BDG</v>
          </cell>
          <cell r="O39" t="str">
            <v>Bình Dương</v>
          </cell>
          <cell r="P39" t="str">
            <v>N</v>
          </cell>
        </row>
        <row r="40">
          <cell r="E40">
            <v>4161284222</v>
          </cell>
          <cell r="F40">
            <v>2206110</v>
          </cell>
          <cell r="G40">
            <v>176489</v>
          </cell>
          <cell r="H40">
            <v>2382599</v>
          </cell>
          <cell r="I40" t="str">
            <v>Chưa ghi nhận</v>
          </cell>
          <cell r="J40" t="str">
            <v>Đã photo hóa đơn và đơn đặt hàng</v>
          </cell>
          <cell r="K40" t="str">
            <v>PO chưa nhập kho -&gt; kế toán đang gửi CH chưa nhận được phản hồi</v>
          </cell>
          <cell r="L40" t="str">
            <v>5054 - WM+ HNI BT25-C37 Bộ Công An</v>
          </cell>
          <cell r="M40" t="str">
            <v>BT25, Lô TT2, Khu nhà ở C37 BCA, KĐT mới Phùng Khoang, Phường Trung Văn, Quận Nam Từ Liêm, TP. Hà Nội Việt Nam</v>
          </cell>
          <cell r="N40" t="str">
            <v>HNI</v>
          </cell>
          <cell r="O40" t="str">
            <v>TP.Hà Nội</v>
          </cell>
          <cell r="P40" t="str">
            <v>B</v>
          </cell>
        </row>
        <row r="41">
          <cell r="E41">
            <v>4161300043</v>
          </cell>
          <cell r="F41">
            <v>758885</v>
          </cell>
          <cell r="G41">
            <v>60711</v>
          </cell>
          <cell r="H41">
            <v>819596</v>
          </cell>
          <cell r="I41" t="str">
            <v>Chưa ghi nhận</v>
          </cell>
          <cell r="J41" t="str">
            <v>Đã photo hóa đơn và đơn đặt hàng</v>
          </cell>
          <cell r="K41" t="str">
            <v>PO chưa nhập kho biên bản không có ký nhận ncc tự xli</v>
          </cell>
          <cell r="L41" t="str">
            <v>4024 - WM+ HNI T1-30 Gemek Tower</v>
          </cell>
          <cell r="M41" t="str">
            <v>T1-30, tầng 1, Gemek Tower, KTĐM Lê Trọng Tấn - Geleximco, đường Lê Trọng Tấn, xã An Khánh, Huyện Hoài Đức, TP. Hà Nội Việt Nam</v>
          </cell>
          <cell r="N41" t="str">
            <v>HNI</v>
          </cell>
          <cell r="O41" t="str">
            <v>TP.Hà Nội</v>
          </cell>
          <cell r="P41" t="str">
            <v>B</v>
          </cell>
        </row>
        <row r="42">
          <cell r="E42">
            <v>4161299746</v>
          </cell>
          <cell r="F42">
            <v>873070</v>
          </cell>
          <cell r="G42">
            <v>69846</v>
          </cell>
          <cell r="H42">
            <v>942916</v>
          </cell>
          <cell r="I42" t="str">
            <v>Chưa ghi nhận</v>
          </cell>
          <cell r="J42" t="str">
            <v>Đã photo hóa đơn và đơn đặt hàng</v>
          </cell>
          <cell r="K42" t="str">
            <v>mục 02 wcm chỉ nhận 5 biên bản không ký nhận NCC tự làm việc với CH</v>
          </cell>
          <cell r="L42" t="str">
            <v>4167 - WM+ HNI Đồng Bụt</v>
          </cell>
          <cell r="M42" t="str">
            <v>Thôn Đồng Bụt, xã Ngọc Liệp, Huyện Quốc Oai, TP. Hà Nội Việt Nam</v>
          </cell>
          <cell r="N42" t="str">
            <v>HNI</v>
          </cell>
          <cell r="O42" t="str">
            <v>TP.Hà Nội</v>
          </cell>
          <cell r="P42" t="str">
            <v>B</v>
          </cell>
        </row>
        <row r="43">
          <cell r="E43">
            <v>4161265179</v>
          </cell>
          <cell r="F43">
            <v>2960920</v>
          </cell>
          <cell r="G43">
            <v>236874</v>
          </cell>
          <cell r="H43">
            <v>3197794</v>
          </cell>
          <cell r="I43" t="str">
            <v>Chưa ghi nhận</v>
          </cell>
          <cell r="J43" t="str">
            <v>Đã photo hóa đơn và đơn đặt hàng</v>
          </cell>
          <cell r="K43" t="str">
            <v>mục 03,04,05 wcm ko nhận hàng, bb không có ký nhận NCC tự làm việc với CH</v>
          </cell>
          <cell r="L43" t="str">
            <v>4305 - WM+ HNI Phong Lan 01-11</v>
          </cell>
          <cell r="M43" t="str">
            <v>PL01-11 Dự án Khu đô thị Vinhomes Riverside 2, khu Phong Lan 1, đường Nguyễn Lam, phường Phúc Đồng, Quận Long Biên, TP. Hà Nội Việt Nam</v>
          </cell>
          <cell r="N43" t="str">
            <v>HNI</v>
          </cell>
          <cell r="O43" t="str">
            <v>TP.Hà Nội</v>
          </cell>
          <cell r="P43" t="str">
            <v>B</v>
          </cell>
        </row>
        <row r="44">
          <cell r="E44">
            <v>4161275503</v>
          </cell>
          <cell r="F44">
            <v>1376950</v>
          </cell>
          <cell r="G44">
            <v>110156</v>
          </cell>
          <cell r="H44">
            <v>1487106</v>
          </cell>
          <cell r="I44" t="str">
            <v>Chưa ghi nhận</v>
          </cell>
          <cell r="J44" t="str">
            <v>Đã photo hóa đơn và đơn đặt hàng</v>
          </cell>
          <cell r="K44" t="str">
            <v>PO chưa nhập kho -&gt; kế toán đang gửi CH chưa nhận được phản hồi</v>
          </cell>
          <cell r="L44" t="str">
            <v>4144 - WM+ HNI SH 43 The K-Park</v>
          </cell>
          <cell r="M44" t="str">
            <v>Kiot thương mại SH43-tầng 1 tòa K2, Khu nhà ở Hi Brand tại, Khu đô thị mới Văn Phú, Phường Phú La, Quận Hà Đông, TP. Hà Nội Việt Nam</v>
          </cell>
          <cell r="N44" t="str">
            <v>HNI</v>
          </cell>
          <cell r="O44" t="str">
            <v>TP.Hà Nội</v>
          </cell>
          <cell r="P44" t="str">
            <v>B</v>
          </cell>
        </row>
        <row r="45">
          <cell r="E45">
            <v>4161303489</v>
          </cell>
          <cell r="F45">
            <v>1289600</v>
          </cell>
          <cell r="G45">
            <v>103168</v>
          </cell>
          <cell r="H45">
            <v>1392768</v>
          </cell>
          <cell r="I45" t="str">
            <v>Chưa ghi nhận</v>
          </cell>
          <cell r="J45" t="str">
            <v>Đã photo hóa đơn và đơn đặt hàng</v>
          </cell>
          <cell r="K45" t="str">
            <v>mục 01 wcm không nhận hàng biên bản không ký nhận NCC tự làm việc với CH</v>
          </cell>
          <cell r="L45" t="str">
            <v>3497 - WM+ HNI Lilama, 52 Lĩnh Nam</v>
          </cell>
          <cell r="M45" t="str">
            <v>Tòa nhà Lilama Hà Nội, 52 Lĩnh Nam, Quận Hoàng Mai, TP. Hà Nội Việt Nam</v>
          </cell>
          <cell r="N45" t="str">
            <v>HNI</v>
          </cell>
          <cell r="O45" t="str">
            <v>TP.Hà Nội</v>
          </cell>
          <cell r="P45" t="str">
            <v>B</v>
          </cell>
        </row>
        <row r="46">
          <cell r="E46">
            <v>4161494193</v>
          </cell>
          <cell r="F46">
            <v>1067484</v>
          </cell>
          <cell r="G46">
            <v>85399</v>
          </cell>
          <cell r="H46">
            <v>1152883</v>
          </cell>
          <cell r="I46" t="str">
            <v>Chưa ghi nhận</v>
          </cell>
          <cell r="J46" t="str">
            <v>Đã photo hóa đơn và đơn đặt hàng</v>
          </cell>
          <cell r="K46" t="str">
            <v>mục 02 wcm không nhận hàng biên bản không ký nhận NCC tự làm việc với CH</v>
          </cell>
          <cell r="L46" t="str">
            <v>2078 - WM+ HNI 210 Xã Đàn 2</v>
          </cell>
          <cell r="M46" t="str">
            <v>Số 210 Ngõ Xã Đàn 2, Phường Nam Đồn, g, Quận Đống Đa, TP. Hà Nội Việt Nam</v>
          </cell>
          <cell r="N46" t="str">
            <v>HNI</v>
          </cell>
          <cell r="O46" t="str">
            <v>TP.Hà Nội</v>
          </cell>
          <cell r="P46" t="str">
            <v>B</v>
          </cell>
        </row>
        <row r="47">
          <cell r="E47">
            <v>4161177659</v>
          </cell>
          <cell r="F47">
            <v>1068360</v>
          </cell>
          <cell r="G47">
            <v>85469</v>
          </cell>
          <cell r="H47">
            <v>1153829</v>
          </cell>
          <cell r="I47" t="str">
            <v>Chưa ghi nhận</v>
          </cell>
          <cell r="J47" t="str">
            <v>Đã photo hóa đơn và đơn đặt hàng</v>
          </cell>
          <cell r="K47" t="str">
            <v>PO chưa nhập kho biên bản không có ký nhận ncc tự xli</v>
          </cell>
          <cell r="L47" t="str">
            <v>F209 - F209 FWMP Hào Nam</v>
          </cell>
          <cell r="M47" t="str">
            <v>F209 - F209 FWMP Hào Nam - 40 Hào Nam, Phường ô Chợ Dừa, Quận Đống Đa TP. Hà Nội Việt Nam</v>
          </cell>
          <cell r="N47" t="str">
            <v>HNI</v>
          </cell>
          <cell r="O47" t="str">
            <v>TP.Hà Nội</v>
          </cell>
          <cell r="P47" t="str">
            <v>B</v>
          </cell>
        </row>
        <row r="48">
          <cell r="E48">
            <v>4161461946</v>
          </cell>
          <cell r="F48">
            <v>737956</v>
          </cell>
          <cell r="G48">
            <v>59036</v>
          </cell>
          <cell r="H48">
            <v>796992</v>
          </cell>
          <cell r="I48" t="str">
            <v>Chưa ghi nhận</v>
          </cell>
          <cell r="J48" t="str">
            <v>Đã photo hóa đơn và đơn đặt hàng</v>
          </cell>
          <cell r="K48" t="str">
            <v>PO chưa nhập kho biên bản không có ký nhận ncc tự xli</v>
          </cell>
          <cell r="L48" t="str">
            <v>6135 - WM+ HCM CC Bộ Công An, B01.05</v>
          </cell>
          <cell r="M48" t="str">
            <v>Số 01.05, Lô B, căn hộ B.01.05, Chung cư Bộ Công an, Số 83 đường số 3, P. Bình An, TP. Thủ Đức, TP. Hồ Chí Minh Việt Nam</v>
          </cell>
          <cell r="N48" t="str">
            <v>HCM</v>
          </cell>
          <cell r="O48" t="str">
            <v>TP.Hồ Chí Minh</v>
          </cell>
          <cell r="P48" t="str">
            <v>N</v>
          </cell>
        </row>
        <row r="49">
          <cell r="E49">
            <v>4161461078</v>
          </cell>
          <cell r="F49">
            <v>737956</v>
          </cell>
          <cell r="G49">
            <v>59036</v>
          </cell>
          <cell r="H49">
            <v>796992</v>
          </cell>
          <cell r="I49" t="str">
            <v>Chưa ghi nhận</v>
          </cell>
          <cell r="J49" t="str">
            <v>Đã photo hóa đơn và đơn đặt hàng</v>
          </cell>
          <cell r="K49" t="str">
            <v>PO chưa nhập kho biên bản không có ký nhận ncc tự xli</v>
          </cell>
          <cell r="L49" t="str">
            <v>3010 - WM+ HCM 89 Hiệp Bình</v>
          </cell>
          <cell r="M49" t="str">
            <v>89 đường Hiệp Bình, khu phố 6, Phường Hiệp Bình Phước, Quận Thủ Đức, TP. Hồ Chí Minh Việt Nam</v>
          </cell>
          <cell r="N49" t="str">
            <v>HCM</v>
          </cell>
          <cell r="O49" t="str">
            <v>TP.Hồ Chí Minh</v>
          </cell>
          <cell r="P49" t="str">
            <v>N</v>
          </cell>
        </row>
        <row r="50">
          <cell r="E50">
            <v>4161460972</v>
          </cell>
          <cell r="F50">
            <v>737956</v>
          </cell>
          <cell r="G50">
            <v>59036</v>
          </cell>
          <cell r="H50">
            <v>796992</v>
          </cell>
          <cell r="I50" t="str">
            <v>Chưa ghi nhận</v>
          </cell>
          <cell r="J50" t="str">
            <v>Đã photo hóa đơn và đơn đặt hàng</v>
          </cell>
          <cell r="K50" t="str">
            <v>PO chưa nhập kho biên bản không có ký nhận ncc tự xli</v>
          </cell>
          <cell r="L50" t="str">
            <v>2A10 - WM+ HCM S7.01-01.17 Vinhomes Grand</v>
          </cell>
          <cell r="M50" t="str">
            <v>01.17 Tòa S7.01, Vinhomes Grand Park, 88 Phước Thiện, P. Long Bình, TP. Thủ Đức (Q. 9 cũ) TP. Hồ Chí Minh Việt Nam</v>
          </cell>
          <cell r="N50" t="str">
            <v>HCM</v>
          </cell>
          <cell r="O50" t="str">
            <v>TP.Hồ Chí Minh</v>
          </cell>
          <cell r="P50" t="str">
            <v>N</v>
          </cell>
        </row>
        <row r="51">
          <cell r="E51">
            <v>4161445471</v>
          </cell>
          <cell r="F51">
            <v>1044417</v>
          </cell>
          <cell r="G51">
            <v>83553</v>
          </cell>
          <cell r="H51">
            <v>1127970</v>
          </cell>
          <cell r="I51" t="str">
            <v>Chưa ghi nhận</v>
          </cell>
          <cell r="J51" t="str">
            <v>Đã photo hóa đơn và đơn đặt hàng</v>
          </cell>
          <cell r="K51" t="str">
            <v>PO chưa nhập kho biên bản không có ký nhận ncc tự xli</v>
          </cell>
          <cell r="L51" t="str">
            <v>3888 - WM+ DNI 53 Hoàng Bá Bích</v>
          </cell>
          <cell r="M51" t="str">
            <v>53 Đường 88, Hoàng Bá Bích, KP 5A, Phường Long Bình, Thành phố Biên Hòa, T. Đồng Nai Việt Nam</v>
          </cell>
          <cell r="N51" t="str">
            <v>DNI</v>
          </cell>
          <cell r="O51" t="str">
            <v>Đồng Nai</v>
          </cell>
          <cell r="P51" t="str">
            <v>N</v>
          </cell>
        </row>
        <row r="52">
          <cell r="E52">
            <v>4161501253</v>
          </cell>
          <cell r="F52">
            <v>1034956</v>
          </cell>
          <cell r="G52">
            <v>82796</v>
          </cell>
          <cell r="H52">
            <v>1117752</v>
          </cell>
          <cell r="I52" t="str">
            <v>Chưa ghi nhận</v>
          </cell>
          <cell r="J52" t="str">
            <v>Đã photo hóa đơn và đơn đặt hàng</v>
          </cell>
          <cell r="K52" t="str">
            <v>mục 03 wcm không nhận hàng biên bản không ký nhận NCC tự làm việc với CH</v>
          </cell>
          <cell r="L52" t="str">
            <v>6472 - WM+ BDG S37 Block D CC Bcons Garden</v>
          </cell>
          <cell r="M52" t="str">
            <v>25A Phạm Hữu Lầu, KP. Thống Nhất 1, P. Dĩ An, TP. Dĩ An, T. Bình Dương Việt Nam</v>
          </cell>
          <cell r="N52" t="str">
            <v>BDG</v>
          </cell>
          <cell r="O52" t="str">
            <v>Bình Dương</v>
          </cell>
          <cell r="P52" t="str">
            <v>N</v>
          </cell>
        </row>
        <row r="53">
          <cell r="E53">
            <v>4161498977</v>
          </cell>
          <cell r="F53">
            <v>1269546</v>
          </cell>
          <cell r="G53">
            <v>101564</v>
          </cell>
          <cell r="H53">
            <v>1371110</v>
          </cell>
          <cell r="I53" t="str">
            <v>Chưa ghi nhận</v>
          </cell>
          <cell r="J53" t="str">
            <v>Đã photo hóa đơn và đơn đặt hàng</v>
          </cell>
          <cell r="K53" t="str">
            <v>PO chưa nhập kho biên bản không có ký nhận ncc tự xli</v>
          </cell>
          <cell r="L53" t="str">
            <v>3671 - WM+ BDG 207A Ấp Bình Đường</v>
          </cell>
          <cell r="M53" t="str">
            <v>207A Ấp Bình Đường 3, Phường An Bình, Thành phố Dĩ An, T. Bình Dương Việt Nam</v>
          </cell>
          <cell r="N53" t="str">
            <v>BDG</v>
          </cell>
          <cell r="O53" t="str">
            <v>Bình Dương</v>
          </cell>
          <cell r="P53" t="str">
            <v>N</v>
          </cell>
        </row>
        <row r="54">
          <cell r="E54">
            <v>4161665105</v>
          </cell>
          <cell r="F54">
            <v>1460480</v>
          </cell>
          <cell r="G54">
            <v>116838</v>
          </cell>
          <cell r="H54">
            <v>1577318</v>
          </cell>
          <cell r="I54" t="str">
            <v>Chưa ghi nhận</v>
          </cell>
          <cell r="J54" t="str">
            <v>Đã photo hóa đơn và đơn đặt hàng</v>
          </cell>
          <cell r="K54" t="str">
            <v>PO chưa nhập kho biên bản không có ký nhận ncc tự xli</v>
          </cell>
          <cell r="L54" t="str">
            <v>5756 - WM+ BDG CC Phúc Đạt, Căn 124-125</v>
          </cell>
          <cell r="M54" t="str">
            <v>Căn Shophouse (căn số 124 và 125) tại Tầng 1, CC Phúc Đạt Connect, Khu dân cư Phú Thuận, P. Phú Lợi, TP Thủ Dầu Một, Tỉnh Bình Dương Việt Nam</v>
          </cell>
          <cell r="N54" t="str">
            <v>BDG</v>
          </cell>
          <cell r="O54" t="str">
            <v>Bình Dương</v>
          </cell>
          <cell r="P54" t="str">
            <v>N</v>
          </cell>
        </row>
        <row r="55">
          <cell r="E55">
            <v>4161729902</v>
          </cell>
          <cell r="F55">
            <v>1182292</v>
          </cell>
          <cell r="G55">
            <v>94583</v>
          </cell>
          <cell r="H55">
            <v>1276875</v>
          </cell>
          <cell r="I55" t="str">
            <v>Chưa ghi nhận</v>
          </cell>
          <cell r="J55" t="str">
            <v>Đã photo hóa đơn và đơn đặt hàng</v>
          </cell>
          <cell r="K55" t="str">
            <v>PO chưa nhập kho biên bản không có ký nhận ncc tự xli</v>
          </cell>
          <cell r="L55" t="str">
            <v>4472 - WM+ BDG 2A Nguyễn Trãi</v>
          </cell>
          <cell r="M55" t="str">
            <v>2A Nguyễn Trãi, Khu 7, Phường Phú Cường, Thành Phố Thủ Dầu Một, T. Bình Dương Việt Nam</v>
          </cell>
          <cell r="N55" t="str">
            <v>BDG</v>
          </cell>
          <cell r="O55" t="str">
            <v>Bình Dương</v>
          </cell>
          <cell r="P55" t="str">
            <v>N</v>
          </cell>
        </row>
        <row r="56">
          <cell r="E56">
            <v>4161473229</v>
          </cell>
          <cell r="F56">
            <v>983679</v>
          </cell>
          <cell r="G56">
            <v>78694</v>
          </cell>
          <cell r="H56">
            <v>1062373</v>
          </cell>
          <cell r="I56" t="str">
            <v>Chưa ghi nhận</v>
          </cell>
          <cell r="J56" t="str">
            <v>Đã photo hóa đơn và đơn đặt hàng</v>
          </cell>
          <cell r="K56" t="str">
            <v>mục 01 wcm không nhận hàng biên bản không ký nhận NCC tự làm việc với CH</v>
          </cell>
          <cell r="L56" t="str">
            <v>3379 - WM+ HCM Vinhomes Central Park L6</v>
          </cell>
          <cell r="M56" t="str">
            <v>Căn L6-SH.01A, tòa L6 Tại Vinhomes Central Park, 720A Đường Điện Biên Phủ, Phường 22, Quận Bình Thạnh, TP. Hồ Chí Minh Việt Nam</v>
          </cell>
          <cell r="N56" t="str">
            <v>HCM</v>
          </cell>
          <cell r="O56" t="str">
            <v>TP.Hồ Chí Minh</v>
          </cell>
          <cell r="P56" t="str">
            <v>N</v>
          </cell>
        </row>
        <row r="57">
          <cell r="E57">
            <v>4161515870</v>
          </cell>
          <cell r="F57">
            <v>1451330</v>
          </cell>
          <cell r="G57">
            <v>116106</v>
          </cell>
          <cell r="H57">
            <v>1567436</v>
          </cell>
          <cell r="I57" t="str">
            <v>Chưa ghi nhận</v>
          </cell>
          <cell r="J57" t="str">
            <v>Đã photo hóa đơn và đơn đặt hàng</v>
          </cell>
          <cell r="K57" t="str">
            <v>mục 04 wcm không nhận hàng biên bản không ký nhận NCC tự làm việc với CH</v>
          </cell>
          <cell r="L57" t="str">
            <v>2A25 - WM+ HCM 437 Nguyễn Văn Tăng</v>
          </cell>
          <cell r="M57" t="str">
            <v>437 Nguyễn Văn Tăng, P. Long Thạnh Mỹ, TP. Thủ Đức TP. Hồ Chí Minh Việt Nam</v>
          </cell>
          <cell r="N57" t="str">
            <v>HCM</v>
          </cell>
          <cell r="O57" t="str">
            <v>TP.Hồ Chí Minh</v>
          </cell>
          <cell r="P57" t="str">
            <v>N</v>
          </cell>
        </row>
        <row r="58">
          <cell r="E58">
            <v>4161592649</v>
          </cell>
          <cell r="F58">
            <v>1699130</v>
          </cell>
          <cell r="G58">
            <v>135930</v>
          </cell>
          <cell r="H58">
            <v>1835060</v>
          </cell>
          <cell r="I58" t="str">
            <v>Chưa ghi nhận</v>
          </cell>
          <cell r="J58" t="str">
            <v>Đã photo hóa đơn và đơn đặt hàng</v>
          </cell>
          <cell r="K58" t="str">
            <v>mục 02,03,04 wcm ko nhận hàng, bb không có ký nhận NCC tự làm việc với CH</v>
          </cell>
          <cell r="L58" t="str">
            <v>4032 - WM+ HNI 86 Quan Nhân</v>
          </cell>
          <cell r="M58" t="str">
            <v> 86 Quan Nhân, Phường Nhân Chính, Quận Thanh Xuân, TP. Hà Nội Việt Nam</v>
          </cell>
          <cell r="N58" t="str">
            <v>HNI</v>
          </cell>
          <cell r="O58" t="str">
            <v>TP.Hà Nội</v>
          </cell>
          <cell r="P58" t="str">
            <v>B</v>
          </cell>
        </row>
        <row r="59">
          <cell r="E59">
            <v>4161613629</v>
          </cell>
          <cell r="F59">
            <v>2403731</v>
          </cell>
          <cell r="G59">
            <v>192298</v>
          </cell>
          <cell r="H59">
            <v>2596029</v>
          </cell>
          <cell r="I59" t="str">
            <v>Chưa ghi nhận</v>
          </cell>
          <cell r="J59" t="str">
            <v>Đã photo hóa đơn và đơn đặt hàng</v>
          </cell>
          <cell r="K59" t="str">
            <v>PO chưa nhập kho biên bản không có ký nhận ncc tự xli</v>
          </cell>
          <cell r="L59" t="str">
            <v>6204 - [Block]WM+ HNI 419 Vũ Tông Phan</v>
          </cell>
          <cell r="M59" t="str">
            <v>Số 419 Vũ Tông Phan, Phường Khương Đình, Quận Thanh Xuân, TP. Hà Nội Việt Nam</v>
          </cell>
          <cell r="N59" t="str">
            <v>HNI</v>
          </cell>
          <cell r="O59" t="str">
            <v>TP.Hà Nội</v>
          </cell>
          <cell r="P59" t="str">
            <v>B</v>
          </cell>
        </row>
        <row r="60">
          <cell r="E60">
            <v>4161661206</v>
          </cell>
          <cell r="F60">
            <v>4787006</v>
          </cell>
          <cell r="G60">
            <v>382960</v>
          </cell>
          <cell r="H60">
            <v>5169966</v>
          </cell>
          <cell r="I60" t="str">
            <v>Chưa ghi nhận</v>
          </cell>
          <cell r="J60" t="str">
            <v>Đã photo hóa đơn và đơn đặt hàng</v>
          </cell>
          <cell r="K60" t="str">
            <v>mục 06 wcm không nhận hàng biên bản không ký nhận NCC tự làm việc với CH</v>
          </cell>
          <cell r="L60" t="str">
            <v>1654 - WM HNI Võ Thị Sáu</v>
          </cell>
          <cell r="M60" t="str">
            <v>Số 46 Thanh Nhàn, Phường Thanh Nhàn, Quận Hai Bà Trưng, Quận Hai Bà Trưng, TP. Hà Nội Việt Nam</v>
          </cell>
          <cell r="N60" t="str">
            <v>HNI</v>
          </cell>
          <cell r="O60" t="str">
            <v>TP.Hà Nội</v>
          </cell>
          <cell r="P60" t="str">
            <v>B</v>
          </cell>
        </row>
        <row r="61">
          <cell r="E61">
            <v>4161539997</v>
          </cell>
          <cell r="F61">
            <v>2154266</v>
          </cell>
          <cell r="G61">
            <v>172341</v>
          </cell>
          <cell r="H61">
            <v>2326607</v>
          </cell>
          <cell r="I61" t="str">
            <v>Chưa ghi nhận</v>
          </cell>
          <cell r="J61" t="str">
            <v>Đã photo hóa đơn và đơn đặt hàng</v>
          </cell>
          <cell r="K61" t="str">
            <v>mục 01,03,04,05 wcm ko nhận hàng, bb không có ký nhận NCC tự làm việc với CH</v>
          </cell>
          <cell r="L61" t="str">
            <v>2014 - WM+ HNI 46/230 Lạc Trung</v>
          </cell>
          <cell r="M61" t="str">
            <v>Chung cư 46/230 Lạc Trung, Quận Hai Bà Trưng, TP. Hà Nội Việt Nam</v>
          </cell>
          <cell r="N61" t="str">
            <v>HNI</v>
          </cell>
          <cell r="O61" t="str">
            <v>TP.Hà Nội</v>
          </cell>
          <cell r="P61" t="str">
            <v>B</v>
          </cell>
        </row>
        <row r="62">
          <cell r="E62">
            <v>4161534342</v>
          </cell>
          <cell r="F62">
            <v>1110580</v>
          </cell>
          <cell r="G62">
            <v>88846</v>
          </cell>
          <cell r="H62">
            <v>1199426</v>
          </cell>
          <cell r="I62" t="str">
            <v>Chưa ghi nhận</v>
          </cell>
          <cell r="J62" t="str">
            <v>Đã photo hóa đơn và đơn đặt hàng</v>
          </cell>
          <cell r="K62" t="str">
            <v>PO chưa nhập kho biên bản không có ký nhận ncc tự xli</v>
          </cell>
          <cell r="L62" t="str">
            <v>2762 - WM+ HNI 15/68 Trung Hà</v>
          </cell>
          <cell r="M62" t="str">
            <v>15 tổ 6 ngõ 68,Trung Hà, P. Ngọc Thụy,Long Biên, TP. Hà Nội Việt Nam</v>
          </cell>
          <cell r="N62" t="str">
            <v>HNI</v>
          </cell>
          <cell r="O62" t="str">
            <v>TP.Hà Nội</v>
          </cell>
          <cell r="P62" t="str">
            <v>B</v>
          </cell>
        </row>
        <row r="63">
          <cell r="E63">
            <v>4161678414</v>
          </cell>
          <cell r="F63">
            <v>1503000</v>
          </cell>
          <cell r="G63">
            <v>120240</v>
          </cell>
          <cell r="H63">
            <v>1623240</v>
          </cell>
          <cell r="I63" t="str">
            <v>Chưa ghi nhận</v>
          </cell>
          <cell r="J63" t="str">
            <v>Đã photo hóa đơn và đơn đặt hàng</v>
          </cell>
          <cell r="K63" t="str">
            <v>PO chưa nhập kho biên bản không có ký nhận ncc tự xli</v>
          </cell>
          <cell r="L63" t="str">
            <v>6924 - WM+ HPG Chợ Ngọ Dương, An Dương</v>
          </cell>
          <cell r="M63" t="str">
            <v>Chợ Ngọ Dương, Xã An Hoà, Huyện An Dương TP. Hải Phòng Việt Nam</v>
          </cell>
          <cell r="N63" t="str">
            <v>HPG</v>
          </cell>
          <cell r="O63" t="str">
            <v>TP.Hải Phòng</v>
          </cell>
          <cell r="P63" t="str">
            <v>B</v>
          </cell>
        </row>
        <row r="64">
          <cell r="E64">
            <v>4161461762</v>
          </cell>
          <cell r="F64">
            <v>888464</v>
          </cell>
          <cell r="G64">
            <v>71077</v>
          </cell>
          <cell r="H64">
            <v>959541</v>
          </cell>
          <cell r="I64" t="str">
            <v>Chưa ghi nhận</v>
          </cell>
          <cell r="J64" t="str">
            <v>Đã photo hóa đơn và đơn đặt hàng</v>
          </cell>
          <cell r="K64" t="str">
            <v>PO chưa nhập kho biên bản không có ký nhận ncc tự xli</v>
          </cell>
          <cell r="L64" t="str">
            <v>5414 - WM+ HCM 23 Nguyễn Hữu Cầu</v>
          </cell>
          <cell r="M64" t="str">
            <v>23 Nguyễn Hữu Cầu, Ấp Vạn Hạnh, Xã Trung Chánh, Huyện Hóc Môn, TP. Hồ Chí Minh Việt Nam</v>
          </cell>
          <cell r="N64" t="str">
            <v>HCM</v>
          </cell>
          <cell r="O64" t="str">
            <v>TP.Hồ Chí Minh</v>
          </cell>
          <cell r="P64" t="str">
            <v>N</v>
          </cell>
        </row>
        <row r="65">
          <cell r="E65">
            <v>4161679334</v>
          </cell>
          <cell r="F65">
            <v>737956</v>
          </cell>
          <cell r="G65">
            <v>59036</v>
          </cell>
          <cell r="H65">
            <v>796992</v>
          </cell>
          <cell r="I65" t="str">
            <v>Chưa ghi nhận</v>
          </cell>
          <cell r="J65" t="str">
            <v>Đã photo hóa đơn và đơn đặt hàng</v>
          </cell>
          <cell r="K65" t="str">
            <v>PO chưa nhập kho biên bản không có ký nhận ncc tự xli</v>
          </cell>
          <cell r="L65" t="str">
            <v>2387 - WM+ HCM CC SUNVIEW</v>
          </cell>
          <cell r="M65" t="str">
            <v>A2-12A  Gò Dưa, P. Tam Bình, Quận Thủ Đức, TP. Hồ Chí Minh Việt Nam</v>
          </cell>
          <cell r="N65" t="str">
            <v>HCM</v>
          </cell>
          <cell r="O65" t="str">
            <v>TP.Hồ Chí Minh</v>
          </cell>
          <cell r="P65" t="str">
            <v>N</v>
          </cell>
        </row>
        <row r="66">
          <cell r="E66">
            <v>4161416313</v>
          </cell>
          <cell r="F66">
            <v>914845</v>
          </cell>
          <cell r="G66">
            <v>73188</v>
          </cell>
          <cell r="H66">
            <v>988033</v>
          </cell>
          <cell r="I66" t="str">
            <v>Chưa ghi nhận</v>
          </cell>
          <cell r="J66" t="str">
            <v>Đã photo hóa đơn và đơn đặt hàng</v>
          </cell>
          <cell r="K66" t="str">
            <v>mục 03 wcm chỉ nhận 02, bb không có ký nhận NCC tự làm việc với CH</v>
          </cell>
          <cell r="L66" t="str">
            <v>5033 - WM+ QTI 35 Hùng Vương</v>
          </cell>
          <cell r="M66" t="str">
            <v>35 Hùng Vương, Phường 1, Thành phố Đông Hà, T. Quảng Trị Việt Nam</v>
          </cell>
          <cell r="N66" t="str">
            <v>QTI</v>
          </cell>
          <cell r="O66" t="str">
            <v>Quảng Trị</v>
          </cell>
          <cell r="P66" t="str">
            <v>N</v>
          </cell>
        </row>
        <row r="67">
          <cell r="E67">
            <v>4161682020</v>
          </cell>
          <cell r="F67">
            <v>720108</v>
          </cell>
          <cell r="G67">
            <v>57609</v>
          </cell>
          <cell r="H67">
            <v>777717</v>
          </cell>
          <cell r="I67" t="str">
            <v>Chưa ghi nhận</v>
          </cell>
          <cell r="J67" t="str">
            <v>Đã gửi mail 17/09/2025</v>
          </cell>
          <cell r="K67" t="str">
            <v>Đã TT 25/09/2025</v>
          </cell>
          <cell r="L67"/>
          <cell r="M67"/>
          <cell r="N67" t="str">
            <v/>
          </cell>
        </row>
        <row r="68">
          <cell r="E68">
            <v>4161680153</v>
          </cell>
          <cell r="F68">
            <v>1161064</v>
          </cell>
          <cell r="G68">
            <v>92885</v>
          </cell>
          <cell r="H68">
            <v>1253949</v>
          </cell>
          <cell r="I68" t="str">
            <v>Chưa ghi nhận</v>
          </cell>
          <cell r="J68" t="str">
            <v>Đã gửi mail 17/09/2025</v>
          </cell>
          <cell r="K68" t="str">
            <v>PO chưa nhập kho biên bản không có ký nhận ncc tự xli</v>
          </cell>
          <cell r="L68" t="str">
            <v>4058 - WM+ HCM D1 Đường 672 Khu Phố 1</v>
          </cell>
          <cell r="M68" t="str">
            <v>D1- Khu phố 1, Phường Phước Long B, Quận 9, TP. Hồ Chí Minh Việt Nam</v>
          </cell>
          <cell r="N68" t="str">
            <v>HCM</v>
          </cell>
          <cell r="O68" t="str">
            <v>TP.Hồ Chí Minh</v>
          </cell>
          <cell r="P68" t="str">
            <v>N</v>
          </cell>
        </row>
        <row r="69">
          <cell r="E69">
            <v>4161680938</v>
          </cell>
          <cell r="F69">
            <v>1106934</v>
          </cell>
          <cell r="G69">
            <v>88555</v>
          </cell>
          <cell r="H69">
            <v>1195489</v>
          </cell>
          <cell r="I69" t="str">
            <v>Chưa ghi nhận</v>
          </cell>
          <cell r="J69" t="str">
            <v>Đã gửi mail 17/09/2025</v>
          </cell>
          <cell r="K69" t="str">
            <v>Đã TT 25/09/2025</v>
          </cell>
          <cell r="L69"/>
          <cell r="M69"/>
          <cell r="N69" t="str">
            <v/>
          </cell>
        </row>
        <row r="70">
          <cell r="E70">
            <v>4161681632</v>
          </cell>
          <cell r="F70">
            <v>737956</v>
          </cell>
          <cell r="G70">
            <v>59036</v>
          </cell>
          <cell r="H70">
            <v>796992</v>
          </cell>
          <cell r="I70" t="str">
            <v>Chưa ghi nhận</v>
          </cell>
          <cell r="J70" t="str">
            <v>Đã gửi mail 17/09/2025</v>
          </cell>
          <cell r="K70" t="str">
            <v>PO chưa nhập kho biên bản không có ký nhận ncc tự xli</v>
          </cell>
          <cell r="L70" t="str">
            <v>5652 - WM+ HCM S2.0501S11 VinHomes Grand P</v>
          </cell>
          <cell r="M70" t="str">
            <v>1.11, Tầng 1, Tòa nhà chung cư S2.05, Khu A - Dự án Khu dân cư và công viên Phước Thiện, 512 Nguyễn Xiển, khu phố Long Hòa, Q. 9 TP. Hồ Chí Minh Việt Nam</v>
          </cell>
          <cell r="N70" t="str">
            <v>HCM</v>
          </cell>
          <cell r="O70" t="str">
            <v>TP.Hồ Chí Minh</v>
          </cell>
          <cell r="P70" t="str">
            <v>N</v>
          </cell>
        </row>
        <row r="71">
          <cell r="E71">
            <v>4161902665</v>
          </cell>
          <cell r="F71">
            <v>148500</v>
          </cell>
          <cell r="G71">
            <v>11880</v>
          </cell>
          <cell r="H71">
            <v>160380</v>
          </cell>
          <cell r="I71" t="str">
            <v>Chưa ghi nhận</v>
          </cell>
          <cell r="J71" t="str">
            <v>Đã gửi mail 17/09/2025</v>
          </cell>
          <cell r="K71" t="str">
            <v>PO chưa nhập kho biên bản không có ký nhận ncc tự xli</v>
          </cell>
          <cell r="L71" t="str">
            <v>2AO8 - WM+ THA332 Phố 1, TT Ngọc Lặc</v>
          </cell>
          <cell r="M71" t="str">
            <v>Số 332 Phố 1, Thị trấn Ngọc Lặc, Huyện Ngọc Lặc, Tỉnh Thanh Hóa T. Thanh Hóa Việt Nam</v>
          </cell>
          <cell r="N71" t="str">
            <v>THA</v>
          </cell>
          <cell r="O71" t="str">
            <v>Thanh Hóa</v>
          </cell>
          <cell r="P71" t="str">
            <v>B</v>
          </cell>
        </row>
        <row r="72">
          <cell r="E72">
            <v>4160514938</v>
          </cell>
          <cell r="F72">
            <v>801440</v>
          </cell>
          <cell r="G72">
            <v>64115</v>
          </cell>
          <cell r="H72">
            <v>865555</v>
          </cell>
          <cell r="I72" t="str">
            <v>Chưa ghi nhận</v>
          </cell>
          <cell r="J72" t="str">
            <v>Đã gửi mail 17/09/2025</v>
          </cell>
          <cell r="K72" t="str">
            <v>mục 02 sai giá</v>
          </cell>
          <cell r="L72" t="str">
            <v>3518 - WM+ PTO 73 Quang Trung</v>
          </cell>
          <cell r="M72" t="str">
            <v>73 Quang Trung, Phường Nông Trang, Thành phố Việt Trì, T. Phú Thọ Việt Nam</v>
          </cell>
          <cell r="N72" t="str">
            <v>PTO</v>
          </cell>
          <cell r="O72" t="str">
            <v>Phú Thọ</v>
          </cell>
          <cell r="P72" t="str">
            <v>B</v>
          </cell>
        </row>
        <row r="73">
          <cell r="E73">
            <v>4161487692</v>
          </cell>
          <cell r="F73">
            <v>1332696</v>
          </cell>
          <cell r="G73">
            <v>106616</v>
          </cell>
          <cell r="H73">
            <v>1439312</v>
          </cell>
          <cell r="I73" t="str">
            <v>Chưa ghi nhận</v>
          </cell>
          <cell r="J73" t="str">
            <v>Đã photo hóa đơn và đơn đặt hàng</v>
          </cell>
          <cell r="K73" t="str">
            <v xml:space="preserve">đã ghi nhận </v>
          </cell>
          <cell r="L73"/>
          <cell r="M73"/>
          <cell r="N73" t="str">
            <v/>
          </cell>
        </row>
        <row r="74">
          <cell r="E74">
            <v>4161493794</v>
          </cell>
          <cell r="F74">
            <v>1332696</v>
          </cell>
          <cell r="G74">
            <v>106616</v>
          </cell>
          <cell r="H74">
            <v>1439312</v>
          </cell>
          <cell r="I74" t="str">
            <v>Chưa ghi nhận</v>
          </cell>
          <cell r="J74" t="str">
            <v>Đã photo hóa đơn và đơn đặt hàng</v>
          </cell>
          <cell r="K74" t="str">
            <v xml:space="preserve">đã ghi nhận </v>
          </cell>
          <cell r="L74"/>
          <cell r="M74"/>
          <cell r="N74" t="str">
            <v/>
          </cell>
        </row>
        <row r="75">
          <cell r="E75">
            <v>4161712440</v>
          </cell>
          <cell r="F75">
            <v>888464</v>
          </cell>
          <cell r="G75">
            <v>71077</v>
          </cell>
          <cell r="H75">
            <v>959541</v>
          </cell>
          <cell r="I75" t="str">
            <v>Chưa ghi nhận</v>
          </cell>
          <cell r="J75" t="str">
            <v>Đã photo hóa đơn và đơn đặt hàng</v>
          </cell>
          <cell r="K75" t="str">
            <v xml:space="preserve">đã ghi nhận </v>
          </cell>
          <cell r="L75"/>
          <cell r="M75"/>
          <cell r="N75" t="str">
            <v/>
          </cell>
        </row>
        <row r="76">
          <cell r="E76">
            <v>4162165933</v>
          </cell>
          <cell r="F76">
            <v>1679632</v>
          </cell>
          <cell r="G76">
            <v>134371</v>
          </cell>
          <cell r="H76">
            <v>1814003</v>
          </cell>
          <cell r="I76" t="str">
            <v>Chưa ghi nhận</v>
          </cell>
          <cell r="J76" t="str">
            <v>Đã photo hóa đơn và đơn đặt hàng</v>
          </cell>
          <cell r="K76" t="str">
            <v>PO chưa nhập kho -&gt; kế toán đang gửi CH chưa nhận được phản hồi</v>
          </cell>
          <cell r="L76" t="str">
            <v>4366 - WIN HCM CC 237 Nguyễn Văn Hưởng</v>
          </cell>
          <cell r="M76" t="str">
            <v>237 Nguyễn Văn Hưởng, P. Thảo Điền, Quận 2, TP. Hồ Chí Minh Việt Nam</v>
          </cell>
          <cell r="N76" t="str">
            <v>HCM</v>
          </cell>
          <cell r="O76" t="str">
            <v>TP.Hồ Chí Minh</v>
          </cell>
          <cell r="P76" t="str">
            <v>N</v>
          </cell>
        </row>
        <row r="77">
          <cell r="E77">
            <v>4162229127</v>
          </cell>
          <cell r="F77">
            <v>1842287</v>
          </cell>
          <cell r="G77">
            <v>147383</v>
          </cell>
          <cell r="H77">
            <v>1989670</v>
          </cell>
          <cell r="I77" t="str">
            <v>Chưa ghi nhận</v>
          </cell>
          <cell r="J77" t="str">
            <v>Đã photo hóa đơn và đơn đặt hàng</v>
          </cell>
          <cell r="K77" t="str">
            <v>mục 05 wcm không nhận hàng biên bản không ký nhận NCC tự làm việc với CH</v>
          </cell>
          <cell r="L77" t="str">
            <v>5234 - WM+ CTO 158 đường 30/4</v>
          </cell>
          <cell r="M77" t="str">
            <v>158 đường 30/4, Phường An Phú, Quận Ninh Kiều, TP. Cần Thơ Việt Nam</v>
          </cell>
          <cell r="N77" t="str">
            <v>CTO</v>
          </cell>
          <cell r="O77" t="str">
            <v>TP.Cần Thơ</v>
          </cell>
          <cell r="P77" t="str">
            <v>N</v>
          </cell>
        </row>
        <row r="78">
          <cell r="E78">
            <v>4162119666</v>
          </cell>
          <cell r="F78">
            <v>6663480</v>
          </cell>
          <cell r="G78">
            <v>533078</v>
          </cell>
          <cell r="H78">
            <v>7196558</v>
          </cell>
          <cell r="I78" t="str">
            <v>Chưa ghi nhận</v>
          </cell>
          <cell r="J78" t="str">
            <v>Đã photo hóa đơn và đơn đặt hàng</v>
          </cell>
          <cell r="K78" t="str">
            <v xml:space="preserve">đã ghi nhận </v>
          </cell>
          <cell r="L78"/>
          <cell r="M78"/>
          <cell r="N78" t="str">
            <v/>
          </cell>
        </row>
        <row r="79">
          <cell r="E79">
            <v>4162383176</v>
          </cell>
          <cell r="F79">
            <v>2227500</v>
          </cell>
          <cell r="G79">
            <v>178200</v>
          </cell>
          <cell r="H79">
            <v>2405700</v>
          </cell>
          <cell r="I79" t="str">
            <v>Chưa ghi nhận</v>
          </cell>
          <cell r="J79" t="str">
            <v>Số PO đúng của hóa đơn 43813 là 4162383178</v>
          </cell>
          <cell r="K79" t="str">
            <v xml:space="preserve">đã ghi nhận </v>
          </cell>
          <cell r="L79"/>
          <cell r="M79"/>
          <cell r="N79" t="str">
            <v/>
          </cell>
        </row>
        <row r="80">
          <cell r="E80">
            <v>4162035567</v>
          </cell>
          <cell r="F80">
            <v>2291302</v>
          </cell>
          <cell r="G80">
            <v>183304</v>
          </cell>
          <cell r="H80">
            <v>2474606</v>
          </cell>
          <cell r="I80" t="str">
            <v>Chưa ghi nhận</v>
          </cell>
          <cell r="J80" t="str">
            <v>Đã photo hóa đơn và đơn đặt hàng</v>
          </cell>
          <cell r="K80" t="str">
            <v xml:space="preserve">đã ghi nhận </v>
          </cell>
          <cell r="L80"/>
          <cell r="M80"/>
          <cell r="N80" t="str">
            <v/>
          </cell>
        </row>
        <row r="81">
          <cell r="E81">
            <v>4162701135</v>
          </cell>
          <cell r="F81">
            <v>780885</v>
          </cell>
          <cell r="G81">
            <v>62471</v>
          </cell>
          <cell r="H81">
            <v>843356</v>
          </cell>
          <cell r="I81" t="str">
            <v>Chưa ghi nhận</v>
          </cell>
          <cell r="J81" t="str">
            <v>Đã photo hóa đơn và đơn đặt hàng</v>
          </cell>
          <cell r="K81" t="str">
            <v xml:space="preserve">đã ghi nhận </v>
          </cell>
          <cell r="L81"/>
          <cell r="M81"/>
          <cell r="N81" t="str">
            <v/>
          </cell>
        </row>
        <row r="82">
          <cell r="E82">
            <v>4162478314</v>
          </cell>
          <cell r="F82">
            <v>1113750</v>
          </cell>
          <cell r="G82">
            <v>89100</v>
          </cell>
          <cell r="H82">
            <v>1202850</v>
          </cell>
          <cell r="I82" t="str">
            <v>Chưa ghi nhận</v>
          </cell>
          <cell r="J82" t="str">
            <v>Đã photo hóa đơn và đơn đặt hàng</v>
          </cell>
          <cell r="K82" t="str">
            <v xml:space="preserve">đã ghi nhận </v>
          </cell>
          <cell r="L82"/>
          <cell r="M82"/>
          <cell r="N82" t="str">
            <v/>
          </cell>
        </row>
        <row r="83">
          <cell r="E83">
            <v>4162708922</v>
          </cell>
          <cell r="F83">
            <v>2067006</v>
          </cell>
          <cell r="G83">
            <v>165360</v>
          </cell>
          <cell r="H83">
            <v>2232366</v>
          </cell>
          <cell r="I83" t="str">
            <v>Chưa ghi nhận</v>
          </cell>
          <cell r="J83" t="str">
            <v>Đã photo hóa đơn và đơn đặt hàng</v>
          </cell>
          <cell r="K83" t="str">
            <v>mục 05 wcm chỉ nhận 05  biên bản không ký nhận NCC tự làm việc với CH</v>
          </cell>
          <cell r="L83" t="str">
            <v>3990 - WM+ HNI Ngã Ba Lương Quy</v>
          </cell>
          <cell r="M83" t="str">
            <v>Thôn Lương Quy, Xã thư Lâm, Thành phố Hà Nội TP. Hà Nội Việt Nam</v>
          </cell>
          <cell r="N83" t="str">
            <v>HNI</v>
          </cell>
          <cell r="O83" t="str">
            <v>TP.Hà Nội</v>
          </cell>
          <cell r="P83" t="str">
            <v>B</v>
          </cell>
        </row>
        <row r="84">
          <cell r="E84">
            <v>4162790098</v>
          </cell>
          <cell r="F84">
            <v>1363031</v>
          </cell>
          <cell r="G84">
            <v>109042</v>
          </cell>
          <cell r="H84">
            <v>1472073</v>
          </cell>
          <cell r="I84" t="str">
            <v>Chưa ghi nhận</v>
          </cell>
          <cell r="J84" t="str">
            <v>Đã photo hóa đơn và đơn đặt hàng</v>
          </cell>
          <cell r="K84" t="str">
            <v>mục 02 wcm không nhận hàng biên bản không ký nhận NCC tự làm việc với CH</v>
          </cell>
          <cell r="L84" t="str">
            <v>6312 - WM+ HNI Thiết Bình, Đông Anh</v>
          </cell>
          <cell r="M84" t="str">
            <v>Thôn Thiết Bình, Xã Vân Hà, H. Đông Anh TP. Hà Nội Việt Nam</v>
          </cell>
          <cell r="N84" t="str">
            <v>HNI</v>
          </cell>
          <cell r="O84" t="str">
            <v>TP.Hà Nội</v>
          </cell>
          <cell r="P84" t="str">
            <v>B</v>
          </cell>
        </row>
        <row r="85">
          <cell r="E85">
            <v>4162513665</v>
          </cell>
          <cell r="F85">
            <v>1714040</v>
          </cell>
          <cell r="G85">
            <v>137123</v>
          </cell>
          <cell r="H85">
            <v>1851163</v>
          </cell>
          <cell r="I85" t="str">
            <v>Chưa ghi nhận</v>
          </cell>
          <cell r="J85" t="str">
            <v>Đã photo hóa đơn và đơn đặt hàng</v>
          </cell>
          <cell r="K85" t="str">
            <v>mục 01 wcm chỉ nhận 02  biên bản không ký nhận NCC tự làm việc với CH</v>
          </cell>
          <cell r="L85" t="str">
            <v>4125 - WM+ HNI CC Trung Ương Đảng</v>
          </cell>
          <cell r="M85" t="str">
            <v>Tòa chung cư văn phòng Trung ương Đảng, số 44 ngõ 260 Đội Cấn, Phường Liễu Giai Quận Ba Đình, TP. Hà Nội Việt Nam</v>
          </cell>
          <cell r="N85" t="str">
            <v>HNI</v>
          </cell>
          <cell r="O85" t="str">
            <v>TP.Hà Nội</v>
          </cell>
          <cell r="P85" t="str">
            <v>B</v>
          </cell>
        </row>
        <row r="86">
          <cell r="E86">
            <v>4162875170</v>
          </cell>
          <cell r="F86">
            <v>1873700</v>
          </cell>
          <cell r="G86">
            <v>149896</v>
          </cell>
          <cell r="H86">
            <v>2023596</v>
          </cell>
          <cell r="I86" t="str">
            <v>Chưa ghi nhận</v>
          </cell>
          <cell r="J86" t="str">
            <v>Đã photo hóa đơn và đơn đặt hàng</v>
          </cell>
          <cell r="K86" t="str">
            <v>mục 02 wcm không nhận hàng biên bản không ký nhận NCC tự làm việc với CH</v>
          </cell>
          <cell r="L86" t="str">
            <v>5585 - WM+ HNI Tòa D Việt Đức Complex</v>
          </cell>
          <cell r="M86" t="str">
            <v>Lô DTM01, Tầng 1, Tòa D Viet Duc Complex, ngõ 164 Khuất Duy Tiến, P. Nhân Chính, Q. Thanh Xuân, Hà Nội Việt Nam</v>
          </cell>
          <cell r="N86" t="str">
            <v>HNI</v>
          </cell>
          <cell r="O86" t="str">
            <v>TP.Hà Nội</v>
          </cell>
          <cell r="P86" t="str">
            <v>B</v>
          </cell>
        </row>
        <row r="87">
          <cell r="E87">
            <v>4162709043</v>
          </cell>
          <cell r="F87">
            <v>2142260</v>
          </cell>
          <cell r="G87">
            <v>171381</v>
          </cell>
          <cell r="H87">
            <v>2313641</v>
          </cell>
          <cell r="I87" t="str">
            <v>Chưa ghi nhận</v>
          </cell>
          <cell r="J87" t="str">
            <v>Đã photo hóa đơn và đơn đặt hàng</v>
          </cell>
          <cell r="K87" t="str">
            <v>mục 01 wcm chỉ nhận 07  biên bản không ký nhận NCC tự làm việc với CH</v>
          </cell>
          <cell r="L87" t="str">
            <v>5685 - WM+ HNI Thôn 4 Canh Nậu, Thạch Thất</v>
          </cell>
          <cell r="M87" t="str">
            <v>Thôn 4, Xã Canh Nậu, Huyện Thạch Thất, TP. Hà Nội Việt Nam</v>
          </cell>
          <cell r="N87" t="str">
            <v>HNI</v>
          </cell>
          <cell r="O87" t="str">
            <v>TP.Hà Nội</v>
          </cell>
          <cell r="P87" t="str">
            <v>B</v>
          </cell>
        </row>
        <row r="88">
          <cell r="E88">
            <v>4162772353</v>
          </cell>
          <cell r="F88">
            <v>1816510</v>
          </cell>
          <cell r="G88">
            <v>145321</v>
          </cell>
          <cell r="H88">
            <v>1961831</v>
          </cell>
          <cell r="I88" t="str">
            <v>Chưa ghi nhận</v>
          </cell>
          <cell r="J88" t="str">
            <v>Đã photo hóa đơn và đơn đặt hàng</v>
          </cell>
          <cell r="K88" t="str">
            <v>mục 03,04 wcm chỉ nhận 03  biên bản không ký nhận NCC tự làm việc với CH</v>
          </cell>
          <cell r="L88" t="str">
            <v>3280 - WM+ HNI TDP 5 Mễ Trì Hạ</v>
          </cell>
          <cell r="M88" t="str">
            <v>TDP số 5 Mễ Trì Hạ, Phường Mễ Trì, Quận Nam Từ Liêm, TP. Hà Nội Việt Nam</v>
          </cell>
          <cell r="N88" t="str">
            <v>HNI</v>
          </cell>
          <cell r="O88" t="str">
            <v>TP.Hà Nội</v>
          </cell>
          <cell r="P88" t="str">
            <v>B</v>
          </cell>
        </row>
        <row r="89">
          <cell r="E89">
            <v>4162977799</v>
          </cell>
          <cell r="F89">
            <v>2467631</v>
          </cell>
          <cell r="G89">
            <v>197410</v>
          </cell>
          <cell r="H89">
            <v>2665041</v>
          </cell>
          <cell r="I89" t="str">
            <v>Chưa ghi nhận</v>
          </cell>
          <cell r="J89" t="str">
            <v>Đã photo hóa đơn và đơn đặt hàng</v>
          </cell>
          <cell r="K89" t="str">
            <v xml:space="preserve">đã ghi nhận </v>
          </cell>
          <cell r="L89"/>
          <cell r="M89"/>
          <cell r="N89" t="str">
            <v/>
          </cell>
        </row>
        <row r="90">
          <cell r="E90">
            <v>4162513066</v>
          </cell>
          <cell r="F90">
            <v>1622040</v>
          </cell>
          <cell r="G90">
            <v>129763</v>
          </cell>
          <cell r="H90">
            <v>1751803</v>
          </cell>
          <cell r="I90" t="str">
            <v>Chưa ghi nhận</v>
          </cell>
          <cell r="J90" t="str">
            <v>Đã photo hóa đơn và đơn đặt hàng</v>
          </cell>
          <cell r="K90" t="str">
            <v>mục 04 wcm chỉ nhận 04  biên bản không ký nhận NCC tự làm việc với CH</v>
          </cell>
          <cell r="L90" t="str">
            <v>2400 - WM+ HNI 31 Mạc Thị Bưởi</v>
          </cell>
          <cell r="M90" t="str">
            <v>Số 31 Mạc Thị Bưởi, P. Vĩnh Tuy, Q., Quận Hai Bà Trưng, TP. Hà Nội Việt Nam</v>
          </cell>
          <cell r="N90" t="str">
            <v>HNI</v>
          </cell>
          <cell r="O90" t="str">
            <v>TP.Hà Nội</v>
          </cell>
          <cell r="P90" t="str">
            <v>B</v>
          </cell>
        </row>
        <row r="91">
          <cell r="E91">
            <v>4162558428</v>
          </cell>
          <cell r="F91">
            <v>2802990</v>
          </cell>
          <cell r="G91">
            <v>224239</v>
          </cell>
          <cell r="H91">
            <v>3027229</v>
          </cell>
          <cell r="I91" t="str">
            <v>Chưa ghi nhận</v>
          </cell>
          <cell r="J91" t="str">
            <v>Đã photo hóa đơn và đơn đặt hàng</v>
          </cell>
          <cell r="K91" t="str">
            <v>mục 06 wcm không nhận hàng  biên bản không ký nhận NCC tự làm việc với CH</v>
          </cell>
          <cell r="L91" t="str">
            <v>5889 - WM+ CBG 56 Tổ 4 Đề Thám</v>
          </cell>
          <cell r="M91" t="str">
            <v>56 Tổ 4, Phường Đề Thám, Thành phố Cao Bằng, T. Cao Bằng Việt Nam</v>
          </cell>
          <cell r="N91" t="str">
            <v>CBG</v>
          </cell>
          <cell r="O91" t="str">
            <v>Cao Bằng</v>
          </cell>
          <cell r="P91" t="str">
            <v>B</v>
          </cell>
        </row>
        <row r="92">
          <cell r="E92">
            <v>4162518518</v>
          </cell>
          <cell r="F92">
            <v>3305200</v>
          </cell>
          <cell r="G92">
            <v>264416</v>
          </cell>
          <cell r="H92">
            <v>3569616</v>
          </cell>
          <cell r="I92" t="str">
            <v>Chưa ghi nhận</v>
          </cell>
          <cell r="J92" t="str">
            <v>Đã photo hóa đơn và đơn đặt hàng</v>
          </cell>
          <cell r="K92" t="str">
            <v>mục 03,04 wcm không nhận hàng  biên bản không ký nhận NCC tự làm việc với CH</v>
          </cell>
          <cell r="L92" t="str">
            <v>4979 - WM+ NAN 45 Nguyễn Sinh Sắc</v>
          </cell>
          <cell r="M92" t="str">
            <v>45 Nguyễn Sinh Sắc, Phường Cửa Nam, Thành phố Vinh, T. Nghệ An Việt Nam</v>
          </cell>
          <cell r="N92" t="str">
            <v>NAN</v>
          </cell>
          <cell r="O92" t="str">
            <v>Nghệ An</v>
          </cell>
          <cell r="P92" t="str">
            <v>B</v>
          </cell>
        </row>
        <row r="93">
          <cell r="E93">
            <v>4162552229</v>
          </cell>
          <cell r="F93">
            <v>2678155</v>
          </cell>
          <cell r="G93">
            <v>214252</v>
          </cell>
          <cell r="H93">
            <v>2892407</v>
          </cell>
          <cell r="I93" t="str">
            <v>Chưa ghi nhận</v>
          </cell>
          <cell r="J93" t="str">
            <v>Đã photo hóa đơn và đơn đặt hàng</v>
          </cell>
          <cell r="K93" t="str">
            <v>mục 03 wcm không nhận hàng  biên bản không ký nhận NCC tự làm việc với CH</v>
          </cell>
          <cell r="L93" t="str">
            <v>5713 - WM+ BNH 167 Chợ Sơn, Tiên Du</v>
          </cell>
          <cell r="M93" t="str">
            <v>Số 167 Chợ Sơn, xã Việt Đoàn, huyện Tiên Du, tỉnh Bắc Ninh Việt Nam</v>
          </cell>
          <cell r="N93" t="str">
            <v>BNH</v>
          </cell>
          <cell r="O93" t="str">
            <v>Bắc Ninh</v>
          </cell>
          <cell r="P93" t="str">
            <v>B</v>
          </cell>
        </row>
        <row r="94">
          <cell r="E94">
            <v>4162398826</v>
          </cell>
          <cell r="F94">
            <v>1081076</v>
          </cell>
          <cell r="G94">
            <v>86486</v>
          </cell>
          <cell r="H94">
            <v>1167562</v>
          </cell>
          <cell r="I94" t="str">
            <v>Chưa ghi nhận</v>
          </cell>
          <cell r="J94" t="str">
            <v>Đã photo hóa đơn và đơn đặt hàng</v>
          </cell>
          <cell r="K94" t="str">
            <v>mục 03 sai giá</v>
          </cell>
          <cell r="L94" t="str">
            <v>6115 - WM+ QNM 37 Lê Lợi, TP Tam Kỳ</v>
          </cell>
          <cell r="M94" t="str">
            <v>Số 37 Lê Lợi, Phường An Mỹ, TP. Tam Kỳ, T. Quảng Nam Việt Nam</v>
          </cell>
          <cell r="N94" t="str">
            <v>QNM</v>
          </cell>
          <cell r="O94" t="str">
            <v>Quảng Nam</v>
          </cell>
          <cell r="P94" t="str">
            <v>N</v>
          </cell>
        </row>
        <row r="95">
          <cell r="E95">
            <v>4162976794</v>
          </cell>
          <cell r="F95">
            <v>1187908</v>
          </cell>
          <cell r="G95">
            <v>95033</v>
          </cell>
          <cell r="H95">
            <v>1282941</v>
          </cell>
          <cell r="I95" t="str">
            <v>Chưa ghi nhận</v>
          </cell>
          <cell r="J95" t="str">
            <v>Đã photo hóa đơn và đơn đặt hàng</v>
          </cell>
          <cell r="K95" t="str">
            <v>PO chưa nhập kho biên bản không có ký nhận ncc tự xli</v>
          </cell>
          <cell r="L95" t="str">
            <v>5756 - WM+ BDG CC Phúc Đạt, Căn 124-125</v>
          </cell>
          <cell r="M95" t="str">
            <v>Căn Shophouse (căn số 124 và 125) tại Tầng 1, CC Phúc Đạt Connect, Khu dân cư Phú Thuận, P. Phú Lợi, TP Thủ Dầu Một, Tỉnh Bình Dương Việt Nam</v>
          </cell>
          <cell r="N95" t="str">
            <v>BDG</v>
          </cell>
          <cell r="O95" t="str">
            <v>Bình Dương</v>
          </cell>
          <cell r="P95" t="str">
            <v>N</v>
          </cell>
        </row>
        <row r="96">
          <cell r="E96">
            <v>4162981353</v>
          </cell>
          <cell r="F96">
            <v>1147494</v>
          </cell>
          <cell r="G96">
            <v>91800</v>
          </cell>
          <cell r="H96">
            <v>1239294</v>
          </cell>
          <cell r="I96" t="str">
            <v>Chưa ghi nhận</v>
          </cell>
          <cell r="J96" t="str">
            <v>Đã photo hóa đơn và đơn đặt hàng</v>
          </cell>
          <cell r="K96" t="str">
            <v>mục 02,03 wcm không nhận hàng  biên bản không ký nhận NCC tự làm việc với CH</v>
          </cell>
          <cell r="L96" t="str">
            <v>6096 - WM+ BDG 200 Đường D1-KDC Phú Hòa 1</v>
          </cell>
          <cell r="M96" t="str">
            <v>200 Đường D1-KDC Phú Hòa 1, Khu 07, P. Phú Hòa, TP. Thủ Dầu Một, T. Bình Dương Việt Nam</v>
          </cell>
          <cell r="N96" t="str">
            <v>BDG</v>
          </cell>
          <cell r="O96" t="str">
            <v>Bình Dương</v>
          </cell>
          <cell r="P96" t="str">
            <v>N</v>
          </cell>
        </row>
        <row r="97">
          <cell r="E97"/>
          <cell r="F97"/>
          <cell r="G97"/>
          <cell r="H97"/>
          <cell r="I97"/>
          <cell r="J97"/>
          <cell r="K97"/>
          <cell r="L97"/>
          <cell r="M97"/>
          <cell r="N97" t="str">
            <v/>
          </cell>
        </row>
        <row r="98">
          <cell r="E98"/>
          <cell r="F98"/>
          <cell r="G98"/>
          <cell r="H98"/>
          <cell r="I98"/>
          <cell r="J98"/>
          <cell r="K98"/>
          <cell r="L98"/>
          <cell r="M98"/>
        </row>
      </sheetData>
      <sheetData sheetId="3">
        <row r="1">
          <cell r="C1" t="str">
            <v>Purchase Order</v>
          </cell>
          <cell r="R1" t="str">
            <v>Amount in LC</v>
          </cell>
        </row>
        <row r="2">
          <cell r="C2" t="str">
            <v>4156926823</v>
          </cell>
          <cell r="R2">
            <v>306450</v>
          </cell>
        </row>
        <row r="3">
          <cell r="C3" t="str">
            <v>4160177182</v>
          </cell>
          <cell r="R3">
            <v>188600</v>
          </cell>
        </row>
        <row r="4">
          <cell r="C4" t="str">
            <v>4160177182</v>
          </cell>
          <cell r="R4">
            <v>220293</v>
          </cell>
        </row>
        <row r="5">
          <cell r="C5" t="str">
            <v>4160177182</v>
          </cell>
          <cell r="R5">
            <v>333174</v>
          </cell>
        </row>
        <row r="6">
          <cell r="C6" t="str">
            <v>4160177182</v>
          </cell>
          <cell r="R6">
            <v>133650</v>
          </cell>
        </row>
        <row r="7">
          <cell r="C7" t="str">
            <v>4160177182</v>
          </cell>
          <cell r="R7">
            <v>178200</v>
          </cell>
        </row>
        <row r="8">
          <cell r="C8" t="str">
            <v>4160514938</v>
          </cell>
          <cell r="R8">
            <v>354750</v>
          </cell>
        </row>
        <row r="9">
          <cell r="C9" t="str">
            <v>4160514938</v>
          </cell>
          <cell r="R9">
            <v>75440</v>
          </cell>
        </row>
        <row r="10">
          <cell r="C10" t="str">
            <v>4160514938</v>
          </cell>
          <cell r="R10">
            <v>297000</v>
          </cell>
        </row>
        <row r="11">
          <cell r="C11" t="str">
            <v>4160625979</v>
          </cell>
          <cell r="R11">
            <v>356400</v>
          </cell>
        </row>
        <row r="12">
          <cell r="C12" t="str">
            <v>4160625979</v>
          </cell>
          <cell r="R12">
            <v>352470</v>
          </cell>
        </row>
        <row r="13">
          <cell r="C13" t="str">
            <v>4160822589</v>
          </cell>
          <cell r="R13">
            <v>234980</v>
          </cell>
        </row>
        <row r="14">
          <cell r="C14" t="str">
            <v>4160822589</v>
          </cell>
          <cell r="R14">
            <v>339045</v>
          </cell>
        </row>
        <row r="15">
          <cell r="C15" t="str">
            <v>4160822589</v>
          </cell>
          <cell r="R15">
            <v>335131</v>
          </cell>
        </row>
        <row r="16">
          <cell r="C16" t="str">
            <v>4160833945</v>
          </cell>
          <cell r="R16">
            <v>881175</v>
          </cell>
        </row>
        <row r="17">
          <cell r="C17" t="str">
            <v>4160863888</v>
          </cell>
          <cell r="R17">
            <v>371250</v>
          </cell>
        </row>
        <row r="18">
          <cell r="C18" t="str">
            <v>4160863888</v>
          </cell>
          <cell r="R18">
            <v>293725</v>
          </cell>
        </row>
        <row r="19">
          <cell r="C19" t="str">
            <v>4160864944</v>
          </cell>
          <cell r="R19">
            <v>293725</v>
          </cell>
        </row>
        <row r="20">
          <cell r="C20" t="str">
            <v>4160864944</v>
          </cell>
          <cell r="R20">
            <v>150546</v>
          </cell>
        </row>
        <row r="21">
          <cell r="C21" t="str">
            <v>4160864944</v>
          </cell>
          <cell r="R21">
            <v>230000</v>
          </cell>
        </row>
        <row r="22">
          <cell r="C22" t="str">
            <v>4160864944</v>
          </cell>
          <cell r="R22">
            <v>133428</v>
          </cell>
        </row>
        <row r="23">
          <cell r="C23" t="str">
            <v>4160864944</v>
          </cell>
          <cell r="R23">
            <v>178200</v>
          </cell>
        </row>
        <row r="24">
          <cell r="C24" t="str">
            <v>4160864944</v>
          </cell>
          <cell r="R24">
            <v>183150</v>
          </cell>
        </row>
        <row r="25">
          <cell r="C25" t="str">
            <v>4160866190</v>
          </cell>
          <cell r="R25">
            <v>587450</v>
          </cell>
        </row>
        <row r="26">
          <cell r="C26" t="str">
            <v>4160866190</v>
          </cell>
          <cell r="R26">
            <v>555290</v>
          </cell>
        </row>
        <row r="27">
          <cell r="C27" t="str">
            <v>4160937822</v>
          </cell>
          <cell r="R27">
            <v>587450</v>
          </cell>
        </row>
        <row r="28">
          <cell r="C28" t="str">
            <v>4160937822</v>
          </cell>
          <cell r="R28">
            <v>1110580</v>
          </cell>
        </row>
        <row r="29">
          <cell r="C29" t="str">
            <v>4160944840</v>
          </cell>
          <cell r="R29">
            <v>293725</v>
          </cell>
        </row>
        <row r="30">
          <cell r="C30" t="str">
            <v>4160944840</v>
          </cell>
          <cell r="R30">
            <v>-293725</v>
          </cell>
        </row>
        <row r="31">
          <cell r="C31" t="str">
            <v>4160944840</v>
          </cell>
          <cell r="R31">
            <v>250910</v>
          </cell>
        </row>
        <row r="32">
          <cell r="C32" t="str">
            <v>4160944840</v>
          </cell>
          <cell r="R32">
            <v>-250910</v>
          </cell>
        </row>
        <row r="33">
          <cell r="C33" t="str">
            <v>4160944840</v>
          </cell>
          <cell r="R33">
            <v>230000</v>
          </cell>
        </row>
        <row r="34">
          <cell r="C34" t="str">
            <v>4161006279</v>
          </cell>
          <cell r="R34">
            <v>138000</v>
          </cell>
        </row>
        <row r="35">
          <cell r="C35" t="str">
            <v>4161006279</v>
          </cell>
          <cell r="R35">
            <v>222750</v>
          </cell>
        </row>
        <row r="36">
          <cell r="C36" t="str">
            <v>4161006279</v>
          </cell>
          <cell r="R36">
            <v>212850</v>
          </cell>
        </row>
        <row r="37">
          <cell r="C37" t="str">
            <v>4161057982</v>
          </cell>
          <cell r="R37">
            <v>323097</v>
          </cell>
        </row>
        <row r="38">
          <cell r="C38" t="str">
            <v>4161057982</v>
          </cell>
          <cell r="R38">
            <v>250910</v>
          </cell>
        </row>
        <row r="39">
          <cell r="C39" t="str">
            <v>4161080915</v>
          </cell>
          <cell r="R39">
            <v>587450</v>
          </cell>
        </row>
        <row r="40">
          <cell r="C40" t="str">
            <v>4161080915</v>
          </cell>
          <cell r="R40">
            <v>1110580</v>
          </cell>
        </row>
        <row r="41">
          <cell r="C41" t="str">
            <v>4161172365</v>
          </cell>
          <cell r="R41">
            <v>234980</v>
          </cell>
        </row>
        <row r="42">
          <cell r="C42" t="str">
            <v>4161186571</v>
          </cell>
          <cell r="R42">
            <v>666348</v>
          </cell>
        </row>
        <row r="43">
          <cell r="C43" t="str">
            <v>4161186571</v>
          </cell>
          <cell r="R43">
            <v>352470</v>
          </cell>
        </row>
        <row r="44">
          <cell r="C44" t="str">
            <v>4161186571</v>
          </cell>
          <cell r="R44">
            <v>222380</v>
          </cell>
        </row>
        <row r="45">
          <cell r="C45" t="str">
            <v>4161196508</v>
          </cell>
          <cell r="R45">
            <v>355384</v>
          </cell>
        </row>
        <row r="46">
          <cell r="C46" t="str">
            <v>4161196508</v>
          </cell>
          <cell r="R46">
            <v>293725</v>
          </cell>
        </row>
        <row r="47">
          <cell r="C47" t="str">
            <v>4161216524</v>
          </cell>
          <cell r="R47">
            <v>444232</v>
          </cell>
        </row>
        <row r="48">
          <cell r="C48" t="str">
            <v>4161216524</v>
          </cell>
          <cell r="R48">
            <v>-444200</v>
          </cell>
        </row>
        <row r="49">
          <cell r="C49" t="str">
            <v>4161216524</v>
          </cell>
          <cell r="R49">
            <v>469960</v>
          </cell>
        </row>
        <row r="50">
          <cell r="C50" t="str">
            <v>4161216524</v>
          </cell>
          <cell r="R50">
            <v>-509971</v>
          </cell>
        </row>
        <row r="51">
          <cell r="C51" t="str">
            <v>4161216524</v>
          </cell>
          <cell r="R51">
            <v>222380</v>
          </cell>
        </row>
        <row r="52">
          <cell r="C52" t="str">
            <v>4161216524</v>
          </cell>
          <cell r="R52">
            <v>-212373</v>
          </cell>
        </row>
        <row r="53">
          <cell r="C53" t="str">
            <v>4161265179</v>
          </cell>
          <cell r="R53">
            <v>734310</v>
          </cell>
        </row>
        <row r="54">
          <cell r="C54" t="str">
            <v>4161265179</v>
          </cell>
          <cell r="R54">
            <v>555290</v>
          </cell>
        </row>
        <row r="55">
          <cell r="C55" t="str">
            <v>4161266931</v>
          </cell>
          <cell r="R55">
            <v>501820</v>
          </cell>
        </row>
        <row r="56">
          <cell r="C56" t="str">
            <v>4161266931</v>
          </cell>
          <cell r="R56">
            <v>1821344</v>
          </cell>
        </row>
        <row r="57">
          <cell r="C57" t="str">
            <v>4161275503</v>
          </cell>
          <cell r="R57">
            <v>367155</v>
          </cell>
        </row>
        <row r="58">
          <cell r="C58" t="str">
            <v>4161275503</v>
          </cell>
          <cell r="R58">
            <v>-367155</v>
          </cell>
        </row>
        <row r="59">
          <cell r="C59" t="str">
            <v>4161275503</v>
          </cell>
          <cell r="R59">
            <v>277975</v>
          </cell>
        </row>
        <row r="60">
          <cell r="C60" t="str">
            <v>4161275503</v>
          </cell>
          <cell r="R60">
            <v>-277975</v>
          </cell>
        </row>
        <row r="61">
          <cell r="C61" t="str">
            <v>4161299746</v>
          </cell>
          <cell r="R61">
            <v>250910</v>
          </cell>
        </row>
        <row r="62">
          <cell r="C62" t="str">
            <v>4161299746</v>
          </cell>
          <cell r="R62">
            <v>371250</v>
          </cell>
        </row>
        <row r="63">
          <cell r="C63" t="str">
            <v>4161300043</v>
          </cell>
          <cell r="R63">
            <v>150546</v>
          </cell>
        </row>
        <row r="64">
          <cell r="C64" t="str">
            <v>4161300043</v>
          </cell>
          <cell r="R64">
            <v>138000</v>
          </cell>
        </row>
        <row r="65">
          <cell r="C65" t="str">
            <v>4161300043</v>
          </cell>
          <cell r="R65">
            <v>166785</v>
          </cell>
        </row>
        <row r="66">
          <cell r="C66" t="str">
            <v>4161303489</v>
          </cell>
          <cell r="R66">
            <v>555290</v>
          </cell>
        </row>
        <row r="67">
          <cell r="C67" t="str">
            <v>4161416313</v>
          </cell>
          <cell r="R67">
            <v>73431</v>
          </cell>
        </row>
        <row r="68">
          <cell r="C68" t="str">
            <v>4161416313</v>
          </cell>
          <cell r="R68">
            <v>111190</v>
          </cell>
        </row>
        <row r="69">
          <cell r="C69" t="str">
            <v>4161416313</v>
          </cell>
          <cell r="R69">
            <v>141900</v>
          </cell>
        </row>
        <row r="70">
          <cell r="C70" t="str">
            <v>4161416313</v>
          </cell>
          <cell r="R70">
            <v>446424</v>
          </cell>
        </row>
        <row r="71">
          <cell r="C71" t="str">
            <v>4161473229</v>
          </cell>
          <cell r="R71">
            <v>166785</v>
          </cell>
        </row>
        <row r="72">
          <cell r="C72" t="str">
            <v>4161473229</v>
          </cell>
          <cell r="R72">
            <v>666348</v>
          </cell>
        </row>
        <row r="73">
          <cell r="C73" t="str">
            <v>4161494193</v>
          </cell>
          <cell r="R73">
            <v>734310</v>
          </cell>
        </row>
        <row r="74">
          <cell r="C74" t="str">
            <v>4161494193</v>
          </cell>
          <cell r="R74">
            <v>212850</v>
          </cell>
        </row>
        <row r="75">
          <cell r="C75" t="str">
            <v>4161501253</v>
          </cell>
          <cell r="R75">
            <v>444232</v>
          </cell>
        </row>
        <row r="76">
          <cell r="C76" t="str">
            <v>4161501253</v>
          </cell>
          <cell r="R76">
            <v>293724</v>
          </cell>
        </row>
        <row r="77">
          <cell r="C77" t="str">
            <v>4161515870</v>
          </cell>
          <cell r="R77">
            <v>367155</v>
          </cell>
        </row>
        <row r="78">
          <cell r="C78" t="str">
            <v>4161515870</v>
          </cell>
          <cell r="R78">
            <v>555290</v>
          </cell>
        </row>
        <row r="79">
          <cell r="C79" t="str">
            <v>4161515870</v>
          </cell>
          <cell r="R79">
            <v>277975</v>
          </cell>
        </row>
        <row r="80">
          <cell r="C80" t="str">
            <v>4161539997</v>
          </cell>
          <cell r="R80">
            <v>325195</v>
          </cell>
        </row>
        <row r="81">
          <cell r="C81" t="str">
            <v>4161539997</v>
          </cell>
          <cell r="R81">
            <v>555290</v>
          </cell>
        </row>
        <row r="82">
          <cell r="C82" t="str">
            <v>4161539997</v>
          </cell>
          <cell r="R82">
            <v>230000</v>
          </cell>
        </row>
        <row r="83">
          <cell r="C83" t="str">
            <v>4161539997</v>
          </cell>
          <cell r="R83">
            <v>150546</v>
          </cell>
        </row>
        <row r="84">
          <cell r="C84" t="str">
            <v>4161539997</v>
          </cell>
          <cell r="R84">
            <v>212850</v>
          </cell>
        </row>
        <row r="85">
          <cell r="C85" t="str">
            <v>4161539997</v>
          </cell>
          <cell r="R85">
            <v>222750</v>
          </cell>
        </row>
        <row r="86">
          <cell r="C86" t="str">
            <v>4161592649</v>
          </cell>
          <cell r="R86">
            <v>367155</v>
          </cell>
        </row>
        <row r="87">
          <cell r="C87" t="str">
            <v>4161592649</v>
          </cell>
          <cell r="R87">
            <v>-367155</v>
          </cell>
        </row>
        <row r="88">
          <cell r="C88" t="str">
            <v>4161592649</v>
          </cell>
          <cell r="R88">
            <v>460000</v>
          </cell>
        </row>
        <row r="89">
          <cell r="C89" t="str">
            <v>4161592649</v>
          </cell>
          <cell r="R89">
            <v>-460000</v>
          </cell>
        </row>
        <row r="90">
          <cell r="C90" t="str">
            <v>4161592649</v>
          </cell>
          <cell r="R90">
            <v>742500</v>
          </cell>
        </row>
        <row r="91">
          <cell r="C91" t="str">
            <v>4161592649</v>
          </cell>
          <cell r="R91">
            <v>-740028</v>
          </cell>
        </row>
        <row r="92">
          <cell r="C92" t="str">
            <v>4161592649</v>
          </cell>
          <cell r="R92">
            <v>-277975</v>
          </cell>
        </row>
        <row r="93">
          <cell r="C93" t="str">
            <v>4161592649</v>
          </cell>
          <cell r="R93">
            <v>277975</v>
          </cell>
        </row>
        <row r="94">
          <cell r="C94" t="str">
            <v>4161661206</v>
          </cell>
          <cell r="R94">
            <v>277975</v>
          </cell>
        </row>
        <row r="95">
          <cell r="C95" t="str">
            <v>4161661206</v>
          </cell>
          <cell r="R95">
            <v>555290</v>
          </cell>
        </row>
        <row r="96">
          <cell r="C96" t="str">
            <v>4161661206</v>
          </cell>
          <cell r="R96">
            <v>367155</v>
          </cell>
        </row>
        <row r="97">
          <cell r="C97" t="str">
            <v>4161661206</v>
          </cell>
          <cell r="R97">
            <v>230000</v>
          </cell>
        </row>
        <row r="98">
          <cell r="C98" t="str">
            <v>4161661206</v>
          </cell>
          <cell r="R98">
            <v>250910</v>
          </cell>
        </row>
        <row r="99">
          <cell r="C99" t="str">
            <v>4161661206</v>
          </cell>
          <cell r="R99">
            <v>407956</v>
          </cell>
        </row>
        <row r="100">
          <cell r="C100" t="str">
            <v>4161661206</v>
          </cell>
          <cell r="R100">
            <v>470065</v>
          </cell>
        </row>
        <row r="101">
          <cell r="C101" t="str">
            <v>4161661206</v>
          </cell>
          <cell r="R101">
            <v>371250</v>
          </cell>
        </row>
        <row r="102">
          <cell r="C102" t="str">
            <v>4161661206</v>
          </cell>
          <cell r="R102">
            <v>354750</v>
          </cell>
        </row>
        <row r="103">
          <cell r="C103" t="str">
            <v>4161661206</v>
          </cell>
          <cell r="R103">
            <v>252000</v>
          </cell>
        </row>
        <row r="104">
          <cell r="C104" t="str">
            <v>4161661206</v>
          </cell>
          <cell r="R104">
            <v>247500</v>
          </cell>
        </row>
        <row r="105">
          <cell r="C105" t="str">
            <v>4161661206</v>
          </cell>
          <cell r="R105">
            <v>558030</v>
          </cell>
        </row>
        <row r="106">
          <cell r="C106" t="str">
            <v>4161661206</v>
          </cell>
          <cell r="R106">
            <v>159885</v>
          </cell>
        </row>
        <row r="107">
          <cell r="C107" t="str">
            <v>4162229127</v>
          </cell>
          <cell r="R107">
            <v>367155</v>
          </cell>
        </row>
        <row r="108">
          <cell r="C108" t="str">
            <v>4162229127</v>
          </cell>
          <cell r="R108">
            <v>555290</v>
          </cell>
        </row>
        <row r="109">
          <cell r="C109" t="str">
            <v>4162229127</v>
          </cell>
          <cell r="R109">
            <v>247500</v>
          </cell>
        </row>
        <row r="110">
          <cell r="C110" t="str">
            <v>4162229127</v>
          </cell>
          <cell r="R110">
            <v>371250</v>
          </cell>
        </row>
        <row r="111">
          <cell r="C111" t="str">
            <v>4162229127</v>
          </cell>
          <cell r="R111">
            <v>-301092</v>
          </cell>
        </row>
        <row r="112">
          <cell r="C112" t="str">
            <v>4162229127</v>
          </cell>
          <cell r="R112">
            <v>301092</v>
          </cell>
        </row>
        <row r="113">
          <cell r="C113" t="str">
            <v>4162398826</v>
          </cell>
          <cell r="R113">
            <v>891000</v>
          </cell>
        </row>
        <row r="114">
          <cell r="C114" t="str">
            <v>4162398826</v>
          </cell>
          <cell r="R114">
            <v>50400</v>
          </cell>
        </row>
        <row r="115">
          <cell r="C115" t="str">
            <v>4162398826</v>
          </cell>
          <cell r="R115">
            <v>55595</v>
          </cell>
        </row>
        <row r="116">
          <cell r="C116" t="str">
            <v>4162398826</v>
          </cell>
          <cell r="R116">
            <v>73431</v>
          </cell>
        </row>
        <row r="117">
          <cell r="C117" t="str">
            <v>4162513066</v>
          </cell>
          <cell r="R117">
            <v>250910</v>
          </cell>
        </row>
        <row r="118">
          <cell r="C118" t="str">
            <v>4162513066</v>
          </cell>
          <cell r="R118">
            <v>354750</v>
          </cell>
        </row>
        <row r="119">
          <cell r="C119" t="str">
            <v>4162513066</v>
          </cell>
          <cell r="R119">
            <v>297000</v>
          </cell>
        </row>
        <row r="120">
          <cell r="C120" t="str">
            <v>4162513066</v>
          </cell>
          <cell r="R120">
            <v>277975</v>
          </cell>
        </row>
        <row r="121">
          <cell r="C121" t="str">
            <v>4162513066</v>
          </cell>
          <cell r="R121">
            <v>367155</v>
          </cell>
        </row>
        <row r="122">
          <cell r="C122" t="str">
            <v>4162513665</v>
          </cell>
          <cell r="R122">
            <v>371250</v>
          </cell>
        </row>
        <row r="123">
          <cell r="C123" t="str">
            <v>4162513665</v>
          </cell>
          <cell r="R123">
            <v>277975</v>
          </cell>
        </row>
        <row r="124">
          <cell r="C124" t="str">
            <v>4162513665</v>
          </cell>
          <cell r="R124">
            <v>354750</v>
          </cell>
        </row>
        <row r="125">
          <cell r="C125" t="str">
            <v>4162513665</v>
          </cell>
          <cell r="R125">
            <v>230000</v>
          </cell>
        </row>
        <row r="126">
          <cell r="C126" t="str">
            <v>4162513665</v>
          </cell>
          <cell r="R126">
            <v>146862</v>
          </cell>
        </row>
        <row r="127">
          <cell r="C127" t="str">
            <v>4162513665</v>
          </cell>
          <cell r="R127">
            <v>250910</v>
          </cell>
        </row>
        <row r="128">
          <cell r="C128" t="str">
            <v>4162518518</v>
          </cell>
          <cell r="R128">
            <v>1110580</v>
          </cell>
        </row>
        <row r="129">
          <cell r="C129" t="str">
            <v>4162518518</v>
          </cell>
          <cell r="R129">
            <v>1454365</v>
          </cell>
        </row>
        <row r="130">
          <cell r="C130" t="str">
            <v>4162518518</v>
          </cell>
          <cell r="R130">
            <v>-385723</v>
          </cell>
        </row>
        <row r="131">
          <cell r="C131" t="str">
            <v>4162518518</v>
          </cell>
          <cell r="R131">
            <v>371250</v>
          </cell>
        </row>
        <row r="132">
          <cell r="C132" t="str">
            <v>4162518518</v>
          </cell>
          <cell r="R132">
            <v>-354750</v>
          </cell>
        </row>
        <row r="133">
          <cell r="C133" t="str">
            <v>4162518518</v>
          </cell>
          <cell r="R133">
            <v>354750</v>
          </cell>
        </row>
        <row r="134">
          <cell r="C134" t="str">
            <v>4162552229</v>
          </cell>
          <cell r="R134">
            <v>1665870</v>
          </cell>
        </row>
        <row r="135">
          <cell r="C135" t="str">
            <v>4162552229</v>
          </cell>
          <cell r="R135">
            <v>704938</v>
          </cell>
        </row>
        <row r="136">
          <cell r="C136" t="str">
            <v>4162552229</v>
          </cell>
          <cell r="R136">
            <v>250910</v>
          </cell>
        </row>
        <row r="137">
          <cell r="C137" t="str">
            <v>4162558428</v>
          </cell>
          <cell r="R137">
            <v>230000</v>
          </cell>
        </row>
        <row r="138">
          <cell r="C138" t="str">
            <v>4162558428</v>
          </cell>
          <cell r="R138">
            <v>555290</v>
          </cell>
        </row>
        <row r="139">
          <cell r="C139" t="str">
            <v>4162558428</v>
          </cell>
          <cell r="R139">
            <v>277975</v>
          </cell>
        </row>
        <row r="140">
          <cell r="C140" t="str">
            <v>4162558428</v>
          </cell>
          <cell r="R140">
            <v>360560</v>
          </cell>
        </row>
        <row r="141">
          <cell r="C141" t="str">
            <v>4162558428</v>
          </cell>
          <cell r="R141">
            <v>252000</v>
          </cell>
        </row>
        <row r="142">
          <cell r="C142" t="str">
            <v>4162558428</v>
          </cell>
          <cell r="R142">
            <v>247500</v>
          </cell>
        </row>
        <row r="143">
          <cell r="C143" t="str">
            <v>4162558428</v>
          </cell>
          <cell r="R143">
            <v>501325</v>
          </cell>
        </row>
        <row r="144">
          <cell r="C144" t="str">
            <v>4162708922</v>
          </cell>
          <cell r="R144">
            <v>367155</v>
          </cell>
        </row>
        <row r="145">
          <cell r="C145" t="str">
            <v>4162708922</v>
          </cell>
          <cell r="R145">
            <v>1332696</v>
          </cell>
        </row>
        <row r="146">
          <cell r="C146" t="str">
            <v>4162709043</v>
          </cell>
          <cell r="R146">
            <v>514017</v>
          </cell>
        </row>
        <row r="147">
          <cell r="C147" t="str">
            <v>4162709043</v>
          </cell>
          <cell r="R147">
            <v>1554812</v>
          </cell>
        </row>
        <row r="148">
          <cell r="C148" t="str">
            <v>4162772353</v>
          </cell>
          <cell r="R148">
            <v>138000</v>
          </cell>
        </row>
        <row r="149">
          <cell r="C149" t="str">
            <v>4162772353</v>
          </cell>
          <cell r="R149">
            <v>150546</v>
          </cell>
        </row>
        <row r="150">
          <cell r="C150" t="str">
            <v>4162772353</v>
          </cell>
          <cell r="R150">
            <v>555290</v>
          </cell>
        </row>
        <row r="151">
          <cell r="C151" t="str">
            <v>4162772353</v>
          </cell>
          <cell r="R151">
            <v>734310</v>
          </cell>
        </row>
        <row r="152">
          <cell r="C152" t="str">
            <v>4162790098</v>
          </cell>
          <cell r="R152">
            <v>807741</v>
          </cell>
        </row>
        <row r="153">
          <cell r="C153" t="str">
            <v>4162790098</v>
          </cell>
          <cell r="R153">
            <v>250910</v>
          </cell>
        </row>
        <row r="154">
          <cell r="C154" t="str">
            <v>4162875170</v>
          </cell>
          <cell r="R154">
            <v>734310</v>
          </cell>
        </row>
        <row r="155">
          <cell r="C155" t="str">
            <v>4162875170</v>
          </cell>
          <cell r="R155">
            <v>250910</v>
          </cell>
        </row>
        <row r="156">
          <cell r="C156" t="str">
            <v>4162875170</v>
          </cell>
          <cell r="R156">
            <v>371250</v>
          </cell>
        </row>
        <row r="157">
          <cell r="C157" t="str">
            <v>4162875170</v>
          </cell>
          <cell r="R157">
            <v>212850</v>
          </cell>
        </row>
        <row r="158">
          <cell r="C158" t="str">
            <v>4162976794</v>
          </cell>
          <cell r="R158">
            <v>-222380</v>
          </cell>
        </row>
        <row r="159">
          <cell r="C159" t="str">
            <v>4162976794</v>
          </cell>
          <cell r="R159">
            <v>222380</v>
          </cell>
        </row>
        <row r="160">
          <cell r="C160" t="str">
            <v>4162981353</v>
          </cell>
          <cell r="R160">
            <v>443638</v>
          </cell>
        </row>
        <row r="161">
          <cell r="C161" t="str">
            <v>4162981353</v>
          </cell>
          <cell r="R161">
            <v>222380</v>
          </cell>
        </row>
      </sheetData>
      <sheetData sheetId="4"/>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6ECDF13-E743-43F9-8434-30487E359E7C}" name="Table13" displayName="Table13" ref="A4:P97" totalsRowCount="1" headerRowDxfId="75" dataDxfId="73" totalsRowDxfId="71" headerRowBorderDxfId="74" tableBorderDxfId="72">
  <autoFilter ref="A4:P96" xr:uid="{F6ECDF13-E743-43F9-8434-30487E359E7C}"/>
  <tableColumns count="16">
    <tableColumn id="1" xr3:uid="{D2DB7205-1253-4426-A6E7-61E2EB7B1352}" name="STT" dataDxfId="70" totalsRowDxfId="69"/>
    <tableColumn id="3" xr3:uid="{3487C9DA-D61D-4BDB-AA4E-46F535E7531A}" name="Ký hiệu" dataDxfId="68" totalsRowDxfId="67"/>
    <tableColumn id="4" xr3:uid="{DBFDB0D3-A4CC-4290-A090-0ECCEC5F29FD}" name="Ngày hóa đơn" dataDxfId="66" totalsRowDxfId="65"/>
    <tableColumn id="5" xr3:uid="{B351A29E-1887-491A-894C-AD428FEC4132}" name="Người mua hàng" dataDxfId="64" totalsRowDxfId="63"/>
    <tableColumn id="6" xr3:uid="{D7AD3BA8-C1AD-4D4C-912A-907AEF2FCE23}" name="Doanh số bán chưa thuế" dataDxfId="62" totalsRowDxfId="61"/>
    <tableColumn id="7" xr3:uid="{E7D3E0B2-F87C-417A-9F8C-4B7F6F516B2E}" name="Thuế GTGT" dataDxfId="60" totalsRowDxfId="59"/>
    <tableColumn id="8" xr3:uid="{9AAEE09C-ACAB-4AEE-AD98-2F465298D8F6}" name="Tổng tiền" dataDxfId="58" totalsRowDxfId="57"/>
    <tableColumn id="9" xr3:uid="{EC423CE6-ABDD-4B2E-ACA5-CCF929A842D6}" name="Chú thích" dataDxfId="56" totalsRowDxfId="55"/>
    <tableColumn id="2" xr3:uid="{8805FEB8-1496-442E-94F0-9F149918ACDA}" name="wcm phản hồi" dataDxfId="54" totalsRowDxfId="53"/>
    <tableColumn id="11" xr3:uid="{965B1835-CDB7-4F8F-AECC-C9A17D8298B3}" name="Hướng xli" dataDxfId="52" totalsRowDxfId="51"/>
    <tableColumn id="10" xr3:uid="{99CFA62E-DE5F-44BE-A325-C0C79067C9A1}" name="Điểm giao" dataDxfId="50" totalsRowDxfId="49">
      <calculatedColumnFormula>VLOOKUP(Table13[[#This Row],[Người mua hàng]],[1]Sheet1!E:P,8,0)</calculatedColumnFormula>
    </tableColumn>
    <tableColumn id="12" xr3:uid="{77BD80CF-3E4D-4494-9357-5ABC1A9D7CDD}" name="Column2" dataDxfId="48" totalsRowDxfId="47"/>
    <tableColumn id="13" xr3:uid="{CE13986B-7618-4511-B876-AD97CF1FFD0C}" name="Địa chỉ" dataDxfId="46" totalsRowDxfId="45">
      <calculatedColumnFormula>VLOOKUP(Table13[[#This Row],[Người mua hàng]],[1]Sheet1!E:P,9,0)</calculatedColumnFormula>
    </tableColumn>
    <tableColumn id="14" xr3:uid="{811680F8-D7E3-413C-99B7-1507DE7896FF}" name="Miền" dataDxfId="44" totalsRowDxfId="43">
      <calculatedColumnFormula>VLOOKUP(Table13[[#This Row],[Người mua hàng]],[1]Sheet1!E:P,11,0)</calculatedColumnFormula>
    </tableColumn>
    <tableColumn id="15" xr3:uid="{7C56C6D4-93E8-43B9-8ECC-0FD01EB7B022}" name="Column1" dataDxfId="42" totalsRowDxfId="41">
      <calculatedColumnFormula>SUMIF('[1]data WCM Nhập kho'!C:C,Table13[[#This Row],[Người mua hàng]],'[1]data WCM Nhập kho'!R:R)</calculatedColumnFormula>
    </tableColumn>
    <tableColumn id="16" xr3:uid="{36BA56C0-7251-4D15-9A4A-D3364A7682E0}" name="Column12" totalsRowFunction="sum" dataDxfId="40" totalsRowDxfId="39">
      <calculatedColumnFormula>IF(Table13[[#This Row],[Column1]]&lt;&gt;Table13[[#This Row],[Tổng tiền]],Table13[[#This Row],[Tổng tiền]],Table13[[#This Row],[Column1]])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8F40AC-397A-43C0-A04A-4A95B7985E3A}" name="Table1" displayName="Table1" ref="A4:P97" totalsRowCount="1" headerRowDxfId="38" dataDxfId="36" totalsRowDxfId="34" headerRowBorderDxfId="37" tableBorderDxfId="35">
  <autoFilter ref="A4:P96" xr:uid="{D18F40AC-397A-43C0-A04A-4A95B7985E3A}"/>
  <tableColumns count="16">
    <tableColumn id="1" xr3:uid="{1D29902B-1A85-414F-ABF1-3D444432C347}" name="STT" dataDxfId="33" totalsRowDxfId="32"/>
    <tableColumn id="3" xr3:uid="{CE9C8B07-21EC-486F-83A1-D58CEB10442A}" name="Ký hiệu" dataDxfId="31" totalsRowDxfId="30"/>
    <tableColumn id="4" xr3:uid="{6EA86BF4-185F-4A6B-926C-18C4211EFA95}" name="Ngày hóa đơn" dataDxfId="29" totalsRowDxfId="28"/>
    <tableColumn id="5" xr3:uid="{A3FED712-2C44-43C0-9AC5-B76BDB20D80C}" name="Người mua hàng" dataDxfId="27" totalsRowDxfId="26"/>
    <tableColumn id="6" xr3:uid="{9B0B5290-22E9-44B5-8009-4D32A8B18B68}" name="Doanh số bán chưa thuế" dataDxfId="25" totalsRowDxfId="24"/>
    <tableColumn id="7" xr3:uid="{4444577D-9273-4256-9733-DD5F1D726615}" name="Thuế GTGT" dataDxfId="23" totalsRowDxfId="22"/>
    <tableColumn id="8" xr3:uid="{28E7F6E0-6940-4410-A373-A307CD9887A4}" name="Tổng tiền" dataDxfId="21" totalsRowDxfId="20"/>
    <tableColumn id="9" xr3:uid="{87E3F2F0-7E47-4EBF-98C2-83B4B86C0909}" name="Chú thích" dataDxfId="19" totalsRowDxfId="18"/>
    <tableColumn id="2" xr3:uid="{B4CF2F2E-769A-45C9-B24B-4A9DA8EDAA3E}" name="wcm phản hồi" dataDxfId="17" totalsRowDxfId="16"/>
    <tableColumn id="11" xr3:uid="{814C1F37-516F-4095-916A-063352DF519B}" name="Hướng xli" dataDxfId="15" totalsRowDxfId="14"/>
    <tableColumn id="10" xr3:uid="{656A8765-C3DB-4B55-94FC-39881AA33601}" name="Điểm giao" dataDxfId="13" totalsRowDxfId="12">
      <calculatedColumnFormula>VLOOKUP(Table1[[#This Row],[Người mua hàng]],[1]Sheet1!E:P,8,0)</calculatedColumnFormula>
    </tableColumn>
    <tableColumn id="12" xr3:uid="{E6B50A37-1288-48B4-AC68-AD4672D34DFD}" name="Column2" dataDxfId="11" totalsRowDxfId="10"/>
    <tableColumn id="13" xr3:uid="{20CB10C6-47AE-4064-91CF-C6A6EDC09ACF}" name="Địa chỉ" dataDxfId="9" totalsRowDxfId="8">
      <calculatedColumnFormula>VLOOKUP(Table1[[#This Row],[Người mua hàng]],[1]Sheet1!E:P,9,0)</calculatedColumnFormula>
    </tableColumn>
    <tableColumn id="14" xr3:uid="{88CAECED-D939-4BC7-80B7-51E497DF5CF0}" name="Miền" dataDxfId="7" totalsRowDxfId="6">
      <calculatedColumnFormula>VLOOKUP(Table1[[#This Row],[Người mua hàng]],[1]Sheet1!E:P,11,0)</calculatedColumnFormula>
    </tableColumn>
    <tableColumn id="15" xr3:uid="{20286FB4-66B1-4EC8-96B5-DBCC8804EB95}" name="Column1" dataDxfId="5" totalsRowDxfId="4">
      <calculatedColumnFormula>SUMIF('Báo cáo (2)'!AE:AE,Table1[[#This Row],[Ký hiệu]],'Báo cáo (2)'!O:O)</calculatedColumnFormula>
    </tableColumn>
    <tableColumn id="16" xr3:uid="{54575660-AA20-424C-B0B1-C939CE8E25C3}" name="Column12" totalsRowFunction="sum" dataDxfId="3" totalsRowDxfId="2">
      <calculatedColumnFormula>IF(Table1[[#This Row],[Column1]]&lt;&gt;Table1[[#This Row],[Tổng tiền]],Table1[[#This Row],[Tổng tiền]],Table1[[#This Row],[Column1]])</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D07B-BFB2-4FE4-AC66-DD2E5211ACC8}">
  <sheetPr filterMode="1">
    <outlinePr summaryBelow="0"/>
  </sheetPr>
  <dimension ref="A1:R123"/>
  <sheetViews>
    <sheetView zoomScaleNormal="100" workbookViewId="0">
      <pane xSplit="6" ySplit="1" topLeftCell="H106" activePane="bottomRight" state="frozen"/>
      <selection pane="topRight" activeCell="G1" sqref="G1"/>
      <selection pane="bottomLeft" activeCell="A2" sqref="A2"/>
      <selection pane="bottomRight" activeCell="A117" sqref="A117:XFD120"/>
    </sheetView>
  </sheetViews>
  <sheetFormatPr defaultColWidth="9.140625" defaultRowHeight="15" x14ac:dyDescent="0.25"/>
  <cols>
    <col min="1" max="1" width="14.28515625" style="7" customWidth="1"/>
    <col min="2" max="2" width="14.28515625" hidden="1" customWidth="1"/>
    <col min="3" max="3" width="13.5703125" style="7" hidden="1" customWidth="1"/>
    <col min="4" max="4" width="15" hidden="1" customWidth="1"/>
    <col min="5" max="6" width="16.28515625" bestFit="1" customWidth="1"/>
    <col min="7" max="7" width="78.85546875" bestFit="1" customWidth="1"/>
    <col min="8" max="8" width="12.5703125" bestFit="1" customWidth="1"/>
    <col min="9" max="9" width="11.5703125" bestFit="1" customWidth="1"/>
    <col min="10" max="10" width="17.7109375" bestFit="1" customWidth="1"/>
    <col min="11" max="11" width="8.7109375" bestFit="1" customWidth="1"/>
    <col min="12" max="12" width="7.28515625" style="9" customWidth="1"/>
    <col min="13" max="13" width="10.85546875" style="10" bestFit="1" customWidth="1"/>
    <col min="14" max="14" width="14.28515625" style="67" bestFit="1" customWidth="1"/>
    <col min="15" max="15" width="11.5703125" style="67" bestFit="1" customWidth="1"/>
    <col min="16" max="16" width="13.28515625" style="67" bestFit="1" customWidth="1"/>
    <col min="18" max="18" width="18.85546875" bestFit="1" customWidth="1"/>
  </cols>
  <sheetData>
    <row r="1" spans="1:18" ht="52.5" customHeight="1" x14ac:dyDescent="0.25">
      <c r="A1" s="3" t="s">
        <v>77</v>
      </c>
      <c r="B1" s="4" t="s">
        <v>391</v>
      </c>
      <c r="C1" s="3" t="s">
        <v>258</v>
      </c>
      <c r="D1" s="4" t="s">
        <v>93</v>
      </c>
      <c r="E1" s="4" t="s">
        <v>53</v>
      </c>
      <c r="F1" s="4" t="s">
        <v>233</v>
      </c>
      <c r="G1" s="4" t="s">
        <v>38</v>
      </c>
      <c r="H1" s="4" t="s">
        <v>219</v>
      </c>
      <c r="I1" s="4" t="s">
        <v>387</v>
      </c>
      <c r="J1" s="4" t="s">
        <v>138</v>
      </c>
      <c r="K1" s="4" t="s">
        <v>124</v>
      </c>
      <c r="L1" s="5" t="s">
        <v>722</v>
      </c>
      <c r="M1" s="1" t="s">
        <v>346</v>
      </c>
      <c r="N1" s="66" t="s">
        <v>723</v>
      </c>
      <c r="O1" s="66" t="s">
        <v>724</v>
      </c>
      <c r="P1" s="66" t="s">
        <v>725</v>
      </c>
    </row>
    <row r="2" spans="1:18" hidden="1" x14ac:dyDescent="0.25">
      <c r="A2" s="8">
        <v>45450</v>
      </c>
      <c r="B2" s="2" t="s">
        <v>47</v>
      </c>
      <c r="C2" s="8">
        <v>45456</v>
      </c>
      <c r="D2" s="2" t="s">
        <v>501</v>
      </c>
      <c r="E2" s="70">
        <v>4160177182</v>
      </c>
      <c r="F2" s="2" t="s">
        <v>363</v>
      </c>
      <c r="G2" s="2" t="s">
        <v>307</v>
      </c>
      <c r="H2" s="2" t="s">
        <v>251</v>
      </c>
      <c r="I2" s="2" t="s">
        <v>450</v>
      </c>
      <c r="J2" s="2" t="s">
        <v>306</v>
      </c>
      <c r="K2" s="2" t="s">
        <v>80</v>
      </c>
      <c r="L2" s="11">
        <v>3</v>
      </c>
      <c r="M2" s="6">
        <v>73431</v>
      </c>
      <c r="N2" s="67">
        <f>L2*M2</f>
        <v>220293</v>
      </c>
      <c r="O2" s="67">
        <f>ROUND(N2*8%,0)</f>
        <v>17623</v>
      </c>
      <c r="P2" s="67">
        <f>N2+O2</f>
        <v>237916</v>
      </c>
      <c r="Q2" t="s">
        <v>726</v>
      </c>
      <c r="R2" t="s">
        <v>728</v>
      </c>
    </row>
    <row r="3" spans="1:18" hidden="1" x14ac:dyDescent="0.25">
      <c r="A3" s="8">
        <v>45450</v>
      </c>
      <c r="B3" s="2" t="s">
        <v>47</v>
      </c>
      <c r="C3" s="8">
        <v>45456</v>
      </c>
      <c r="D3" s="2" t="s">
        <v>501</v>
      </c>
      <c r="E3" s="70">
        <v>4160177182</v>
      </c>
      <c r="F3" s="2" t="s">
        <v>363</v>
      </c>
      <c r="G3" s="2" t="s">
        <v>307</v>
      </c>
      <c r="H3" s="2" t="s">
        <v>251</v>
      </c>
      <c r="I3" s="2" t="s">
        <v>328</v>
      </c>
      <c r="J3" s="2" t="s">
        <v>305</v>
      </c>
      <c r="K3" s="2" t="s">
        <v>80</v>
      </c>
      <c r="L3" s="11">
        <v>3</v>
      </c>
      <c r="M3" s="6">
        <v>111058</v>
      </c>
      <c r="N3" s="67">
        <f t="shared" ref="N3:N44" si="0">L3*M3</f>
        <v>333174</v>
      </c>
      <c r="O3" s="67">
        <f t="shared" ref="O3:O44" si="1">ROUND(N3*8%,0)</f>
        <v>26654</v>
      </c>
      <c r="P3" s="67">
        <f t="shared" ref="P3:P44" si="2">N3+O3</f>
        <v>359828</v>
      </c>
      <c r="Q3" t="s">
        <v>726</v>
      </c>
      <c r="R3" t="s">
        <v>728</v>
      </c>
    </row>
    <row r="4" spans="1:18" hidden="1" x14ac:dyDescent="0.25">
      <c r="A4" s="8">
        <v>45450</v>
      </c>
      <c r="B4" s="2" t="s">
        <v>47</v>
      </c>
      <c r="C4" s="8">
        <v>45456</v>
      </c>
      <c r="D4" s="2" t="s">
        <v>501</v>
      </c>
      <c r="E4" s="70">
        <v>4160177182</v>
      </c>
      <c r="F4" s="2" t="s">
        <v>363</v>
      </c>
      <c r="G4" s="2" t="s">
        <v>307</v>
      </c>
      <c r="H4" s="2" t="s">
        <v>251</v>
      </c>
      <c r="I4" s="2" t="s">
        <v>45</v>
      </c>
      <c r="J4" s="2" t="s">
        <v>168</v>
      </c>
      <c r="K4" s="2" t="s">
        <v>80</v>
      </c>
      <c r="L4" s="11">
        <v>3</v>
      </c>
      <c r="M4" s="6">
        <v>44550</v>
      </c>
      <c r="N4" s="67">
        <f t="shared" si="0"/>
        <v>133650</v>
      </c>
      <c r="O4" s="67">
        <f t="shared" si="1"/>
        <v>10692</v>
      </c>
      <c r="P4" s="67">
        <f t="shared" si="2"/>
        <v>144342</v>
      </c>
      <c r="Q4" t="s">
        <v>726</v>
      </c>
      <c r="R4" t="s">
        <v>728</v>
      </c>
    </row>
    <row r="5" spans="1:18" s="16" customFormat="1" hidden="1" x14ac:dyDescent="0.25">
      <c r="A5" s="13">
        <v>45450</v>
      </c>
      <c r="B5" s="14" t="s">
        <v>47</v>
      </c>
      <c r="C5" s="13">
        <v>45456</v>
      </c>
      <c r="D5" s="14" t="s">
        <v>501</v>
      </c>
      <c r="E5" s="71">
        <v>4160177182</v>
      </c>
      <c r="F5" s="14" t="s">
        <v>363</v>
      </c>
      <c r="G5" s="14" t="s">
        <v>307</v>
      </c>
      <c r="H5" s="14" t="s">
        <v>251</v>
      </c>
      <c r="I5" s="14" t="s">
        <v>448</v>
      </c>
      <c r="J5" s="14" t="s">
        <v>372</v>
      </c>
      <c r="K5" s="14" t="s">
        <v>80</v>
      </c>
      <c r="L5" s="12">
        <v>3</v>
      </c>
      <c r="M5" s="15">
        <v>59400</v>
      </c>
      <c r="N5" s="67">
        <f t="shared" si="0"/>
        <v>178200</v>
      </c>
      <c r="O5" s="67">
        <f t="shared" si="1"/>
        <v>14256</v>
      </c>
      <c r="P5" s="67">
        <f t="shared" si="2"/>
        <v>192456</v>
      </c>
      <c r="Q5" s="16" t="s">
        <v>726</v>
      </c>
      <c r="R5" s="16" t="s">
        <v>728</v>
      </c>
    </row>
    <row r="6" spans="1:18" hidden="1" x14ac:dyDescent="0.25">
      <c r="A6" s="8">
        <v>45450</v>
      </c>
      <c r="B6" s="2" t="s">
        <v>47</v>
      </c>
      <c r="C6" s="8">
        <v>45456</v>
      </c>
      <c r="D6" s="2" t="s">
        <v>501</v>
      </c>
      <c r="E6" s="70">
        <v>4160177182</v>
      </c>
      <c r="F6" s="2" t="s">
        <v>363</v>
      </c>
      <c r="G6" s="2" t="s">
        <v>307</v>
      </c>
      <c r="H6" s="2" t="s">
        <v>251</v>
      </c>
      <c r="I6" s="2" t="s">
        <v>243</v>
      </c>
      <c r="J6" s="2" t="s">
        <v>430</v>
      </c>
      <c r="K6" s="2" t="s">
        <v>80</v>
      </c>
      <c r="L6" s="11">
        <v>3</v>
      </c>
      <c r="M6" s="6">
        <v>37720</v>
      </c>
      <c r="N6" s="67">
        <f t="shared" si="0"/>
        <v>113160</v>
      </c>
      <c r="O6" s="67">
        <f t="shared" si="1"/>
        <v>9053</v>
      </c>
      <c r="P6" s="67">
        <f t="shared" si="2"/>
        <v>122213</v>
      </c>
      <c r="Q6" t="s">
        <v>726</v>
      </c>
      <c r="R6" t="s">
        <v>728</v>
      </c>
    </row>
    <row r="7" spans="1:18" s="77" customFormat="1" hidden="1" x14ac:dyDescent="0.25">
      <c r="A7" s="72">
        <v>45474</v>
      </c>
      <c r="B7" s="2" t="s">
        <v>74</v>
      </c>
      <c r="C7" s="8">
        <v>45477</v>
      </c>
      <c r="D7" s="2" t="s">
        <v>369</v>
      </c>
      <c r="E7" s="73">
        <v>4160864944</v>
      </c>
      <c r="F7" s="73" t="s">
        <v>508</v>
      </c>
      <c r="G7" s="73" t="s">
        <v>359</v>
      </c>
      <c r="H7" s="73"/>
      <c r="I7" s="73" t="s">
        <v>450</v>
      </c>
      <c r="J7" s="73" t="s">
        <v>306</v>
      </c>
      <c r="K7" s="73" t="s">
        <v>80</v>
      </c>
      <c r="L7" s="74">
        <v>5</v>
      </c>
      <c r="M7" s="75">
        <v>58745</v>
      </c>
      <c r="N7" s="76">
        <f t="shared" si="0"/>
        <v>293725</v>
      </c>
      <c r="O7" s="76">
        <f t="shared" si="1"/>
        <v>23498</v>
      </c>
      <c r="P7" s="76">
        <f t="shared" si="2"/>
        <v>317223</v>
      </c>
      <c r="Q7" s="77" t="s">
        <v>727</v>
      </c>
      <c r="R7" s="77" t="s">
        <v>729</v>
      </c>
    </row>
    <row r="8" spans="1:18" s="77" customFormat="1" hidden="1" x14ac:dyDescent="0.25">
      <c r="A8" s="72">
        <v>45474</v>
      </c>
      <c r="B8" s="2" t="s">
        <v>74</v>
      </c>
      <c r="C8" s="8">
        <v>45477</v>
      </c>
      <c r="D8" s="2" t="s">
        <v>369</v>
      </c>
      <c r="E8" s="73">
        <v>4160864944</v>
      </c>
      <c r="F8" s="73" t="s">
        <v>508</v>
      </c>
      <c r="G8" s="73" t="s">
        <v>359</v>
      </c>
      <c r="H8" s="73"/>
      <c r="I8" s="73" t="s">
        <v>243</v>
      </c>
      <c r="J8" s="73" t="s">
        <v>430</v>
      </c>
      <c r="K8" s="73" t="s">
        <v>80</v>
      </c>
      <c r="L8" s="74">
        <v>5</v>
      </c>
      <c r="M8" s="75">
        <v>46000</v>
      </c>
      <c r="N8" s="76">
        <f t="shared" si="0"/>
        <v>230000</v>
      </c>
      <c r="O8" s="76">
        <f t="shared" si="1"/>
        <v>18400</v>
      </c>
      <c r="P8" s="76">
        <f t="shared" si="2"/>
        <v>248400</v>
      </c>
      <c r="Q8" s="77" t="s">
        <v>727</v>
      </c>
      <c r="R8" s="77" t="s">
        <v>729</v>
      </c>
    </row>
    <row r="9" spans="1:18" s="77" customFormat="1" hidden="1" x14ac:dyDescent="0.25">
      <c r="A9" s="72">
        <v>45474</v>
      </c>
      <c r="B9" s="2" t="s">
        <v>74</v>
      </c>
      <c r="C9" s="8">
        <v>45477</v>
      </c>
      <c r="D9" s="2" t="s">
        <v>369</v>
      </c>
      <c r="E9" s="73">
        <v>4160864944</v>
      </c>
      <c r="F9" s="73" t="s">
        <v>508</v>
      </c>
      <c r="G9" s="73" t="s">
        <v>359</v>
      </c>
      <c r="H9" s="73"/>
      <c r="I9" s="73" t="s">
        <v>472</v>
      </c>
      <c r="J9" s="73" t="s">
        <v>256</v>
      </c>
      <c r="K9" s="73" t="s">
        <v>80</v>
      </c>
      <c r="L9" s="74">
        <v>3</v>
      </c>
      <c r="M9" s="75">
        <v>44476</v>
      </c>
      <c r="N9" s="76">
        <f t="shared" si="0"/>
        <v>133428</v>
      </c>
      <c r="O9" s="76">
        <f t="shared" si="1"/>
        <v>10674</v>
      </c>
      <c r="P9" s="76">
        <f t="shared" si="2"/>
        <v>144102</v>
      </c>
      <c r="Q9" s="77" t="s">
        <v>727</v>
      </c>
      <c r="R9" s="77" t="s">
        <v>729</v>
      </c>
    </row>
    <row r="10" spans="1:18" s="77" customFormat="1" hidden="1" x14ac:dyDescent="0.25">
      <c r="A10" s="72">
        <v>45474</v>
      </c>
      <c r="B10" s="2" t="s">
        <v>74</v>
      </c>
      <c r="C10" s="8">
        <v>45477</v>
      </c>
      <c r="D10" s="2" t="s">
        <v>369</v>
      </c>
      <c r="E10" s="73">
        <v>4160864944</v>
      </c>
      <c r="F10" s="73" t="s">
        <v>508</v>
      </c>
      <c r="G10" s="73" t="s">
        <v>359</v>
      </c>
      <c r="H10" s="73"/>
      <c r="I10" s="73" t="s">
        <v>45</v>
      </c>
      <c r="J10" s="73" t="s">
        <v>168</v>
      </c>
      <c r="K10" s="73" t="s">
        <v>80</v>
      </c>
      <c r="L10" s="74">
        <v>3</v>
      </c>
      <c r="M10" s="75">
        <v>59400</v>
      </c>
      <c r="N10" s="76">
        <f t="shared" si="0"/>
        <v>178200</v>
      </c>
      <c r="O10" s="76">
        <f t="shared" si="1"/>
        <v>14256</v>
      </c>
      <c r="P10" s="76">
        <f t="shared" si="2"/>
        <v>192456</v>
      </c>
      <c r="Q10" s="77" t="s">
        <v>727</v>
      </c>
      <c r="R10" s="77" t="s">
        <v>729</v>
      </c>
    </row>
    <row r="11" spans="1:18" s="77" customFormat="1" hidden="1" x14ac:dyDescent="0.25">
      <c r="A11" s="72">
        <v>45474</v>
      </c>
      <c r="B11" s="2" t="s">
        <v>74</v>
      </c>
      <c r="C11" s="8">
        <v>45477</v>
      </c>
      <c r="D11" s="2" t="s">
        <v>369</v>
      </c>
      <c r="E11" s="73">
        <v>4160864944</v>
      </c>
      <c r="F11" s="73" t="s">
        <v>508</v>
      </c>
      <c r="G11" s="73" t="s">
        <v>359</v>
      </c>
      <c r="H11" s="73"/>
      <c r="I11" s="73" t="s">
        <v>486</v>
      </c>
      <c r="J11" s="73" t="s">
        <v>22</v>
      </c>
      <c r="K11" s="73" t="s">
        <v>80</v>
      </c>
      <c r="L11" s="74">
        <v>3</v>
      </c>
      <c r="M11" s="75">
        <v>61050</v>
      </c>
      <c r="N11" s="76">
        <f t="shared" si="0"/>
        <v>183150</v>
      </c>
      <c r="O11" s="76">
        <f t="shared" si="1"/>
        <v>14652</v>
      </c>
      <c r="P11" s="76">
        <f t="shared" si="2"/>
        <v>197802</v>
      </c>
      <c r="Q11" s="77" t="s">
        <v>727</v>
      </c>
      <c r="R11" s="77" t="s">
        <v>729</v>
      </c>
    </row>
    <row r="12" spans="1:18" x14ac:dyDescent="0.25">
      <c r="A12" s="8">
        <v>45474</v>
      </c>
      <c r="B12" s="2" t="s">
        <v>187</v>
      </c>
      <c r="C12" s="8">
        <v>45477</v>
      </c>
      <c r="D12" s="2" t="s">
        <v>502</v>
      </c>
      <c r="E12" s="2">
        <v>4160833945</v>
      </c>
      <c r="F12" s="2" t="s">
        <v>215</v>
      </c>
      <c r="G12" s="2" t="s">
        <v>282</v>
      </c>
      <c r="H12" s="2"/>
      <c r="I12" s="2" t="s">
        <v>450</v>
      </c>
      <c r="J12" s="2" t="s">
        <v>306</v>
      </c>
      <c r="K12" s="2" t="s">
        <v>80</v>
      </c>
      <c r="L12" s="11">
        <v>15</v>
      </c>
      <c r="M12" s="6">
        <v>58745</v>
      </c>
      <c r="N12" s="67">
        <f t="shared" si="0"/>
        <v>881175</v>
      </c>
      <c r="O12" s="67">
        <f t="shared" si="1"/>
        <v>70494</v>
      </c>
      <c r="P12" s="67">
        <f t="shared" si="2"/>
        <v>951669</v>
      </c>
      <c r="Q12" t="s">
        <v>727</v>
      </c>
      <c r="R12" t="s">
        <v>730</v>
      </c>
    </row>
    <row r="13" spans="1:18" x14ac:dyDescent="0.25">
      <c r="A13" s="8">
        <v>45474</v>
      </c>
      <c r="B13" s="2" t="s">
        <v>187</v>
      </c>
      <c r="C13" s="8">
        <v>45477</v>
      </c>
      <c r="D13" s="2" t="s">
        <v>502</v>
      </c>
      <c r="E13" s="2">
        <v>4160833945</v>
      </c>
      <c r="F13" s="2" t="s">
        <v>215</v>
      </c>
      <c r="G13" s="2" t="s">
        <v>282</v>
      </c>
      <c r="H13" s="2"/>
      <c r="I13" s="2" t="s">
        <v>243</v>
      </c>
      <c r="J13" s="2" t="s">
        <v>430</v>
      </c>
      <c r="K13" s="2" t="s">
        <v>80</v>
      </c>
      <c r="L13" s="11">
        <v>5</v>
      </c>
      <c r="M13" s="6">
        <v>46000</v>
      </c>
      <c r="N13" s="67">
        <f t="shared" si="0"/>
        <v>230000</v>
      </c>
      <c r="O13" s="67">
        <f t="shared" si="1"/>
        <v>18400</v>
      </c>
      <c r="P13" s="67">
        <f t="shared" si="2"/>
        <v>248400</v>
      </c>
      <c r="Q13" t="s">
        <v>727</v>
      </c>
      <c r="R13" t="s">
        <v>730</v>
      </c>
    </row>
    <row r="14" spans="1:18" s="16" customFormat="1" x14ac:dyDescent="0.25">
      <c r="A14" s="13">
        <v>45474</v>
      </c>
      <c r="B14" s="14" t="s">
        <v>245</v>
      </c>
      <c r="C14" s="13">
        <v>45477</v>
      </c>
      <c r="D14" s="14" t="s">
        <v>356</v>
      </c>
      <c r="E14" s="14">
        <v>4160822589</v>
      </c>
      <c r="F14" s="14" t="s">
        <v>31</v>
      </c>
      <c r="G14" s="14" t="s">
        <v>359</v>
      </c>
      <c r="H14" s="14"/>
      <c r="I14" s="14" t="s">
        <v>450</v>
      </c>
      <c r="J14" s="14" t="s">
        <v>306</v>
      </c>
      <c r="K14" s="14" t="s">
        <v>80</v>
      </c>
      <c r="L14" s="12">
        <v>4</v>
      </c>
      <c r="M14" s="15">
        <v>58745</v>
      </c>
      <c r="N14" s="67">
        <f t="shared" si="0"/>
        <v>234980</v>
      </c>
      <c r="O14" s="67">
        <f t="shared" si="1"/>
        <v>18798</v>
      </c>
      <c r="P14" s="67">
        <f t="shared" si="2"/>
        <v>253778</v>
      </c>
      <c r="Q14" s="16" t="s">
        <v>727</v>
      </c>
      <c r="R14" s="16" t="s">
        <v>731</v>
      </c>
    </row>
    <row r="15" spans="1:18" s="16" customFormat="1" x14ac:dyDescent="0.25">
      <c r="A15" s="13">
        <v>45474</v>
      </c>
      <c r="B15" s="14" t="s">
        <v>245</v>
      </c>
      <c r="C15" s="13">
        <v>45477</v>
      </c>
      <c r="D15" s="14" t="s">
        <v>356</v>
      </c>
      <c r="E15" s="14">
        <v>4160822589</v>
      </c>
      <c r="F15" s="14" t="s">
        <v>31</v>
      </c>
      <c r="G15" s="14" t="s">
        <v>359</v>
      </c>
      <c r="H15" s="14"/>
      <c r="I15" s="14" t="s">
        <v>328</v>
      </c>
      <c r="J15" s="14" t="s">
        <v>305</v>
      </c>
      <c r="K15" s="14" t="s">
        <v>80</v>
      </c>
      <c r="L15" s="12">
        <v>6</v>
      </c>
      <c r="M15" s="15">
        <v>111058</v>
      </c>
      <c r="N15" s="67">
        <f t="shared" si="0"/>
        <v>666348</v>
      </c>
      <c r="O15" s="67">
        <f t="shared" si="1"/>
        <v>53308</v>
      </c>
      <c r="P15" s="67">
        <f t="shared" si="2"/>
        <v>719656</v>
      </c>
      <c r="Q15" s="16" t="s">
        <v>727</v>
      </c>
      <c r="R15" s="16" t="s">
        <v>731</v>
      </c>
    </row>
    <row r="16" spans="1:18" x14ac:dyDescent="0.25">
      <c r="A16" s="8">
        <v>45474</v>
      </c>
      <c r="B16" s="2" t="s">
        <v>321</v>
      </c>
      <c r="C16" s="8">
        <v>45477</v>
      </c>
      <c r="D16" s="2" t="s">
        <v>91</v>
      </c>
      <c r="E16" s="2">
        <v>4160866190</v>
      </c>
      <c r="F16" s="2" t="s">
        <v>73</v>
      </c>
      <c r="G16" s="2" t="s">
        <v>282</v>
      </c>
      <c r="H16" s="2"/>
      <c r="I16" s="2" t="s">
        <v>328</v>
      </c>
      <c r="J16" s="2" t="s">
        <v>305</v>
      </c>
      <c r="K16" s="2" t="s">
        <v>80</v>
      </c>
      <c r="L16" s="11">
        <v>5</v>
      </c>
      <c r="M16" s="6">
        <v>111058</v>
      </c>
      <c r="N16" s="67">
        <f t="shared" si="0"/>
        <v>555290</v>
      </c>
      <c r="O16" s="67">
        <f t="shared" si="1"/>
        <v>44423</v>
      </c>
      <c r="P16" s="67">
        <f t="shared" si="2"/>
        <v>599713</v>
      </c>
      <c r="Q16" t="s">
        <v>727</v>
      </c>
      <c r="R16" t="s">
        <v>732</v>
      </c>
    </row>
    <row r="17" spans="1:18" x14ac:dyDescent="0.25">
      <c r="A17" s="8">
        <v>45474</v>
      </c>
      <c r="B17" s="2" t="s">
        <v>321</v>
      </c>
      <c r="C17" s="8">
        <v>45477</v>
      </c>
      <c r="D17" s="2" t="s">
        <v>91</v>
      </c>
      <c r="E17" s="2">
        <v>4160866190</v>
      </c>
      <c r="F17" s="2" t="s">
        <v>73</v>
      </c>
      <c r="G17" s="2" t="s">
        <v>282</v>
      </c>
      <c r="H17" s="2"/>
      <c r="I17" s="2" t="s">
        <v>450</v>
      </c>
      <c r="J17" s="2" t="s">
        <v>306</v>
      </c>
      <c r="K17" s="2" t="s">
        <v>80</v>
      </c>
      <c r="L17" s="11">
        <v>10</v>
      </c>
      <c r="M17" s="6">
        <v>58745</v>
      </c>
      <c r="N17" s="67">
        <f t="shared" si="0"/>
        <v>587450</v>
      </c>
      <c r="O17" s="67">
        <f t="shared" si="1"/>
        <v>46996</v>
      </c>
      <c r="P17" s="67">
        <f t="shared" si="2"/>
        <v>634446</v>
      </c>
      <c r="Q17" t="s">
        <v>727</v>
      </c>
      <c r="R17" t="s">
        <v>732</v>
      </c>
    </row>
    <row r="18" spans="1:18" s="82" customFormat="1" hidden="1" x14ac:dyDescent="0.25">
      <c r="A18" s="78">
        <v>45474</v>
      </c>
      <c r="B18" s="14" t="s">
        <v>8</v>
      </c>
      <c r="C18" s="13">
        <v>45477</v>
      </c>
      <c r="D18" s="14" t="s">
        <v>37</v>
      </c>
      <c r="E18" s="79">
        <v>4161006279</v>
      </c>
      <c r="F18" s="79" t="s">
        <v>484</v>
      </c>
      <c r="G18" s="79" t="s">
        <v>359</v>
      </c>
      <c r="H18" s="79"/>
      <c r="I18" s="79" t="s">
        <v>490</v>
      </c>
      <c r="J18" s="79" t="s">
        <v>236</v>
      </c>
      <c r="K18" s="79" t="s">
        <v>80</v>
      </c>
      <c r="L18" s="80">
        <v>3</v>
      </c>
      <c r="M18" s="81">
        <v>70950</v>
      </c>
      <c r="N18" s="76">
        <f t="shared" si="0"/>
        <v>212850</v>
      </c>
      <c r="O18" s="76">
        <f t="shared" si="1"/>
        <v>17028</v>
      </c>
      <c r="P18" s="76">
        <f t="shared" si="2"/>
        <v>229878</v>
      </c>
      <c r="Q18" s="82" t="s">
        <v>727</v>
      </c>
      <c r="R18" s="82" t="s">
        <v>733</v>
      </c>
    </row>
    <row r="19" spans="1:18" s="82" customFormat="1" hidden="1" x14ac:dyDescent="0.25">
      <c r="A19" s="78">
        <v>45474</v>
      </c>
      <c r="B19" s="14" t="s">
        <v>8</v>
      </c>
      <c r="C19" s="13">
        <v>45477</v>
      </c>
      <c r="D19" s="14" t="s">
        <v>37</v>
      </c>
      <c r="E19" s="79">
        <v>4161006279</v>
      </c>
      <c r="F19" s="79" t="s">
        <v>484</v>
      </c>
      <c r="G19" s="79" t="s">
        <v>359</v>
      </c>
      <c r="H19" s="79"/>
      <c r="I19" s="79" t="s">
        <v>448</v>
      </c>
      <c r="J19" s="79" t="s">
        <v>372</v>
      </c>
      <c r="K19" s="79" t="s">
        <v>80</v>
      </c>
      <c r="L19" s="80">
        <v>3</v>
      </c>
      <c r="M19" s="81">
        <v>74250</v>
      </c>
      <c r="N19" s="76">
        <f t="shared" si="0"/>
        <v>222750</v>
      </c>
      <c r="O19" s="76">
        <f t="shared" si="1"/>
        <v>17820</v>
      </c>
      <c r="P19" s="76">
        <f t="shared" si="2"/>
        <v>240570</v>
      </c>
      <c r="Q19" s="82" t="s">
        <v>727</v>
      </c>
      <c r="R19" s="82" t="s">
        <v>733</v>
      </c>
    </row>
    <row r="20" spans="1:18" s="82" customFormat="1" hidden="1" x14ac:dyDescent="0.25">
      <c r="A20" s="78">
        <v>45474</v>
      </c>
      <c r="B20" s="14" t="s">
        <v>8</v>
      </c>
      <c r="C20" s="13">
        <v>45477</v>
      </c>
      <c r="D20" s="14" t="s">
        <v>37</v>
      </c>
      <c r="E20" s="79">
        <v>4161006279</v>
      </c>
      <c r="F20" s="79" t="s">
        <v>484</v>
      </c>
      <c r="G20" s="79" t="s">
        <v>359</v>
      </c>
      <c r="H20" s="79"/>
      <c r="I20" s="79" t="s">
        <v>243</v>
      </c>
      <c r="J20" s="79" t="s">
        <v>430</v>
      </c>
      <c r="K20" s="79" t="s">
        <v>80</v>
      </c>
      <c r="L20" s="80">
        <v>3</v>
      </c>
      <c r="M20" s="81">
        <v>46000</v>
      </c>
      <c r="N20" s="76">
        <f t="shared" si="0"/>
        <v>138000</v>
      </c>
      <c r="O20" s="76">
        <f t="shared" si="1"/>
        <v>11040</v>
      </c>
      <c r="P20" s="76">
        <f t="shared" si="2"/>
        <v>149040</v>
      </c>
      <c r="Q20" s="82" t="s">
        <v>727</v>
      </c>
      <c r="R20" s="82" t="s">
        <v>733</v>
      </c>
    </row>
    <row r="21" spans="1:18" x14ac:dyDescent="0.25">
      <c r="A21" s="8">
        <v>45474</v>
      </c>
      <c r="B21" s="2" t="s">
        <v>134</v>
      </c>
      <c r="C21" s="8">
        <v>45477</v>
      </c>
      <c r="D21" s="2" t="s">
        <v>353</v>
      </c>
      <c r="E21" s="2" t="s">
        <v>427</v>
      </c>
      <c r="F21" s="2" t="s">
        <v>26</v>
      </c>
      <c r="G21" s="2" t="s">
        <v>273</v>
      </c>
      <c r="H21" s="2" t="s">
        <v>222</v>
      </c>
      <c r="I21" s="2" t="s">
        <v>450</v>
      </c>
      <c r="J21" s="2" t="s">
        <v>306</v>
      </c>
      <c r="K21" s="2" t="s">
        <v>80</v>
      </c>
      <c r="L21" s="11">
        <v>6</v>
      </c>
      <c r="M21" s="6">
        <v>58745</v>
      </c>
      <c r="N21" s="67">
        <f t="shared" si="0"/>
        <v>352470</v>
      </c>
      <c r="O21" s="67">
        <f t="shared" si="1"/>
        <v>28198</v>
      </c>
      <c r="P21" s="67">
        <f t="shared" si="2"/>
        <v>380668</v>
      </c>
      <c r="Q21" t="s">
        <v>726</v>
      </c>
      <c r="R21" t="s">
        <v>734</v>
      </c>
    </row>
    <row r="22" spans="1:18" s="18" customFormat="1" hidden="1" x14ac:dyDescent="0.25">
      <c r="A22" s="19">
        <v>45474</v>
      </c>
      <c r="B22" s="20" t="s">
        <v>134</v>
      </c>
      <c r="C22" s="19">
        <v>45477</v>
      </c>
      <c r="D22" s="20" t="s">
        <v>353</v>
      </c>
      <c r="E22" s="20" t="s">
        <v>427</v>
      </c>
      <c r="F22" s="20" t="s">
        <v>26</v>
      </c>
      <c r="G22" s="20" t="s">
        <v>273</v>
      </c>
      <c r="H22" s="20" t="s">
        <v>222</v>
      </c>
      <c r="I22" s="20" t="s">
        <v>448</v>
      </c>
      <c r="J22" s="20" t="s">
        <v>372</v>
      </c>
      <c r="K22" s="20" t="s">
        <v>80</v>
      </c>
      <c r="L22" s="21">
        <v>6</v>
      </c>
      <c r="M22" s="22">
        <v>74250</v>
      </c>
      <c r="N22" s="67">
        <f t="shared" si="0"/>
        <v>445500</v>
      </c>
      <c r="O22" s="67">
        <f t="shared" si="1"/>
        <v>35640</v>
      </c>
      <c r="P22" s="67">
        <f t="shared" si="2"/>
        <v>481140</v>
      </c>
      <c r="Q22" s="18" t="s">
        <v>726</v>
      </c>
      <c r="R22" s="18" t="s">
        <v>734</v>
      </c>
    </row>
    <row r="23" spans="1:18" x14ac:dyDescent="0.25">
      <c r="A23" s="8">
        <v>45474</v>
      </c>
      <c r="B23" s="2" t="s">
        <v>99</v>
      </c>
      <c r="C23" s="8">
        <v>45478</v>
      </c>
      <c r="D23" s="2" t="s">
        <v>103</v>
      </c>
      <c r="E23" s="2">
        <v>4161057982</v>
      </c>
      <c r="F23" s="2" t="s">
        <v>209</v>
      </c>
      <c r="G23" s="2" t="s">
        <v>411</v>
      </c>
      <c r="H23" s="2" t="s">
        <v>251</v>
      </c>
      <c r="I23" s="2" t="s">
        <v>450</v>
      </c>
      <c r="J23" s="2" t="s">
        <v>306</v>
      </c>
      <c r="K23" s="2" t="s">
        <v>80</v>
      </c>
      <c r="L23" s="11">
        <v>5</v>
      </c>
      <c r="M23" s="6">
        <v>58745</v>
      </c>
      <c r="N23" s="67">
        <f t="shared" si="0"/>
        <v>293725</v>
      </c>
      <c r="O23" s="67">
        <f t="shared" si="1"/>
        <v>23498</v>
      </c>
      <c r="P23" s="67">
        <f t="shared" si="2"/>
        <v>317223</v>
      </c>
      <c r="Q23" t="s">
        <v>726</v>
      </c>
      <c r="R23" t="s">
        <v>735</v>
      </c>
    </row>
    <row r="24" spans="1:18" x14ac:dyDescent="0.25">
      <c r="A24" s="8">
        <v>45474</v>
      </c>
      <c r="B24" s="2" t="s">
        <v>99</v>
      </c>
      <c r="C24" s="8">
        <v>45478</v>
      </c>
      <c r="D24" s="2" t="s">
        <v>103</v>
      </c>
      <c r="E24" s="2">
        <v>4161057982</v>
      </c>
      <c r="F24" s="2" t="s">
        <v>209</v>
      </c>
      <c r="G24" s="2" t="s">
        <v>411</v>
      </c>
      <c r="H24" s="2" t="s">
        <v>251</v>
      </c>
      <c r="I24" s="2" t="s">
        <v>500</v>
      </c>
      <c r="J24" s="2" t="s">
        <v>485</v>
      </c>
      <c r="K24" s="2" t="s">
        <v>80</v>
      </c>
      <c r="L24" s="11">
        <v>5</v>
      </c>
      <c r="M24" s="6">
        <v>50182</v>
      </c>
      <c r="N24" s="67">
        <f t="shared" si="0"/>
        <v>250910</v>
      </c>
      <c r="O24" s="67">
        <f t="shared" si="1"/>
        <v>20073</v>
      </c>
      <c r="P24" s="67">
        <f t="shared" si="2"/>
        <v>270983</v>
      </c>
      <c r="Q24" t="s">
        <v>726</v>
      </c>
      <c r="R24" t="s">
        <v>735</v>
      </c>
    </row>
    <row r="25" spans="1:18" x14ac:dyDescent="0.25">
      <c r="A25" s="8">
        <v>45474</v>
      </c>
      <c r="B25" s="2" t="s">
        <v>56</v>
      </c>
      <c r="C25" s="8">
        <v>45484</v>
      </c>
      <c r="D25" s="2" t="s">
        <v>331</v>
      </c>
      <c r="E25" s="2">
        <v>4160863888</v>
      </c>
      <c r="F25" s="2" t="s">
        <v>324</v>
      </c>
      <c r="G25" s="2" t="s">
        <v>359</v>
      </c>
      <c r="H25" s="2"/>
      <c r="I25" s="2" t="s">
        <v>450</v>
      </c>
      <c r="J25" s="2" t="s">
        <v>306</v>
      </c>
      <c r="K25" s="2" t="s">
        <v>80</v>
      </c>
      <c r="L25" s="11">
        <v>5</v>
      </c>
      <c r="M25" s="6">
        <v>58745</v>
      </c>
      <c r="N25" s="67">
        <f t="shared" si="0"/>
        <v>293725</v>
      </c>
      <c r="O25" s="67">
        <f t="shared" si="1"/>
        <v>23498</v>
      </c>
      <c r="P25" s="67">
        <f t="shared" si="2"/>
        <v>317223</v>
      </c>
      <c r="Q25" t="s">
        <v>727</v>
      </c>
      <c r="R25" t="s">
        <v>736</v>
      </c>
    </row>
    <row r="26" spans="1:18" x14ac:dyDescent="0.25">
      <c r="A26" s="8">
        <v>45474</v>
      </c>
      <c r="B26" s="2" t="s">
        <v>56</v>
      </c>
      <c r="C26" s="8">
        <v>45484</v>
      </c>
      <c r="D26" s="2" t="s">
        <v>331</v>
      </c>
      <c r="E26" s="2">
        <v>4160863888</v>
      </c>
      <c r="F26" s="2" t="s">
        <v>324</v>
      </c>
      <c r="G26" s="2" t="s">
        <v>359</v>
      </c>
      <c r="H26" s="2"/>
      <c r="I26" s="2" t="s">
        <v>448</v>
      </c>
      <c r="J26" s="2" t="s">
        <v>372</v>
      </c>
      <c r="K26" s="2" t="s">
        <v>80</v>
      </c>
      <c r="L26" s="11">
        <v>5</v>
      </c>
      <c r="M26" s="6">
        <v>74250</v>
      </c>
      <c r="N26" s="67">
        <f t="shared" si="0"/>
        <v>371250</v>
      </c>
      <c r="O26" s="67">
        <f t="shared" si="1"/>
        <v>29700</v>
      </c>
      <c r="P26" s="67">
        <f t="shared" si="2"/>
        <v>400950</v>
      </c>
      <c r="Q26" t="s">
        <v>727</v>
      </c>
      <c r="R26" t="s">
        <v>736</v>
      </c>
    </row>
    <row r="27" spans="1:18" x14ac:dyDescent="0.25">
      <c r="A27" s="8">
        <v>45474</v>
      </c>
      <c r="B27" s="2" t="s">
        <v>211</v>
      </c>
      <c r="C27" s="8">
        <v>45484</v>
      </c>
      <c r="D27" s="2" t="s">
        <v>249</v>
      </c>
      <c r="E27" s="2">
        <v>4160937822</v>
      </c>
      <c r="F27" s="2" t="s">
        <v>51</v>
      </c>
      <c r="G27" s="2" t="s">
        <v>359</v>
      </c>
      <c r="H27" s="2"/>
      <c r="I27" s="2" t="s">
        <v>328</v>
      </c>
      <c r="J27" s="2" t="s">
        <v>305</v>
      </c>
      <c r="K27" s="2" t="s">
        <v>80</v>
      </c>
      <c r="L27" s="11">
        <v>10</v>
      </c>
      <c r="M27" s="6">
        <v>111058</v>
      </c>
      <c r="N27" s="67">
        <f t="shared" si="0"/>
        <v>1110580</v>
      </c>
      <c r="O27" s="67">
        <f t="shared" si="1"/>
        <v>88846</v>
      </c>
      <c r="P27" s="67">
        <f t="shared" si="2"/>
        <v>1199426</v>
      </c>
      <c r="Q27" t="s">
        <v>727</v>
      </c>
      <c r="R27" t="s">
        <v>737</v>
      </c>
    </row>
    <row r="28" spans="1:18" x14ac:dyDescent="0.25">
      <c r="A28" s="8">
        <v>45474</v>
      </c>
      <c r="B28" s="2" t="s">
        <v>211</v>
      </c>
      <c r="C28" s="8">
        <v>45484</v>
      </c>
      <c r="D28" s="2" t="s">
        <v>249</v>
      </c>
      <c r="E28" s="2">
        <v>4160937822</v>
      </c>
      <c r="F28" s="2" t="s">
        <v>51</v>
      </c>
      <c r="G28" s="2" t="s">
        <v>359</v>
      </c>
      <c r="H28" s="2"/>
      <c r="I28" s="2" t="s">
        <v>450</v>
      </c>
      <c r="J28" s="2" t="s">
        <v>306</v>
      </c>
      <c r="K28" s="2" t="s">
        <v>80</v>
      </c>
      <c r="L28" s="11">
        <v>10</v>
      </c>
      <c r="M28" s="6">
        <v>58745</v>
      </c>
      <c r="N28" s="67">
        <f t="shared" si="0"/>
        <v>587450</v>
      </c>
      <c r="O28" s="67">
        <f t="shared" si="1"/>
        <v>46996</v>
      </c>
      <c r="P28" s="67">
        <f t="shared" si="2"/>
        <v>634446</v>
      </c>
      <c r="Q28" t="s">
        <v>727</v>
      </c>
      <c r="R28" t="s">
        <v>737</v>
      </c>
    </row>
    <row r="29" spans="1:18" x14ac:dyDescent="0.25">
      <c r="A29" s="8">
        <v>45475</v>
      </c>
      <c r="B29" s="2" t="s">
        <v>61</v>
      </c>
      <c r="C29" s="8">
        <v>45484</v>
      </c>
      <c r="D29" s="2" t="s">
        <v>475</v>
      </c>
      <c r="E29" s="2">
        <v>4161266931</v>
      </c>
      <c r="F29" s="2" t="s">
        <v>326</v>
      </c>
      <c r="G29" s="2" t="s">
        <v>282</v>
      </c>
      <c r="H29" s="2"/>
      <c r="I29" s="2" t="s">
        <v>500</v>
      </c>
      <c r="J29" s="2" t="s">
        <v>485</v>
      </c>
      <c r="K29" s="2" t="s">
        <v>80</v>
      </c>
      <c r="L29" s="11">
        <v>10</v>
      </c>
      <c r="M29" s="6">
        <v>50182</v>
      </c>
      <c r="N29" s="67">
        <f t="shared" si="0"/>
        <v>501820</v>
      </c>
      <c r="O29" s="67">
        <f t="shared" si="1"/>
        <v>40146</v>
      </c>
      <c r="P29" s="67">
        <f t="shared" si="2"/>
        <v>541966</v>
      </c>
      <c r="Q29" t="s">
        <v>727</v>
      </c>
      <c r="R29" t="s">
        <v>738</v>
      </c>
    </row>
    <row r="30" spans="1:18" s="16" customFormat="1" x14ac:dyDescent="0.25">
      <c r="A30" s="13">
        <v>45475</v>
      </c>
      <c r="B30" s="20" t="s">
        <v>61</v>
      </c>
      <c r="C30" s="19">
        <v>45484</v>
      </c>
      <c r="D30" s="20" t="s">
        <v>475</v>
      </c>
      <c r="E30" s="14">
        <v>4161266931</v>
      </c>
      <c r="F30" s="14" t="s">
        <v>326</v>
      </c>
      <c r="G30" s="14" t="s">
        <v>282</v>
      </c>
      <c r="H30" s="14"/>
      <c r="I30" s="14" t="s">
        <v>328</v>
      </c>
      <c r="J30" s="14" t="s">
        <v>305</v>
      </c>
      <c r="K30" s="14" t="s">
        <v>80</v>
      </c>
      <c r="L30" s="12">
        <v>20</v>
      </c>
      <c r="M30" s="15">
        <v>111058</v>
      </c>
      <c r="N30" s="83">
        <f t="shared" si="0"/>
        <v>2221160</v>
      </c>
      <c r="O30" s="83">
        <f t="shared" si="1"/>
        <v>177693</v>
      </c>
      <c r="P30" s="83">
        <f t="shared" si="2"/>
        <v>2398853</v>
      </c>
      <c r="Q30" s="16" t="s">
        <v>727</v>
      </c>
      <c r="R30" s="16" t="s">
        <v>738</v>
      </c>
    </row>
    <row r="31" spans="1:18" x14ac:dyDescent="0.25">
      <c r="A31" s="8">
        <v>45476</v>
      </c>
      <c r="B31" s="2" t="s">
        <v>340</v>
      </c>
      <c r="C31" s="8">
        <v>45484</v>
      </c>
      <c r="D31" s="2" t="s">
        <v>92</v>
      </c>
      <c r="E31" s="2">
        <v>4161080915</v>
      </c>
      <c r="F31" s="2" t="s">
        <v>223</v>
      </c>
      <c r="G31" s="2" t="s">
        <v>359</v>
      </c>
      <c r="H31" s="2"/>
      <c r="I31" s="2" t="s">
        <v>450</v>
      </c>
      <c r="J31" s="2" t="s">
        <v>306</v>
      </c>
      <c r="K31" s="2" t="s">
        <v>80</v>
      </c>
      <c r="L31" s="11">
        <v>10</v>
      </c>
      <c r="M31" s="6">
        <v>58745</v>
      </c>
      <c r="N31" s="67">
        <f t="shared" si="0"/>
        <v>587450</v>
      </c>
      <c r="O31" s="67">
        <f t="shared" si="1"/>
        <v>46996</v>
      </c>
      <c r="P31" s="67">
        <f t="shared" si="2"/>
        <v>634446</v>
      </c>
      <c r="Q31" t="s">
        <v>727</v>
      </c>
      <c r="R31" t="s">
        <v>739</v>
      </c>
    </row>
    <row r="32" spans="1:18" x14ac:dyDescent="0.25">
      <c r="A32" s="8">
        <v>45476</v>
      </c>
      <c r="B32" s="2" t="s">
        <v>340</v>
      </c>
      <c r="C32" s="8">
        <v>45484</v>
      </c>
      <c r="D32" s="2" t="s">
        <v>92</v>
      </c>
      <c r="E32" s="2">
        <v>4161080915</v>
      </c>
      <c r="F32" s="2" t="s">
        <v>223</v>
      </c>
      <c r="G32" s="2" t="s">
        <v>359</v>
      </c>
      <c r="H32" s="2"/>
      <c r="I32" s="2" t="s">
        <v>328</v>
      </c>
      <c r="J32" s="2" t="s">
        <v>305</v>
      </c>
      <c r="K32" s="2" t="s">
        <v>80</v>
      </c>
      <c r="L32" s="11">
        <v>10</v>
      </c>
      <c r="M32" s="6">
        <v>111058</v>
      </c>
      <c r="N32" s="67">
        <f t="shared" si="0"/>
        <v>1110580</v>
      </c>
      <c r="O32" s="67">
        <f t="shared" si="1"/>
        <v>88846</v>
      </c>
      <c r="P32" s="67">
        <f t="shared" si="2"/>
        <v>1199426</v>
      </c>
      <c r="Q32" t="s">
        <v>727</v>
      </c>
      <c r="R32" t="s">
        <v>739</v>
      </c>
    </row>
    <row r="33" spans="1:18" x14ac:dyDescent="0.25">
      <c r="A33" s="8">
        <v>45478</v>
      </c>
      <c r="B33" s="2" t="s">
        <v>467</v>
      </c>
      <c r="C33" s="8">
        <v>45484</v>
      </c>
      <c r="D33" s="2" t="s">
        <v>67</v>
      </c>
      <c r="E33" s="2">
        <v>4161172365</v>
      </c>
      <c r="F33" s="2" t="s">
        <v>316</v>
      </c>
      <c r="G33" s="2" t="s">
        <v>282</v>
      </c>
      <c r="H33" s="2"/>
      <c r="I33" s="2" t="s">
        <v>450</v>
      </c>
      <c r="J33" s="2" t="s">
        <v>306</v>
      </c>
      <c r="K33" s="2" t="s">
        <v>80</v>
      </c>
      <c r="L33" s="11">
        <v>4</v>
      </c>
      <c r="M33" s="6">
        <v>58745</v>
      </c>
      <c r="N33" s="67">
        <f t="shared" si="0"/>
        <v>234980</v>
      </c>
      <c r="O33" s="67">
        <f t="shared" si="1"/>
        <v>18798</v>
      </c>
      <c r="P33" s="67">
        <f t="shared" si="2"/>
        <v>253778</v>
      </c>
      <c r="Q33" t="s">
        <v>727</v>
      </c>
      <c r="R33" t="s">
        <v>740</v>
      </c>
    </row>
    <row r="34" spans="1:18" x14ac:dyDescent="0.25">
      <c r="A34" s="8">
        <v>45474</v>
      </c>
      <c r="B34" s="2" t="s">
        <v>163</v>
      </c>
      <c r="C34" s="8">
        <v>45484</v>
      </c>
      <c r="D34" s="2" t="s">
        <v>24</v>
      </c>
      <c r="E34" s="2" t="s">
        <v>150</v>
      </c>
      <c r="F34" s="2" t="s">
        <v>424</v>
      </c>
      <c r="G34" s="2" t="s">
        <v>368</v>
      </c>
      <c r="H34" s="2" t="s">
        <v>403</v>
      </c>
      <c r="I34" s="2" t="s">
        <v>243</v>
      </c>
      <c r="J34" s="2" t="s">
        <v>430</v>
      </c>
      <c r="K34" s="2" t="s">
        <v>80</v>
      </c>
      <c r="L34" s="11">
        <v>5</v>
      </c>
      <c r="M34" s="6">
        <v>46000</v>
      </c>
      <c r="N34" s="67">
        <f t="shared" si="0"/>
        <v>230000</v>
      </c>
      <c r="O34" s="67">
        <f t="shared" si="1"/>
        <v>18400</v>
      </c>
      <c r="P34" s="67">
        <f t="shared" si="2"/>
        <v>248400</v>
      </c>
      <c r="Q34" t="s">
        <v>727</v>
      </c>
      <c r="R34" t="s">
        <v>741</v>
      </c>
    </row>
    <row r="35" spans="1:18" x14ac:dyDescent="0.25">
      <c r="A35" s="8">
        <v>45477</v>
      </c>
      <c r="B35" s="2" t="s">
        <v>131</v>
      </c>
      <c r="C35" s="8">
        <v>45485</v>
      </c>
      <c r="D35" s="2" t="s">
        <v>336</v>
      </c>
      <c r="E35" s="2" t="s">
        <v>277</v>
      </c>
      <c r="F35" s="2" t="s">
        <v>260</v>
      </c>
      <c r="G35" s="2" t="s">
        <v>297</v>
      </c>
      <c r="H35" s="2" t="s">
        <v>75</v>
      </c>
      <c r="I35" s="2" t="s">
        <v>328</v>
      </c>
      <c r="J35" s="2" t="s">
        <v>305</v>
      </c>
      <c r="K35" s="2" t="s">
        <v>80</v>
      </c>
      <c r="L35" s="11">
        <v>4</v>
      </c>
      <c r="M35" s="6">
        <v>111058</v>
      </c>
      <c r="N35" s="67">
        <f t="shared" si="0"/>
        <v>444232</v>
      </c>
      <c r="O35" s="67">
        <f t="shared" si="1"/>
        <v>35539</v>
      </c>
      <c r="P35" s="67">
        <f t="shared" si="2"/>
        <v>479771</v>
      </c>
      <c r="Q35" t="s">
        <v>726</v>
      </c>
      <c r="R35" t="s">
        <v>742</v>
      </c>
    </row>
    <row r="36" spans="1:18" x14ac:dyDescent="0.25">
      <c r="A36" s="8">
        <v>45477</v>
      </c>
      <c r="B36" s="2" t="s">
        <v>131</v>
      </c>
      <c r="C36" s="8">
        <v>45485</v>
      </c>
      <c r="D36" s="2" t="s">
        <v>336</v>
      </c>
      <c r="E36" s="2" t="s">
        <v>277</v>
      </c>
      <c r="F36" s="2" t="s">
        <v>260</v>
      </c>
      <c r="G36" s="2" t="s">
        <v>297</v>
      </c>
      <c r="H36" s="2" t="s">
        <v>75</v>
      </c>
      <c r="I36" s="2" t="s">
        <v>450</v>
      </c>
      <c r="J36" s="2" t="s">
        <v>306</v>
      </c>
      <c r="K36" s="2" t="s">
        <v>80</v>
      </c>
      <c r="L36" s="11">
        <v>8</v>
      </c>
      <c r="M36" s="6">
        <v>58745</v>
      </c>
      <c r="N36" s="67">
        <f t="shared" si="0"/>
        <v>469960</v>
      </c>
      <c r="O36" s="67">
        <f t="shared" si="1"/>
        <v>37597</v>
      </c>
      <c r="P36" s="67">
        <f t="shared" si="2"/>
        <v>507557</v>
      </c>
      <c r="Q36" t="s">
        <v>726</v>
      </c>
      <c r="R36" t="s">
        <v>742</v>
      </c>
    </row>
    <row r="37" spans="1:18" x14ac:dyDescent="0.25">
      <c r="A37" s="8">
        <v>45477</v>
      </c>
      <c r="B37" s="2" t="s">
        <v>131</v>
      </c>
      <c r="C37" s="8">
        <v>45485</v>
      </c>
      <c r="D37" s="2" t="s">
        <v>336</v>
      </c>
      <c r="E37" s="2" t="s">
        <v>277</v>
      </c>
      <c r="F37" s="2" t="s">
        <v>260</v>
      </c>
      <c r="G37" s="2" t="s">
        <v>297</v>
      </c>
      <c r="H37" s="2" t="s">
        <v>75</v>
      </c>
      <c r="I37" s="2" t="s">
        <v>472</v>
      </c>
      <c r="J37" s="2" t="s">
        <v>256</v>
      </c>
      <c r="K37" s="2" t="s">
        <v>80</v>
      </c>
      <c r="L37" s="11">
        <v>4</v>
      </c>
      <c r="M37" s="6">
        <v>55595</v>
      </c>
      <c r="N37" s="67">
        <f t="shared" si="0"/>
        <v>222380</v>
      </c>
      <c r="O37" s="67">
        <f t="shared" si="1"/>
        <v>17790</v>
      </c>
      <c r="P37" s="67">
        <f t="shared" si="2"/>
        <v>240170</v>
      </c>
      <c r="Q37" t="s">
        <v>726</v>
      </c>
      <c r="R37" t="s">
        <v>742</v>
      </c>
    </row>
    <row r="38" spans="1:18" x14ac:dyDescent="0.25">
      <c r="A38" s="8">
        <v>45477</v>
      </c>
      <c r="B38" s="2" t="s">
        <v>135</v>
      </c>
      <c r="C38" s="8">
        <v>45485</v>
      </c>
      <c r="D38" s="2" t="s">
        <v>292</v>
      </c>
      <c r="E38" s="2" t="s">
        <v>301</v>
      </c>
      <c r="F38" s="2" t="s">
        <v>260</v>
      </c>
      <c r="G38" s="2" t="s">
        <v>297</v>
      </c>
      <c r="H38" s="2" t="s">
        <v>75</v>
      </c>
      <c r="I38" s="2" t="s">
        <v>328</v>
      </c>
      <c r="J38" s="2" t="s">
        <v>305</v>
      </c>
      <c r="K38" s="2" t="s">
        <v>80</v>
      </c>
      <c r="L38" s="11">
        <v>6</v>
      </c>
      <c r="M38" s="6">
        <v>111058</v>
      </c>
      <c r="N38" s="67">
        <f t="shared" si="0"/>
        <v>666348</v>
      </c>
      <c r="O38" s="67">
        <f t="shared" si="1"/>
        <v>53308</v>
      </c>
      <c r="P38" s="67">
        <f t="shared" si="2"/>
        <v>719656</v>
      </c>
      <c r="Q38" t="s">
        <v>726</v>
      </c>
      <c r="R38" t="s">
        <v>742</v>
      </c>
    </row>
    <row r="39" spans="1:18" x14ac:dyDescent="0.25">
      <c r="A39" s="8">
        <v>45477</v>
      </c>
      <c r="B39" s="2" t="s">
        <v>135</v>
      </c>
      <c r="C39" s="8">
        <v>45485</v>
      </c>
      <c r="D39" s="2" t="s">
        <v>292</v>
      </c>
      <c r="E39" s="2" t="s">
        <v>301</v>
      </c>
      <c r="F39" s="2" t="s">
        <v>260</v>
      </c>
      <c r="G39" s="2" t="s">
        <v>297</v>
      </c>
      <c r="H39" s="2" t="s">
        <v>75</v>
      </c>
      <c r="I39" s="2" t="s">
        <v>450</v>
      </c>
      <c r="J39" s="2" t="s">
        <v>306</v>
      </c>
      <c r="K39" s="2" t="s">
        <v>80</v>
      </c>
      <c r="L39" s="11">
        <v>6</v>
      </c>
      <c r="M39" s="6">
        <v>58745</v>
      </c>
      <c r="N39" s="67">
        <f t="shared" si="0"/>
        <v>352470</v>
      </c>
      <c r="O39" s="67">
        <f t="shared" si="1"/>
        <v>28198</v>
      </c>
      <c r="P39" s="67">
        <f t="shared" si="2"/>
        <v>380668</v>
      </c>
      <c r="Q39" t="s">
        <v>726</v>
      </c>
      <c r="R39" t="s">
        <v>742</v>
      </c>
    </row>
    <row r="40" spans="1:18" x14ac:dyDescent="0.25">
      <c r="A40" s="8">
        <v>45477</v>
      </c>
      <c r="B40" s="2" t="s">
        <v>135</v>
      </c>
      <c r="C40" s="8">
        <v>45485</v>
      </c>
      <c r="D40" s="2" t="s">
        <v>292</v>
      </c>
      <c r="E40" s="2" t="s">
        <v>301</v>
      </c>
      <c r="F40" s="2" t="s">
        <v>260</v>
      </c>
      <c r="G40" s="2" t="s">
        <v>297</v>
      </c>
      <c r="H40" s="2" t="s">
        <v>75</v>
      </c>
      <c r="I40" s="2" t="s">
        <v>472</v>
      </c>
      <c r="J40" s="2" t="s">
        <v>256</v>
      </c>
      <c r="K40" s="2" t="s">
        <v>80</v>
      </c>
      <c r="L40" s="11">
        <v>4</v>
      </c>
      <c r="M40" s="6">
        <v>55595</v>
      </c>
      <c r="N40" s="67">
        <f t="shared" si="0"/>
        <v>222380</v>
      </c>
      <c r="O40" s="67">
        <f t="shared" si="1"/>
        <v>17790</v>
      </c>
      <c r="P40" s="67">
        <f t="shared" si="2"/>
        <v>240170</v>
      </c>
      <c r="Q40" t="s">
        <v>726</v>
      </c>
      <c r="R40" t="s">
        <v>742</v>
      </c>
    </row>
    <row r="41" spans="1:18" x14ac:dyDescent="0.25">
      <c r="A41" s="8">
        <v>45479</v>
      </c>
      <c r="B41" s="2" t="s">
        <v>4</v>
      </c>
      <c r="C41" s="8">
        <v>45485</v>
      </c>
      <c r="D41" s="2" t="s">
        <v>112</v>
      </c>
      <c r="E41" s="2" t="s">
        <v>238</v>
      </c>
      <c r="F41" s="2" t="s">
        <v>260</v>
      </c>
      <c r="G41" s="2" t="s">
        <v>297</v>
      </c>
      <c r="H41" s="2" t="s">
        <v>75</v>
      </c>
      <c r="I41" s="2" t="s">
        <v>328</v>
      </c>
      <c r="J41" s="2" t="s">
        <v>305</v>
      </c>
      <c r="K41" s="2" t="s">
        <v>80</v>
      </c>
      <c r="L41" s="11">
        <v>4</v>
      </c>
      <c r="M41" s="6">
        <v>88846</v>
      </c>
      <c r="N41" s="67">
        <f t="shared" si="0"/>
        <v>355384</v>
      </c>
      <c r="O41" s="67">
        <f t="shared" si="1"/>
        <v>28431</v>
      </c>
      <c r="P41" s="67">
        <f t="shared" si="2"/>
        <v>383815</v>
      </c>
      <c r="Q41" t="s">
        <v>726</v>
      </c>
      <c r="R41" t="s">
        <v>742</v>
      </c>
    </row>
    <row r="42" spans="1:18" x14ac:dyDescent="0.25">
      <c r="A42" s="8">
        <v>45479</v>
      </c>
      <c r="B42" s="2" t="s">
        <v>4</v>
      </c>
      <c r="C42" s="8">
        <v>45485</v>
      </c>
      <c r="D42" s="2" t="s">
        <v>112</v>
      </c>
      <c r="E42" s="2" t="s">
        <v>238</v>
      </c>
      <c r="F42" s="2" t="s">
        <v>260</v>
      </c>
      <c r="G42" s="2" t="s">
        <v>297</v>
      </c>
      <c r="H42" s="2" t="s">
        <v>75</v>
      </c>
      <c r="I42" s="2" t="s">
        <v>450</v>
      </c>
      <c r="J42" s="2" t="s">
        <v>306</v>
      </c>
      <c r="K42" s="2" t="s">
        <v>80</v>
      </c>
      <c r="L42" s="11">
        <v>5</v>
      </c>
      <c r="M42" s="6">
        <v>58745</v>
      </c>
      <c r="N42" s="67">
        <f t="shared" si="0"/>
        <v>293725</v>
      </c>
      <c r="O42" s="67">
        <f t="shared" si="1"/>
        <v>23498</v>
      </c>
      <c r="P42" s="67">
        <f t="shared" si="2"/>
        <v>317223</v>
      </c>
      <c r="Q42" t="s">
        <v>726</v>
      </c>
      <c r="R42" t="s">
        <v>742</v>
      </c>
    </row>
    <row r="43" spans="1:18" x14ac:dyDescent="0.25">
      <c r="A43" s="8">
        <v>45479</v>
      </c>
      <c r="B43" s="2" t="s">
        <v>313</v>
      </c>
      <c r="C43" s="8">
        <v>45491</v>
      </c>
      <c r="D43" s="2" t="s">
        <v>464</v>
      </c>
      <c r="E43" s="2">
        <v>4161299746</v>
      </c>
      <c r="F43" s="2" t="s">
        <v>178</v>
      </c>
      <c r="G43" s="2" t="s">
        <v>359</v>
      </c>
      <c r="H43" s="2"/>
      <c r="I43" s="2" t="s">
        <v>448</v>
      </c>
      <c r="J43" s="2" t="s">
        <v>372</v>
      </c>
      <c r="K43" s="2" t="s">
        <v>80</v>
      </c>
      <c r="L43" s="11">
        <v>5</v>
      </c>
      <c r="M43" s="6">
        <v>74250</v>
      </c>
      <c r="N43" s="67">
        <f t="shared" si="0"/>
        <v>371250</v>
      </c>
      <c r="O43" s="67">
        <f t="shared" si="1"/>
        <v>29700</v>
      </c>
      <c r="P43" s="67">
        <f t="shared" si="2"/>
        <v>400950</v>
      </c>
      <c r="Q43" t="s">
        <v>727</v>
      </c>
      <c r="R43" t="s">
        <v>743</v>
      </c>
    </row>
    <row r="44" spans="1:18" s="16" customFormat="1" x14ac:dyDescent="0.25">
      <c r="A44" s="13">
        <v>45479</v>
      </c>
      <c r="B44" s="14" t="s">
        <v>313</v>
      </c>
      <c r="C44" s="13">
        <v>45491</v>
      </c>
      <c r="D44" s="14" t="s">
        <v>464</v>
      </c>
      <c r="E44" s="14">
        <v>4161299746</v>
      </c>
      <c r="F44" s="14" t="s">
        <v>178</v>
      </c>
      <c r="G44" s="14" t="s">
        <v>359</v>
      </c>
      <c r="H44" s="14"/>
      <c r="I44" s="14" t="s">
        <v>500</v>
      </c>
      <c r="J44" s="14" t="s">
        <v>485</v>
      </c>
      <c r="K44" s="14" t="s">
        <v>80</v>
      </c>
      <c r="L44" s="12">
        <v>5</v>
      </c>
      <c r="M44" s="15">
        <v>50182</v>
      </c>
      <c r="N44" s="67">
        <f t="shared" si="0"/>
        <v>250910</v>
      </c>
      <c r="O44" s="67">
        <f t="shared" si="1"/>
        <v>20073</v>
      </c>
      <c r="P44" s="67">
        <f t="shared" si="2"/>
        <v>270983</v>
      </c>
      <c r="Q44" s="16" t="s">
        <v>727</v>
      </c>
      <c r="R44" s="16" t="s">
        <v>743</v>
      </c>
    </row>
    <row r="45" spans="1:18" s="77" customFormat="1" hidden="1" x14ac:dyDescent="0.25">
      <c r="A45" s="72">
        <v>45481</v>
      </c>
      <c r="B45" s="2" t="s">
        <v>189</v>
      </c>
      <c r="C45" s="8">
        <v>45491</v>
      </c>
      <c r="D45" s="2" t="s">
        <v>436</v>
      </c>
      <c r="E45" s="73">
        <v>4161265179</v>
      </c>
      <c r="F45" s="73" t="s">
        <v>478</v>
      </c>
      <c r="G45" s="73" t="s">
        <v>282</v>
      </c>
      <c r="H45" s="73"/>
      <c r="I45" s="73" t="s">
        <v>328</v>
      </c>
      <c r="J45" s="73" t="s">
        <v>305</v>
      </c>
      <c r="K45" s="73" t="s">
        <v>80</v>
      </c>
      <c r="L45" s="74">
        <v>5</v>
      </c>
      <c r="M45" s="75">
        <v>111058</v>
      </c>
      <c r="N45" s="76">
        <f t="shared" ref="N45:N90" si="3">L45*M45</f>
        <v>555290</v>
      </c>
      <c r="O45" s="76">
        <f t="shared" ref="O45:O90" si="4">ROUND(N45*8%,0)</f>
        <v>44423</v>
      </c>
      <c r="P45" s="76">
        <f t="shared" ref="P45:P90" si="5">N45+O45</f>
        <v>599713</v>
      </c>
      <c r="Q45" s="77" t="s">
        <v>727</v>
      </c>
      <c r="R45" s="77" t="s">
        <v>744</v>
      </c>
    </row>
    <row r="46" spans="1:18" s="77" customFormat="1" hidden="1" x14ac:dyDescent="0.25">
      <c r="A46" s="72">
        <v>45481</v>
      </c>
      <c r="B46" s="2" t="s">
        <v>189</v>
      </c>
      <c r="C46" s="8">
        <v>45491</v>
      </c>
      <c r="D46" s="2" t="s">
        <v>436</v>
      </c>
      <c r="E46" s="73">
        <v>4161265179</v>
      </c>
      <c r="F46" s="73" t="s">
        <v>478</v>
      </c>
      <c r="G46" s="73" t="s">
        <v>282</v>
      </c>
      <c r="H46" s="73"/>
      <c r="I46" s="73" t="s">
        <v>450</v>
      </c>
      <c r="J46" s="73" t="s">
        <v>306</v>
      </c>
      <c r="K46" s="73" t="s">
        <v>80</v>
      </c>
      <c r="L46" s="74">
        <v>10</v>
      </c>
      <c r="M46" s="75">
        <v>73431</v>
      </c>
      <c r="N46" s="76">
        <f t="shared" si="3"/>
        <v>734310</v>
      </c>
      <c r="O46" s="76">
        <f t="shared" si="4"/>
        <v>58745</v>
      </c>
      <c r="P46" s="76">
        <f t="shared" si="5"/>
        <v>793055</v>
      </c>
      <c r="Q46" s="77" t="s">
        <v>727</v>
      </c>
      <c r="R46" s="77" t="s">
        <v>744</v>
      </c>
    </row>
    <row r="47" spans="1:18" x14ac:dyDescent="0.25">
      <c r="A47" s="8">
        <v>45482</v>
      </c>
      <c r="B47" s="2" t="s">
        <v>213</v>
      </c>
      <c r="C47" s="8">
        <v>45491</v>
      </c>
      <c r="D47" s="2" t="s">
        <v>383</v>
      </c>
      <c r="E47" s="2">
        <v>4161303489</v>
      </c>
      <c r="F47" s="2" t="s">
        <v>165</v>
      </c>
      <c r="G47" s="2" t="s">
        <v>282</v>
      </c>
      <c r="H47" s="2"/>
      <c r="I47" s="2" t="s">
        <v>328</v>
      </c>
      <c r="J47" s="2" t="s">
        <v>305</v>
      </c>
      <c r="K47" s="2" t="s">
        <v>80</v>
      </c>
      <c r="L47" s="11">
        <v>5</v>
      </c>
      <c r="M47" s="6">
        <v>111058</v>
      </c>
      <c r="N47" s="67">
        <f t="shared" si="3"/>
        <v>555290</v>
      </c>
      <c r="O47" s="67">
        <f t="shared" si="4"/>
        <v>44423</v>
      </c>
      <c r="P47" s="67">
        <f t="shared" si="5"/>
        <v>599713</v>
      </c>
      <c r="Q47" t="s">
        <v>727</v>
      </c>
      <c r="R47" t="s">
        <v>745</v>
      </c>
    </row>
    <row r="48" spans="1:18" x14ac:dyDescent="0.25">
      <c r="A48" s="8">
        <v>45482</v>
      </c>
      <c r="B48" s="2" t="s">
        <v>350</v>
      </c>
      <c r="C48" s="8">
        <v>45491</v>
      </c>
      <c r="D48" s="2" t="s">
        <v>182</v>
      </c>
      <c r="E48" s="2">
        <v>4161494193</v>
      </c>
      <c r="F48" s="2" t="s">
        <v>30</v>
      </c>
      <c r="G48" s="2" t="s">
        <v>282</v>
      </c>
      <c r="H48" s="2"/>
      <c r="I48" s="2" t="s">
        <v>450</v>
      </c>
      <c r="J48" s="2" t="s">
        <v>306</v>
      </c>
      <c r="K48" s="2" t="s">
        <v>80</v>
      </c>
      <c r="L48" s="11">
        <v>10</v>
      </c>
      <c r="M48" s="6">
        <v>73431</v>
      </c>
      <c r="N48" s="67">
        <f t="shared" si="3"/>
        <v>734310</v>
      </c>
      <c r="O48" s="67">
        <f t="shared" si="4"/>
        <v>58745</v>
      </c>
      <c r="P48" s="67">
        <f t="shared" si="5"/>
        <v>793055</v>
      </c>
      <c r="Q48" t="s">
        <v>727</v>
      </c>
      <c r="R48" t="s">
        <v>746</v>
      </c>
    </row>
    <row r="49" spans="1:18" x14ac:dyDescent="0.25">
      <c r="A49" s="8">
        <v>45486</v>
      </c>
      <c r="B49" s="2" t="s">
        <v>130</v>
      </c>
      <c r="C49" s="8">
        <v>45492</v>
      </c>
      <c r="D49" s="2" t="s">
        <v>208</v>
      </c>
      <c r="E49" s="2" t="s">
        <v>229</v>
      </c>
      <c r="F49" s="2" t="s">
        <v>260</v>
      </c>
      <c r="G49" s="2" t="s">
        <v>297</v>
      </c>
      <c r="H49" s="2" t="s">
        <v>75</v>
      </c>
      <c r="I49" s="2" t="s">
        <v>328</v>
      </c>
      <c r="J49" s="2" t="s">
        <v>305</v>
      </c>
      <c r="K49" s="2" t="s">
        <v>80</v>
      </c>
      <c r="L49" s="11">
        <v>4</v>
      </c>
      <c r="M49" s="6">
        <v>111058</v>
      </c>
      <c r="N49" s="67">
        <f t="shared" si="3"/>
        <v>444232</v>
      </c>
      <c r="O49" s="67">
        <f t="shared" si="4"/>
        <v>35539</v>
      </c>
      <c r="P49" s="67">
        <f t="shared" si="5"/>
        <v>479771</v>
      </c>
      <c r="Q49" t="s">
        <v>726</v>
      </c>
      <c r="R49" t="s">
        <v>742</v>
      </c>
    </row>
    <row r="50" spans="1:18" x14ac:dyDescent="0.25">
      <c r="A50" s="8">
        <v>45486</v>
      </c>
      <c r="B50" s="2" t="s">
        <v>130</v>
      </c>
      <c r="C50" s="8">
        <v>45492</v>
      </c>
      <c r="D50" s="2" t="s">
        <v>208</v>
      </c>
      <c r="E50" s="2" t="s">
        <v>229</v>
      </c>
      <c r="F50" s="2" t="s">
        <v>260</v>
      </c>
      <c r="G50" s="2" t="s">
        <v>297</v>
      </c>
      <c r="H50" s="2" t="s">
        <v>75</v>
      </c>
      <c r="I50" s="2" t="s">
        <v>450</v>
      </c>
      <c r="J50" s="2" t="s">
        <v>306</v>
      </c>
      <c r="K50" s="2" t="s">
        <v>80</v>
      </c>
      <c r="L50" s="11">
        <v>4</v>
      </c>
      <c r="M50" s="6">
        <v>73431</v>
      </c>
      <c r="N50" s="67">
        <f t="shared" si="3"/>
        <v>293724</v>
      </c>
      <c r="O50" s="67">
        <f t="shared" si="4"/>
        <v>23498</v>
      </c>
      <c r="P50" s="67">
        <f t="shared" si="5"/>
        <v>317222</v>
      </c>
      <c r="Q50" t="s">
        <v>726</v>
      </c>
      <c r="R50" t="s">
        <v>742</v>
      </c>
    </row>
    <row r="51" spans="1:18" x14ac:dyDescent="0.25">
      <c r="A51" s="8">
        <v>45486</v>
      </c>
      <c r="B51" s="2" t="s">
        <v>497</v>
      </c>
      <c r="C51" s="8">
        <v>45492</v>
      </c>
      <c r="D51" s="2" t="s">
        <v>105</v>
      </c>
      <c r="E51" s="2">
        <v>4161473229</v>
      </c>
      <c r="F51" s="2" t="s">
        <v>263</v>
      </c>
      <c r="G51" s="2" t="s">
        <v>411</v>
      </c>
      <c r="H51" s="2" t="s">
        <v>251</v>
      </c>
      <c r="I51" s="2" t="s">
        <v>472</v>
      </c>
      <c r="J51" s="2" t="s">
        <v>256</v>
      </c>
      <c r="K51" s="2" t="s">
        <v>80</v>
      </c>
      <c r="L51" s="11">
        <v>3</v>
      </c>
      <c r="M51" s="6">
        <v>55595</v>
      </c>
      <c r="N51" s="67">
        <f t="shared" si="3"/>
        <v>166785</v>
      </c>
      <c r="O51" s="67">
        <f t="shared" si="4"/>
        <v>13343</v>
      </c>
      <c r="P51" s="67">
        <f t="shared" si="5"/>
        <v>180128</v>
      </c>
      <c r="Q51" t="s">
        <v>726</v>
      </c>
      <c r="R51" t="s">
        <v>747</v>
      </c>
    </row>
    <row r="52" spans="1:18" x14ac:dyDescent="0.25">
      <c r="A52" s="8">
        <v>45486</v>
      </c>
      <c r="B52" s="2" t="s">
        <v>497</v>
      </c>
      <c r="C52" s="8">
        <v>45492</v>
      </c>
      <c r="D52" s="2" t="s">
        <v>105</v>
      </c>
      <c r="E52" s="2">
        <v>4161473229</v>
      </c>
      <c r="F52" s="2" t="s">
        <v>263</v>
      </c>
      <c r="G52" s="2" t="s">
        <v>411</v>
      </c>
      <c r="H52" s="2" t="s">
        <v>251</v>
      </c>
      <c r="I52" s="2" t="s">
        <v>328</v>
      </c>
      <c r="J52" s="2" t="s">
        <v>305</v>
      </c>
      <c r="K52" s="2" t="s">
        <v>80</v>
      </c>
      <c r="L52" s="11">
        <v>6</v>
      </c>
      <c r="M52" s="6">
        <v>111058</v>
      </c>
      <c r="N52" s="67">
        <f t="shared" si="3"/>
        <v>666348</v>
      </c>
      <c r="O52" s="67">
        <f t="shared" si="4"/>
        <v>53308</v>
      </c>
      <c r="P52" s="67">
        <f t="shared" si="5"/>
        <v>719656</v>
      </c>
      <c r="Q52" t="s">
        <v>726</v>
      </c>
      <c r="R52" t="s">
        <v>747</v>
      </c>
    </row>
    <row r="53" spans="1:18" x14ac:dyDescent="0.25">
      <c r="A53" s="8">
        <v>45489</v>
      </c>
      <c r="B53" s="2" t="s">
        <v>246</v>
      </c>
      <c r="C53" s="8">
        <v>45492</v>
      </c>
      <c r="D53" s="2" t="s">
        <v>94</v>
      </c>
      <c r="E53" s="2">
        <v>4161515870</v>
      </c>
      <c r="F53" s="2" t="s">
        <v>335</v>
      </c>
      <c r="G53" s="2" t="s">
        <v>317</v>
      </c>
      <c r="H53" s="2" t="s">
        <v>251</v>
      </c>
      <c r="I53" s="2" t="s">
        <v>450</v>
      </c>
      <c r="J53" s="2" t="s">
        <v>306</v>
      </c>
      <c r="K53" s="2" t="s">
        <v>80</v>
      </c>
      <c r="L53" s="11">
        <v>5</v>
      </c>
      <c r="M53" s="6">
        <v>73431</v>
      </c>
      <c r="N53" s="67">
        <f t="shared" si="3"/>
        <v>367155</v>
      </c>
      <c r="O53" s="67">
        <f t="shared" si="4"/>
        <v>29372</v>
      </c>
      <c r="P53" s="67">
        <f t="shared" si="5"/>
        <v>396527</v>
      </c>
      <c r="Q53" t="s">
        <v>726</v>
      </c>
      <c r="R53" t="s">
        <v>748</v>
      </c>
    </row>
    <row r="54" spans="1:18" x14ac:dyDescent="0.25">
      <c r="A54" s="8">
        <v>45489</v>
      </c>
      <c r="B54" s="2" t="s">
        <v>246</v>
      </c>
      <c r="C54" s="8">
        <v>45492</v>
      </c>
      <c r="D54" s="2" t="s">
        <v>94</v>
      </c>
      <c r="E54" s="2">
        <v>4161515870</v>
      </c>
      <c r="F54" s="2" t="s">
        <v>335</v>
      </c>
      <c r="G54" s="2" t="s">
        <v>317</v>
      </c>
      <c r="H54" s="2" t="s">
        <v>251</v>
      </c>
      <c r="I54" s="2" t="s">
        <v>328</v>
      </c>
      <c r="J54" s="2" t="s">
        <v>305</v>
      </c>
      <c r="K54" s="2" t="s">
        <v>80</v>
      </c>
      <c r="L54" s="11">
        <v>5</v>
      </c>
      <c r="M54" s="6">
        <v>111058</v>
      </c>
      <c r="N54" s="67">
        <f t="shared" si="3"/>
        <v>555290</v>
      </c>
      <c r="O54" s="67">
        <f t="shared" si="4"/>
        <v>44423</v>
      </c>
      <c r="P54" s="67">
        <f t="shared" si="5"/>
        <v>599713</v>
      </c>
      <c r="Q54" t="s">
        <v>726</v>
      </c>
      <c r="R54" t="s">
        <v>748</v>
      </c>
    </row>
    <row r="55" spans="1:18" x14ac:dyDescent="0.25">
      <c r="A55" s="8">
        <v>45489</v>
      </c>
      <c r="B55" s="2" t="s">
        <v>246</v>
      </c>
      <c r="C55" s="8">
        <v>45492</v>
      </c>
      <c r="D55" s="2" t="s">
        <v>94</v>
      </c>
      <c r="E55" s="2">
        <v>4161515870</v>
      </c>
      <c r="F55" s="2" t="s">
        <v>335</v>
      </c>
      <c r="G55" s="2" t="s">
        <v>317</v>
      </c>
      <c r="H55" s="2" t="s">
        <v>251</v>
      </c>
      <c r="I55" s="2" t="s">
        <v>472</v>
      </c>
      <c r="J55" s="2" t="s">
        <v>256</v>
      </c>
      <c r="K55" s="2" t="s">
        <v>80</v>
      </c>
      <c r="L55" s="11">
        <v>5</v>
      </c>
      <c r="M55" s="6">
        <v>55595</v>
      </c>
      <c r="N55" s="67">
        <f t="shared" si="3"/>
        <v>277975</v>
      </c>
      <c r="O55" s="67">
        <f t="shared" si="4"/>
        <v>22238</v>
      </c>
      <c r="P55" s="67">
        <f t="shared" si="5"/>
        <v>300213</v>
      </c>
      <c r="Q55" t="s">
        <v>726</v>
      </c>
      <c r="R55" t="s">
        <v>748</v>
      </c>
    </row>
    <row r="56" spans="1:18" x14ac:dyDescent="0.25">
      <c r="A56" s="8">
        <v>45488</v>
      </c>
      <c r="B56" s="2" t="s">
        <v>244</v>
      </c>
      <c r="C56" s="8">
        <v>45498</v>
      </c>
      <c r="D56" s="2" t="s">
        <v>434</v>
      </c>
      <c r="E56" s="2">
        <v>4161592649</v>
      </c>
      <c r="F56" s="2" t="s">
        <v>28</v>
      </c>
      <c r="G56" s="2" t="s">
        <v>282</v>
      </c>
      <c r="H56" s="2"/>
      <c r="I56" s="2" t="s">
        <v>450</v>
      </c>
      <c r="J56" s="2" t="s">
        <v>306</v>
      </c>
      <c r="K56" s="2" t="s">
        <v>80</v>
      </c>
      <c r="L56" s="11">
        <v>5</v>
      </c>
      <c r="M56" s="6">
        <v>73431</v>
      </c>
      <c r="N56" s="67">
        <f t="shared" si="3"/>
        <v>367155</v>
      </c>
      <c r="O56" s="67">
        <f t="shared" si="4"/>
        <v>29372</v>
      </c>
      <c r="P56" s="67">
        <f t="shared" si="5"/>
        <v>396527</v>
      </c>
      <c r="Q56" t="s">
        <v>727</v>
      </c>
      <c r="R56" t="s">
        <v>749</v>
      </c>
    </row>
    <row r="57" spans="1:18" s="77" customFormat="1" hidden="1" x14ac:dyDescent="0.25">
      <c r="A57" s="72">
        <v>45492</v>
      </c>
      <c r="B57" s="2" t="s">
        <v>203</v>
      </c>
      <c r="C57" s="8">
        <v>45498</v>
      </c>
      <c r="D57" s="2" t="s">
        <v>86</v>
      </c>
      <c r="E57" s="73">
        <v>4161661206</v>
      </c>
      <c r="F57" s="73" t="s">
        <v>17</v>
      </c>
      <c r="G57" s="73" t="s">
        <v>282</v>
      </c>
      <c r="H57" s="73"/>
      <c r="I57" s="73" t="s">
        <v>243</v>
      </c>
      <c r="J57" s="73" t="s">
        <v>430</v>
      </c>
      <c r="K57" s="73" t="s">
        <v>80</v>
      </c>
      <c r="L57" s="74">
        <v>5</v>
      </c>
      <c r="M57" s="75">
        <v>46000</v>
      </c>
      <c r="N57" s="76">
        <f t="shared" si="3"/>
        <v>230000</v>
      </c>
      <c r="O57" s="76">
        <f t="shared" si="4"/>
        <v>18400</v>
      </c>
      <c r="P57" s="76">
        <f t="shared" si="5"/>
        <v>248400</v>
      </c>
      <c r="Q57" s="77" t="s">
        <v>727</v>
      </c>
      <c r="R57" s="77" t="s">
        <v>750</v>
      </c>
    </row>
    <row r="58" spans="1:18" s="77" customFormat="1" hidden="1" x14ac:dyDescent="0.25">
      <c r="A58" s="72">
        <v>45492</v>
      </c>
      <c r="B58" s="2" t="s">
        <v>203</v>
      </c>
      <c r="C58" s="8">
        <v>45498</v>
      </c>
      <c r="D58" s="2" t="s">
        <v>86</v>
      </c>
      <c r="E58" s="73">
        <v>4161661206</v>
      </c>
      <c r="F58" s="73" t="s">
        <v>17</v>
      </c>
      <c r="G58" s="73" t="s">
        <v>282</v>
      </c>
      <c r="H58" s="73"/>
      <c r="I58" s="73" t="s">
        <v>500</v>
      </c>
      <c r="J58" s="73" t="s">
        <v>485</v>
      </c>
      <c r="K58" s="73" t="s">
        <v>80</v>
      </c>
      <c r="L58" s="74">
        <v>5</v>
      </c>
      <c r="M58" s="75">
        <v>50182</v>
      </c>
      <c r="N58" s="76">
        <f t="shared" si="3"/>
        <v>250910</v>
      </c>
      <c r="O58" s="76">
        <f t="shared" si="4"/>
        <v>20073</v>
      </c>
      <c r="P58" s="76">
        <f t="shared" si="5"/>
        <v>270983</v>
      </c>
      <c r="Q58" s="77" t="s">
        <v>727</v>
      </c>
      <c r="R58" s="77" t="s">
        <v>750</v>
      </c>
    </row>
    <row r="59" spans="1:18" s="77" customFormat="1" hidden="1" x14ac:dyDescent="0.25">
      <c r="A59" s="72">
        <v>45492</v>
      </c>
      <c r="B59" s="2" t="s">
        <v>203</v>
      </c>
      <c r="C59" s="8">
        <v>45498</v>
      </c>
      <c r="D59" s="2" t="s">
        <v>86</v>
      </c>
      <c r="E59" s="73">
        <v>4161661206</v>
      </c>
      <c r="F59" s="73" t="s">
        <v>17</v>
      </c>
      <c r="G59" s="73" t="s">
        <v>282</v>
      </c>
      <c r="H59" s="73"/>
      <c r="I59" s="73" t="s">
        <v>14</v>
      </c>
      <c r="J59" s="73" t="s">
        <v>461</v>
      </c>
      <c r="K59" s="73" t="s">
        <v>80</v>
      </c>
      <c r="L59" s="74">
        <v>4</v>
      </c>
      <c r="M59" s="75">
        <v>101989</v>
      </c>
      <c r="N59" s="76">
        <f t="shared" si="3"/>
        <v>407956</v>
      </c>
      <c r="O59" s="76">
        <f t="shared" si="4"/>
        <v>32636</v>
      </c>
      <c r="P59" s="76">
        <f t="shared" si="5"/>
        <v>440592</v>
      </c>
      <c r="Q59" s="77" t="s">
        <v>727</v>
      </c>
      <c r="R59" s="77" t="s">
        <v>750</v>
      </c>
    </row>
    <row r="60" spans="1:18" s="77" customFormat="1" hidden="1" x14ac:dyDescent="0.25">
      <c r="A60" s="72">
        <v>45492</v>
      </c>
      <c r="B60" s="2" t="s">
        <v>203</v>
      </c>
      <c r="C60" s="8">
        <v>45498</v>
      </c>
      <c r="D60" s="2" t="s">
        <v>86</v>
      </c>
      <c r="E60" s="73">
        <v>4161661206</v>
      </c>
      <c r="F60" s="73" t="s">
        <v>17</v>
      </c>
      <c r="G60" s="73" t="s">
        <v>282</v>
      </c>
      <c r="H60" s="73"/>
      <c r="I60" s="73" t="s">
        <v>164</v>
      </c>
      <c r="J60" s="73" t="s">
        <v>444</v>
      </c>
      <c r="K60" s="73" t="s">
        <v>80</v>
      </c>
      <c r="L60" s="74">
        <v>5</v>
      </c>
      <c r="M60" s="75">
        <v>111606</v>
      </c>
      <c r="N60" s="76">
        <f t="shared" si="3"/>
        <v>558030</v>
      </c>
      <c r="O60" s="76">
        <f t="shared" si="4"/>
        <v>44642</v>
      </c>
      <c r="P60" s="76">
        <f t="shared" si="5"/>
        <v>602672</v>
      </c>
      <c r="Q60" s="77" t="s">
        <v>727</v>
      </c>
      <c r="R60" s="77" t="s">
        <v>750</v>
      </c>
    </row>
    <row r="61" spans="1:18" s="77" customFormat="1" hidden="1" x14ac:dyDescent="0.25">
      <c r="A61" s="72">
        <v>45492</v>
      </c>
      <c r="B61" s="2" t="s">
        <v>203</v>
      </c>
      <c r="C61" s="8">
        <v>45498</v>
      </c>
      <c r="D61" s="2" t="s">
        <v>86</v>
      </c>
      <c r="E61" s="73">
        <v>4161661206</v>
      </c>
      <c r="F61" s="73" t="s">
        <v>17</v>
      </c>
      <c r="G61" s="73" t="s">
        <v>282</v>
      </c>
      <c r="H61" s="73"/>
      <c r="I61" s="73" t="s">
        <v>312</v>
      </c>
      <c r="J61" s="73" t="s">
        <v>6</v>
      </c>
      <c r="K61" s="73" t="s">
        <v>80</v>
      </c>
      <c r="L61" s="74">
        <v>5</v>
      </c>
      <c r="M61" s="75">
        <v>31977</v>
      </c>
      <c r="N61" s="76">
        <f t="shared" si="3"/>
        <v>159885</v>
      </c>
      <c r="O61" s="76">
        <f t="shared" si="4"/>
        <v>12791</v>
      </c>
      <c r="P61" s="76">
        <f t="shared" si="5"/>
        <v>172676</v>
      </c>
      <c r="Q61" s="77" t="s">
        <v>727</v>
      </c>
      <c r="R61" s="77" t="s">
        <v>750</v>
      </c>
    </row>
    <row r="62" spans="1:18" s="77" customFormat="1" hidden="1" x14ac:dyDescent="0.25">
      <c r="A62" s="72">
        <v>45492</v>
      </c>
      <c r="B62" s="2" t="s">
        <v>203</v>
      </c>
      <c r="C62" s="8">
        <v>45498</v>
      </c>
      <c r="D62" s="2" t="s">
        <v>86</v>
      </c>
      <c r="E62" s="73">
        <v>4161661206</v>
      </c>
      <c r="F62" s="73" t="s">
        <v>17</v>
      </c>
      <c r="G62" s="73" t="s">
        <v>282</v>
      </c>
      <c r="H62" s="73"/>
      <c r="I62" s="73" t="s">
        <v>448</v>
      </c>
      <c r="J62" s="73" t="s">
        <v>372</v>
      </c>
      <c r="K62" s="73" t="s">
        <v>80</v>
      </c>
      <c r="L62" s="74">
        <v>5</v>
      </c>
      <c r="M62" s="75">
        <v>74250</v>
      </c>
      <c r="N62" s="76">
        <f t="shared" si="3"/>
        <v>371250</v>
      </c>
      <c r="O62" s="76">
        <f t="shared" si="4"/>
        <v>29700</v>
      </c>
      <c r="P62" s="76">
        <f t="shared" si="5"/>
        <v>400950</v>
      </c>
      <c r="Q62" s="77" t="s">
        <v>727</v>
      </c>
      <c r="R62" s="77" t="s">
        <v>750</v>
      </c>
    </row>
    <row r="63" spans="1:18" s="77" customFormat="1" hidden="1" x14ac:dyDescent="0.25">
      <c r="A63" s="72">
        <v>45492</v>
      </c>
      <c r="B63" s="2" t="s">
        <v>203</v>
      </c>
      <c r="C63" s="8">
        <v>45498</v>
      </c>
      <c r="D63" s="2" t="s">
        <v>86</v>
      </c>
      <c r="E63" s="73">
        <v>4161661206</v>
      </c>
      <c r="F63" s="73" t="s">
        <v>17</v>
      </c>
      <c r="G63" s="73" t="s">
        <v>282</v>
      </c>
      <c r="H63" s="73"/>
      <c r="I63" s="73" t="s">
        <v>490</v>
      </c>
      <c r="J63" s="73" t="s">
        <v>236</v>
      </c>
      <c r="K63" s="73" t="s">
        <v>80</v>
      </c>
      <c r="L63" s="74">
        <v>5</v>
      </c>
      <c r="M63" s="75">
        <v>70950</v>
      </c>
      <c r="N63" s="76">
        <f t="shared" si="3"/>
        <v>354750</v>
      </c>
      <c r="O63" s="76">
        <f t="shared" si="4"/>
        <v>28380</v>
      </c>
      <c r="P63" s="76">
        <f t="shared" si="5"/>
        <v>383130</v>
      </c>
      <c r="Q63" s="77" t="s">
        <v>727</v>
      </c>
      <c r="R63" s="77" t="s">
        <v>750</v>
      </c>
    </row>
    <row r="64" spans="1:18" s="77" customFormat="1" hidden="1" x14ac:dyDescent="0.25">
      <c r="A64" s="72">
        <v>45492</v>
      </c>
      <c r="B64" s="2" t="s">
        <v>203</v>
      </c>
      <c r="C64" s="8">
        <v>45498</v>
      </c>
      <c r="D64" s="2" t="s">
        <v>86</v>
      </c>
      <c r="E64" s="73">
        <v>4161661206</v>
      </c>
      <c r="F64" s="73" t="s">
        <v>17</v>
      </c>
      <c r="G64" s="73" t="s">
        <v>282</v>
      </c>
      <c r="H64" s="73"/>
      <c r="I64" s="73" t="s">
        <v>486</v>
      </c>
      <c r="J64" s="73" t="s">
        <v>22</v>
      </c>
      <c r="K64" s="73" t="s">
        <v>80</v>
      </c>
      <c r="L64" s="74">
        <v>5</v>
      </c>
      <c r="M64" s="75">
        <v>50400</v>
      </c>
      <c r="N64" s="76">
        <f t="shared" si="3"/>
        <v>252000</v>
      </c>
      <c r="O64" s="76">
        <f t="shared" si="4"/>
        <v>20160</v>
      </c>
      <c r="P64" s="76">
        <f t="shared" si="5"/>
        <v>272160</v>
      </c>
      <c r="Q64" s="77" t="s">
        <v>727</v>
      </c>
      <c r="R64" s="77" t="s">
        <v>750</v>
      </c>
    </row>
    <row r="65" spans="1:18" s="77" customFormat="1" hidden="1" x14ac:dyDescent="0.25">
      <c r="A65" s="72">
        <v>45492</v>
      </c>
      <c r="B65" s="2" t="s">
        <v>203</v>
      </c>
      <c r="C65" s="8">
        <v>45498</v>
      </c>
      <c r="D65" s="2" t="s">
        <v>86</v>
      </c>
      <c r="E65" s="73">
        <v>4161661206</v>
      </c>
      <c r="F65" s="73" t="s">
        <v>17</v>
      </c>
      <c r="G65" s="73" t="s">
        <v>282</v>
      </c>
      <c r="H65" s="73"/>
      <c r="I65" s="73" t="s">
        <v>45</v>
      </c>
      <c r="J65" s="73" t="s">
        <v>168</v>
      </c>
      <c r="K65" s="73" t="s">
        <v>80</v>
      </c>
      <c r="L65" s="74">
        <v>5</v>
      </c>
      <c r="M65" s="75">
        <v>49500</v>
      </c>
      <c r="N65" s="76">
        <f t="shared" si="3"/>
        <v>247500</v>
      </c>
      <c r="O65" s="76">
        <f t="shared" si="4"/>
        <v>19800</v>
      </c>
      <c r="P65" s="76">
        <f t="shared" si="5"/>
        <v>267300</v>
      </c>
      <c r="Q65" s="77" t="s">
        <v>727</v>
      </c>
      <c r="R65" s="77" t="s">
        <v>750</v>
      </c>
    </row>
    <row r="66" spans="1:18" s="77" customFormat="1" hidden="1" x14ac:dyDescent="0.25">
      <c r="A66" s="72">
        <v>45492</v>
      </c>
      <c r="B66" s="2" t="s">
        <v>203</v>
      </c>
      <c r="C66" s="8">
        <v>45498</v>
      </c>
      <c r="D66" s="2" t="s">
        <v>86</v>
      </c>
      <c r="E66" s="73">
        <v>4161661206</v>
      </c>
      <c r="F66" s="73" t="s">
        <v>17</v>
      </c>
      <c r="G66" s="73" t="s">
        <v>282</v>
      </c>
      <c r="H66" s="73"/>
      <c r="I66" s="73" t="s">
        <v>329</v>
      </c>
      <c r="J66" s="73" t="s">
        <v>173</v>
      </c>
      <c r="K66" s="73" t="s">
        <v>80</v>
      </c>
      <c r="L66" s="74">
        <v>5</v>
      </c>
      <c r="M66" s="75">
        <v>94013</v>
      </c>
      <c r="N66" s="76">
        <f t="shared" si="3"/>
        <v>470065</v>
      </c>
      <c r="O66" s="76">
        <f t="shared" si="4"/>
        <v>37605</v>
      </c>
      <c r="P66" s="76">
        <f t="shared" si="5"/>
        <v>507670</v>
      </c>
      <c r="Q66" s="77" t="s">
        <v>727</v>
      </c>
      <c r="R66" s="77" t="s">
        <v>750</v>
      </c>
    </row>
    <row r="67" spans="1:18" s="77" customFormat="1" hidden="1" x14ac:dyDescent="0.25">
      <c r="A67" s="72">
        <v>45492</v>
      </c>
      <c r="B67" s="2" t="s">
        <v>203</v>
      </c>
      <c r="C67" s="8">
        <v>45498</v>
      </c>
      <c r="D67" s="2" t="s">
        <v>86</v>
      </c>
      <c r="E67" s="73">
        <v>4161661206</v>
      </c>
      <c r="F67" s="73" t="s">
        <v>17</v>
      </c>
      <c r="G67" s="73" t="s">
        <v>282</v>
      </c>
      <c r="H67" s="73"/>
      <c r="I67" s="73" t="s">
        <v>472</v>
      </c>
      <c r="J67" s="73" t="s">
        <v>256</v>
      </c>
      <c r="K67" s="73" t="s">
        <v>80</v>
      </c>
      <c r="L67" s="74">
        <v>5</v>
      </c>
      <c r="M67" s="75">
        <v>55595</v>
      </c>
      <c r="N67" s="76">
        <f t="shared" si="3"/>
        <v>277975</v>
      </c>
      <c r="O67" s="76">
        <f t="shared" si="4"/>
        <v>22238</v>
      </c>
      <c r="P67" s="76">
        <f t="shared" si="5"/>
        <v>300213</v>
      </c>
      <c r="Q67" s="77" t="s">
        <v>727</v>
      </c>
      <c r="R67" s="77" t="s">
        <v>750</v>
      </c>
    </row>
    <row r="68" spans="1:18" s="77" customFormat="1" hidden="1" x14ac:dyDescent="0.25">
      <c r="A68" s="72">
        <v>45492</v>
      </c>
      <c r="B68" s="2" t="s">
        <v>203</v>
      </c>
      <c r="C68" s="8">
        <v>45498</v>
      </c>
      <c r="D68" s="2" t="s">
        <v>86</v>
      </c>
      <c r="E68" s="73">
        <v>4161661206</v>
      </c>
      <c r="F68" s="73" t="s">
        <v>17</v>
      </c>
      <c r="G68" s="73" t="s">
        <v>282</v>
      </c>
      <c r="H68" s="73"/>
      <c r="I68" s="73" t="s">
        <v>328</v>
      </c>
      <c r="J68" s="73" t="s">
        <v>305</v>
      </c>
      <c r="K68" s="73" t="s">
        <v>80</v>
      </c>
      <c r="L68" s="74">
        <v>5</v>
      </c>
      <c r="M68" s="75">
        <v>111058</v>
      </c>
      <c r="N68" s="76">
        <f t="shared" si="3"/>
        <v>555290</v>
      </c>
      <c r="O68" s="76">
        <f t="shared" si="4"/>
        <v>44423</v>
      </c>
      <c r="P68" s="76">
        <f t="shared" si="5"/>
        <v>599713</v>
      </c>
      <c r="Q68" s="77" t="s">
        <v>727</v>
      </c>
      <c r="R68" s="77" t="s">
        <v>750</v>
      </c>
    </row>
    <row r="69" spans="1:18" s="77" customFormat="1" hidden="1" x14ac:dyDescent="0.25">
      <c r="A69" s="72">
        <v>45492</v>
      </c>
      <c r="B69" s="2" t="s">
        <v>203</v>
      </c>
      <c r="C69" s="8">
        <v>45498</v>
      </c>
      <c r="D69" s="2" t="s">
        <v>86</v>
      </c>
      <c r="E69" s="73">
        <v>4161661206</v>
      </c>
      <c r="F69" s="73" t="s">
        <v>17</v>
      </c>
      <c r="G69" s="73" t="s">
        <v>282</v>
      </c>
      <c r="H69" s="73"/>
      <c r="I69" s="73" t="s">
        <v>450</v>
      </c>
      <c r="J69" s="73" t="s">
        <v>306</v>
      </c>
      <c r="K69" s="73" t="s">
        <v>80</v>
      </c>
      <c r="L69" s="74">
        <v>5</v>
      </c>
      <c r="M69" s="75">
        <v>73431</v>
      </c>
      <c r="N69" s="76">
        <f t="shared" si="3"/>
        <v>367155</v>
      </c>
      <c r="O69" s="76">
        <f t="shared" si="4"/>
        <v>29372</v>
      </c>
      <c r="P69" s="76">
        <f t="shared" si="5"/>
        <v>396527</v>
      </c>
      <c r="Q69" s="77" t="s">
        <v>727</v>
      </c>
      <c r="R69" s="77" t="s">
        <v>750</v>
      </c>
    </row>
    <row r="70" spans="1:18" x14ac:dyDescent="0.25">
      <c r="A70" s="8">
        <v>45492</v>
      </c>
      <c r="B70" s="2" t="s">
        <v>455</v>
      </c>
      <c r="C70" s="8">
        <v>45498</v>
      </c>
      <c r="D70" s="2" t="s">
        <v>255</v>
      </c>
      <c r="E70" s="2">
        <v>4161539997</v>
      </c>
      <c r="F70" s="2" t="s">
        <v>330</v>
      </c>
      <c r="G70" s="2" t="s">
        <v>282</v>
      </c>
      <c r="H70" s="2"/>
      <c r="I70" s="2" t="s">
        <v>328</v>
      </c>
      <c r="J70" s="2" t="s">
        <v>305</v>
      </c>
      <c r="K70" s="2" t="s">
        <v>80</v>
      </c>
      <c r="L70" s="11">
        <v>5</v>
      </c>
      <c r="M70" s="6">
        <v>111058</v>
      </c>
      <c r="N70" s="67">
        <f t="shared" si="3"/>
        <v>555290</v>
      </c>
      <c r="O70" s="67">
        <f t="shared" si="4"/>
        <v>44423</v>
      </c>
      <c r="P70" s="67">
        <f t="shared" si="5"/>
        <v>599713</v>
      </c>
      <c r="Q70" t="s">
        <v>727</v>
      </c>
      <c r="R70" t="s">
        <v>751</v>
      </c>
    </row>
    <row r="71" spans="1:18" x14ac:dyDescent="0.25">
      <c r="A71" s="8">
        <v>45492</v>
      </c>
      <c r="B71" s="2" t="s">
        <v>455</v>
      </c>
      <c r="C71" s="8">
        <v>45498</v>
      </c>
      <c r="D71" s="2" t="s">
        <v>255</v>
      </c>
      <c r="E71" s="2">
        <v>4161539997</v>
      </c>
      <c r="F71" s="2" t="s">
        <v>330</v>
      </c>
      <c r="G71" s="2" t="s">
        <v>282</v>
      </c>
      <c r="H71" s="2"/>
      <c r="I71" s="2" t="s">
        <v>243</v>
      </c>
      <c r="J71" s="2" t="s">
        <v>430</v>
      </c>
      <c r="K71" s="2" t="s">
        <v>80</v>
      </c>
      <c r="L71" s="11">
        <v>5</v>
      </c>
      <c r="M71" s="6">
        <v>46000</v>
      </c>
      <c r="N71" s="67">
        <f t="shared" si="3"/>
        <v>230000</v>
      </c>
      <c r="O71" s="67">
        <f t="shared" si="4"/>
        <v>18400</v>
      </c>
      <c r="P71" s="67">
        <f t="shared" si="5"/>
        <v>248400</v>
      </c>
      <c r="Q71" t="s">
        <v>727</v>
      </c>
      <c r="R71" t="s">
        <v>751</v>
      </c>
    </row>
    <row r="72" spans="1:18" x14ac:dyDescent="0.25">
      <c r="A72" s="8">
        <v>45490</v>
      </c>
      <c r="B72" s="2" t="s">
        <v>286</v>
      </c>
      <c r="C72" s="8">
        <v>45498</v>
      </c>
      <c r="D72" s="2" t="s">
        <v>415</v>
      </c>
      <c r="E72" s="2" t="s">
        <v>271</v>
      </c>
      <c r="F72" s="2" t="s">
        <v>510</v>
      </c>
      <c r="G72" s="2" t="s">
        <v>169</v>
      </c>
      <c r="H72" s="2" t="s">
        <v>58</v>
      </c>
      <c r="I72" s="2" t="s">
        <v>450</v>
      </c>
      <c r="J72" s="2" t="s">
        <v>306</v>
      </c>
      <c r="K72" s="2" t="s">
        <v>80</v>
      </c>
      <c r="L72" s="11">
        <v>1</v>
      </c>
      <c r="M72" s="6">
        <v>73431</v>
      </c>
      <c r="N72" s="67">
        <f t="shared" si="3"/>
        <v>73431</v>
      </c>
      <c r="O72" s="67">
        <f t="shared" si="4"/>
        <v>5874</v>
      </c>
      <c r="P72" s="67">
        <f t="shared" si="5"/>
        <v>79305</v>
      </c>
      <c r="Q72" t="s">
        <v>726</v>
      </c>
      <c r="R72" t="s">
        <v>752</v>
      </c>
    </row>
    <row r="73" spans="1:18" x14ac:dyDescent="0.25">
      <c r="A73" s="8">
        <v>45490</v>
      </c>
      <c r="B73" s="2" t="s">
        <v>286</v>
      </c>
      <c r="C73" s="8">
        <v>45498</v>
      </c>
      <c r="D73" s="2" t="s">
        <v>415</v>
      </c>
      <c r="E73" s="2" t="s">
        <v>271</v>
      </c>
      <c r="F73" s="2" t="s">
        <v>510</v>
      </c>
      <c r="G73" s="2" t="s">
        <v>169</v>
      </c>
      <c r="H73" s="2" t="s">
        <v>58</v>
      </c>
      <c r="I73" s="2" t="s">
        <v>472</v>
      </c>
      <c r="J73" s="2" t="s">
        <v>256</v>
      </c>
      <c r="K73" s="2" t="s">
        <v>80</v>
      </c>
      <c r="L73" s="11">
        <v>2</v>
      </c>
      <c r="M73" s="6">
        <v>55595</v>
      </c>
      <c r="N73" s="67">
        <f t="shared" si="3"/>
        <v>111190</v>
      </c>
      <c r="O73" s="67">
        <f t="shared" si="4"/>
        <v>8895</v>
      </c>
      <c r="P73" s="67">
        <f t="shared" si="5"/>
        <v>120085</v>
      </c>
      <c r="Q73" t="s">
        <v>726</v>
      </c>
      <c r="R73" t="s">
        <v>752</v>
      </c>
    </row>
    <row r="74" spans="1:18" s="16" customFormat="1" x14ac:dyDescent="0.25">
      <c r="A74" s="13">
        <v>45490</v>
      </c>
      <c r="B74" s="14" t="s">
        <v>286</v>
      </c>
      <c r="C74" s="13">
        <v>45498</v>
      </c>
      <c r="D74" s="14" t="s">
        <v>415</v>
      </c>
      <c r="E74" s="14" t="s">
        <v>271</v>
      </c>
      <c r="F74" s="14" t="s">
        <v>510</v>
      </c>
      <c r="G74" s="14" t="s">
        <v>169</v>
      </c>
      <c r="H74" s="14" t="s">
        <v>58</v>
      </c>
      <c r="I74" s="14" t="s">
        <v>490</v>
      </c>
      <c r="J74" s="14" t="s">
        <v>236</v>
      </c>
      <c r="K74" s="14" t="s">
        <v>80</v>
      </c>
      <c r="L74" s="12">
        <v>2</v>
      </c>
      <c r="M74" s="15">
        <v>70950</v>
      </c>
      <c r="N74" s="67">
        <f t="shared" si="3"/>
        <v>141900</v>
      </c>
      <c r="O74" s="67">
        <f t="shared" si="4"/>
        <v>11352</v>
      </c>
      <c r="P74" s="67">
        <f t="shared" si="5"/>
        <v>153252</v>
      </c>
      <c r="Q74" s="16" t="s">
        <v>726</v>
      </c>
      <c r="R74" s="16" t="s">
        <v>752</v>
      </c>
    </row>
    <row r="75" spans="1:18" x14ac:dyDescent="0.25">
      <c r="A75" s="8">
        <v>45490</v>
      </c>
      <c r="B75" s="2" t="s">
        <v>286</v>
      </c>
      <c r="C75" s="8">
        <v>45498</v>
      </c>
      <c r="D75" s="2" t="s">
        <v>415</v>
      </c>
      <c r="E75" s="2" t="s">
        <v>271</v>
      </c>
      <c r="F75" s="2" t="s">
        <v>510</v>
      </c>
      <c r="G75" s="2" t="s">
        <v>169</v>
      </c>
      <c r="H75" s="2" t="s">
        <v>58</v>
      </c>
      <c r="I75" s="2" t="s">
        <v>164</v>
      </c>
      <c r="J75" s="2" t="s">
        <v>444</v>
      </c>
      <c r="K75" s="2" t="s">
        <v>80</v>
      </c>
      <c r="L75" s="11">
        <v>4</v>
      </c>
      <c r="M75" s="6">
        <v>111606</v>
      </c>
      <c r="N75" s="67">
        <f t="shared" si="3"/>
        <v>446424</v>
      </c>
      <c r="O75" s="67">
        <f t="shared" si="4"/>
        <v>35714</v>
      </c>
      <c r="P75" s="67">
        <f t="shared" si="5"/>
        <v>482138</v>
      </c>
      <c r="Q75" t="s">
        <v>726</v>
      </c>
      <c r="R75" t="s">
        <v>752</v>
      </c>
    </row>
    <row r="76" spans="1:18" x14ac:dyDescent="0.25">
      <c r="A76" s="8">
        <v>45474</v>
      </c>
      <c r="B76" s="2" t="s">
        <v>129</v>
      </c>
      <c r="C76" s="8">
        <v>45499</v>
      </c>
      <c r="D76" s="2" t="s">
        <v>109</v>
      </c>
      <c r="E76" s="2" t="s">
        <v>111</v>
      </c>
      <c r="F76" s="2" t="s">
        <v>79</v>
      </c>
      <c r="G76" s="2" t="s">
        <v>341</v>
      </c>
      <c r="H76" s="2" t="s">
        <v>43</v>
      </c>
      <c r="I76" s="2" t="s">
        <v>243</v>
      </c>
      <c r="J76" s="2" t="s">
        <v>430</v>
      </c>
      <c r="K76" s="2" t="s">
        <v>80</v>
      </c>
      <c r="L76" s="11">
        <v>2</v>
      </c>
      <c r="M76" s="6">
        <v>37720</v>
      </c>
      <c r="N76" s="67">
        <f t="shared" si="3"/>
        <v>75440</v>
      </c>
      <c r="O76" s="67">
        <f t="shared" si="4"/>
        <v>6035</v>
      </c>
      <c r="P76" s="67">
        <f t="shared" si="5"/>
        <v>81475</v>
      </c>
      <c r="Q76" t="s">
        <v>727</v>
      </c>
      <c r="R76" t="s">
        <v>753</v>
      </c>
    </row>
    <row r="77" spans="1:18" s="16" customFormat="1" x14ac:dyDescent="0.25">
      <c r="A77" s="13">
        <v>45474</v>
      </c>
      <c r="B77" s="20" t="s">
        <v>129</v>
      </c>
      <c r="C77" s="19">
        <v>45499</v>
      </c>
      <c r="D77" s="20" t="s">
        <v>109</v>
      </c>
      <c r="E77" s="14" t="s">
        <v>111</v>
      </c>
      <c r="F77" s="14" t="s">
        <v>79</v>
      </c>
      <c r="G77" s="14" t="s">
        <v>341</v>
      </c>
      <c r="H77" s="14" t="s">
        <v>43</v>
      </c>
      <c r="I77" s="14" t="s">
        <v>448</v>
      </c>
      <c r="J77" s="14" t="s">
        <v>372</v>
      </c>
      <c r="K77" s="14" t="s">
        <v>80</v>
      </c>
      <c r="L77" s="12">
        <v>5</v>
      </c>
      <c r="M77" s="15">
        <v>74250</v>
      </c>
      <c r="N77" s="83">
        <f t="shared" si="3"/>
        <v>371250</v>
      </c>
      <c r="O77" s="83">
        <f t="shared" si="4"/>
        <v>29700</v>
      </c>
      <c r="P77" s="83">
        <f t="shared" si="5"/>
        <v>400950</v>
      </c>
      <c r="Q77" s="16" t="s">
        <v>727</v>
      </c>
      <c r="R77" s="16" t="s">
        <v>753</v>
      </c>
    </row>
    <row r="78" spans="1:18" x14ac:dyDescent="0.25">
      <c r="A78" s="8">
        <v>45474</v>
      </c>
      <c r="B78" s="2" t="s">
        <v>129</v>
      </c>
      <c r="C78" s="8">
        <v>45499</v>
      </c>
      <c r="D78" s="2" t="s">
        <v>109</v>
      </c>
      <c r="E78" s="2" t="s">
        <v>111</v>
      </c>
      <c r="F78" s="2" t="s">
        <v>79</v>
      </c>
      <c r="G78" s="2" t="s">
        <v>341</v>
      </c>
      <c r="H78" s="2" t="s">
        <v>43</v>
      </c>
      <c r="I78" s="2" t="s">
        <v>490</v>
      </c>
      <c r="J78" s="2" t="s">
        <v>236</v>
      </c>
      <c r="K78" s="2" t="s">
        <v>80</v>
      </c>
      <c r="L78" s="11">
        <v>5</v>
      </c>
      <c r="M78" s="6">
        <v>70950</v>
      </c>
      <c r="N78" s="67">
        <f t="shared" si="3"/>
        <v>354750</v>
      </c>
      <c r="O78" s="67">
        <f t="shared" si="4"/>
        <v>28380</v>
      </c>
      <c r="P78" s="67">
        <f t="shared" si="5"/>
        <v>383130</v>
      </c>
      <c r="Q78" t="s">
        <v>727</v>
      </c>
      <c r="R78" t="s">
        <v>753</v>
      </c>
    </row>
    <row r="79" spans="1:18" x14ac:dyDescent="0.25">
      <c r="A79" s="8">
        <v>45509</v>
      </c>
      <c r="B79" s="2" t="s">
        <v>107</v>
      </c>
      <c r="C79" s="8">
        <v>45512</v>
      </c>
      <c r="D79" s="2" t="s">
        <v>479</v>
      </c>
      <c r="E79" s="2" t="s">
        <v>266</v>
      </c>
      <c r="F79" s="2" t="s">
        <v>12</v>
      </c>
      <c r="G79" s="2" t="s">
        <v>101</v>
      </c>
      <c r="H79" s="2" t="s">
        <v>125</v>
      </c>
      <c r="I79" s="2" t="s">
        <v>450</v>
      </c>
      <c r="J79" s="2" t="s">
        <v>306</v>
      </c>
      <c r="K79" s="2" t="s">
        <v>80</v>
      </c>
      <c r="L79" s="11">
        <v>5</v>
      </c>
      <c r="M79" s="6">
        <v>73431</v>
      </c>
      <c r="N79" s="67">
        <f t="shared" si="3"/>
        <v>367155</v>
      </c>
      <c r="O79" s="67">
        <f t="shared" si="4"/>
        <v>29372</v>
      </c>
      <c r="P79" s="67">
        <f t="shared" si="5"/>
        <v>396527</v>
      </c>
      <c r="Q79" t="s">
        <v>726</v>
      </c>
      <c r="R79" t="s">
        <v>754</v>
      </c>
    </row>
    <row r="80" spans="1:18" x14ac:dyDescent="0.25">
      <c r="A80" s="8">
        <v>45509</v>
      </c>
      <c r="B80" s="2" t="s">
        <v>107</v>
      </c>
      <c r="C80" s="8">
        <v>45512</v>
      </c>
      <c r="D80" s="2" t="s">
        <v>479</v>
      </c>
      <c r="E80" s="2" t="s">
        <v>266</v>
      </c>
      <c r="F80" s="2" t="s">
        <v>12</v>
      </c>
      <c r="G80" s="2" t="s">
        <v>101</v>
      </c>
      <c r="H80" s="2" t="s">
        <v>125</v>
      </c>
      <c r="I80" s="2" t="s">
        <v>328</v>
      </c>
      <c r="J80" s="2" t="s">
        <v>305</v>
      </c>
      <c r="K80" s="2" t="s">
        <v>80</v>
      </c>
      <c r="L80" s="11">
        <v>5</v>
      </c>
      <c r="M80" s="6">
        <v>111058</v>
      </c>
      <c r="N80" s="67">
        <f t="shared" si="3"/>
        <v>555290</v>
      </c>
      <c r="O80" s="67">
        <f t="shared" si="4"/>
        <v>44423</v>
      </c>
      <c r="P80" s="67">
        <f t="shared" si="5"/>
        <v>599713</v>
      </c>
      <c r="Q80" t="s">
        <v>726</v>
      </c>
      <c r="R80" t="s">
        <v>754</v>
      </c>
    </row>
    <row r="81" spans="1:18" x14ac:dyDescent="0.25">
      <c r="A81" s="8">
        <v>45509</v>
      </c>
      <c r="B81" s="2" t="s">
        <v>107</v>
      </c>
      <c r="C81" s="8">
        <v>45512</v>
      </c>
      <c r="D81" s="2" t="s">
        <v>479</v>
      </c>
      <c r="E81" s="2" t="s">
        <v>266</v>
      </c>
      <c r="F81" s="2" t="s">
        <v>12</v>
      </c>
      <c r="G81" s="2" t="s">
        <v>101</v>
      </c>
      <c r="H81" s="2" t="s">
        <v>125</v>
      </c>
      <c r="I81" s="2" t="s">
        <v>45</v>
      </c>
      <c r="J81" s="2" t="s">
        <v>168</v>
      </c>
      <c r="K81" s="2" t="s">
        <v>80</v>
      </c>
      <c r="L81" s="11">
        <v>5</v>
      </c>
      <c r="M81" s="6">
        <v>49500</v>
      </c>
      <c r="N81" s="67">
        <f t="shared" si="3"/>
        <v>247500</v>
      </c>
      <c r="O81" s="67">
        <f t="shared" si="4"/>
        <v>19800</v>
      </c>
      <c r="P81" s="67">
        <f t="shared" si="5"/>
        <v>267300</v>
      </c>
      <c r="Q81" t="s">
        <v>726</v>
      </c>
      <c r="R81" t="s">
        <v>754</v>
      </c>
    </row>
    <row r="82" spans="1:18" x14ac:dyDescent="0.25">
      <c r="A82" s="8">
        <v>45509</v>
      </c>
      <c r="B82" s="2" t="s">
        <v>107</v>
      </c>
      <c r="C82" s="8">
        <v>45512</v>
      </c>
      <c r="D82" s="2" t="s">
        <v>479</v>
      </c>
      <c r="E82" s="2" t="s">
        <v>266</v>
      </c>
      <c r="F82" s="2" t="s">
        <v>12</v>
      </c>
      <c r="G82" s="2" t="s">
        <v>101</v>
      </c>
      <c r="H82" s="2" t="s">
        <v>125</v>
      </c>
      <c r="I82" s="2" t="s">
        <v>448</v>
      </c>
      <c r="J82" s="2" t="s">
        <v>372</v>
      </c>
      <c r="K82" s="2" t="s">
        <v>80</v>
      </c>
      <c r="L82" s="11">
        <v>5</v>
      </c>
      <c r="M82" s="6">
        <v>74250</v>
      </c>
      <c r="N82" s="67">
        <f t="shared" si="3"/>
        <v>371250</v>
      </c>
      <c r="O82" s="67">
        <f t="shared" si="4"/>
        <v>29700</v>
      </c>
      <c r="P82" s="67">
        <f t="shared" si="5"/>
        <v>400950</v>
      </c>
      <c r="Q82" t="s">
        <v>726</v>
      </c>
      <c r="R82" t="s">
        <v>754</v>
      </c>
    </row>
    <row r="83" spans="1:18" s="16" customFormat="1" x14ac:dyDescent="0.25">
      <c r="A83" s="13">
        <v>45522</v>
      </c>
      <c r="B83" s="14" t="s">
        <v>115</v>
      </c>
      <c r="C83" s="13">
        <v>45533</v>
      </c>
      <c r="D83" s="14" t="s">
        <v>259</v>
      </c>
      <c r="E83" s="14">
        <v>4162708922</v>
      </c>
      <c r="F83" s="14" t="s">
        <v>181</v>
      </c>
      <c r="G83" s="14" t="s">
        <v>282</v>
      </c>
      <c r="H83" s="14"/>
      <c r="I83" s="14" t="s">
        <v>450</v>
      </c>
      <c r="J83" s="14" t="s">
        <v>306</v>
      </c>
      <c r="K83" s="14" t="s">
        <v>80</v>
      </c>
      <c r="L83" s="12">
        <v>5</v>
      </c>
      <c r="M83" s="15">
        <v>73431</v>
      </c>
      <c r="N83" s="67">
        <f t="shared" si="3"/>
        <v>367155</v>
      </c>
      <c r="O83" s="67">
        <f t="shared" si="4"/>
        <v>29372</v>
      </c>
      <c r="P83" s="67">
        <f t="shared" si="5"/>
        <v>396527</v>
      </c>
      <c r="Q83" s="16" t="s">
        <v>727</v>
      </c>
      <c r="R83" s="16" t="s">
        <v>755</v>
      </c>
    </row>
    <row r="84" spans="1:18" x14ac:dyDescent="0.25">
      <c r="A84" s="8">
        <v>45522</v>
      </c>
      <c r="B84" s="2" t="s">
        <v>115</v>
      </c>
      <c r="C84" s="8">
        <v>45533</v>
      </c>
      <c r="D84" s="2" t="s">
        <v>259</v>
      </c>
      <c r="E84" s="2">
        <v>4162708922</v>
      </c>
      <c r="F84" s="2" t="s">
        <v>181</v>
      </c>
      <c r="G84" s="2" t="s">
        <v>282</v>
      </c>
      <c r="H84" s="2"/>
      <c r="I84" s="2" t="s">
        <v>328</v>
      </c>
      <c r="J84" s="2" t="s">
        <v>305</v>
      </c>
      <c r="K84" s="2" t="s">
        <v>80</v>
      </c>
      <c r="L84" s="11">
        <v>12</v>
      </c>
      <c r="M84" s="6">
        <v>111058</v>
      </c>
      <c r="N84" s="67">
        <f t="shared" si="3"/>
        <v>1332696</v>
      </c>
      <c r="O84" s="67">
        <f t="shared" si="4"/>
        <v>106616</v>
      </c>
      <c r="P84" s="67">
        <f t="shared" si="5"/>
        <v>1439312</v>
      </c>
      <c r="Q84" t="s">
        <v>727</v>
      </c>
      <c r="R84" t="s">
        <v>755</v>
      </c>
    </row>
    <row r="85" spans="1:18" x14ac:dyDescent="0.25">
      <c r="A85" s="8">
        <v>45522</v>
      </c>
      <c r="B85" s="2" t="s">
        <v>119</v>
      </c>
      <c r="C85" s="8">
        <v>45533</v>
      </c>
      <c r="D85" s="2" t="s">
        <v>155</v>
      </c>
      <c r="E85" s="2">
        <v>4162790098</v>
      </c>
      <c r="F85" s="2" t="s">
        <v>110</v>
      </c>
      <c r="G85" s="2" t="s">
        <v>412</v>
      </c>
      <c r="H85" s="2"/>
      <c r="I85" s="2" t="s">
        <v>450</v>
      </c>
      <c r="J85" s="2" t="s">
        <v>306</v>
      </c>
      <c r="K85" s="2" t="s">
        <v>80</v>
      </c>
      <c r="L85" s="11">
        <v>11</v>
      </c>
      <c r="M85" s="6">
        <v>73431</v>
      </c>
      <c r="N85" s="67">
        <f t="shared" si="3"/>
        <v>807741</v>
      </c>
      <c r="O85" s="67">
        <f t="shared" si="4"/>
        <v>64619</v>
      </c>
      <c r="P85" s="67">
        <f t="shared" si="5"/>
        <v>872360</v>
      </c>
      <c r="Q85" t="s">
        <v>727</v>
      </c>
      <c r="R85" t="s">
        <v>756</v>
      </c>
    </row>
    <row r="86" spans="1:18" s="16" customFormat="1" x14ac:dyDescent="0.25">
      <c r="A86" s="13">
        <v>45523</v>
      </c>
      <c r="B86" s="14" t="s">
        <v>308</v>
      </c>
      <c r="C86" s="13">
        <v>45533</v>
      </c>
      <c r="D86" s="14" t="s">
        <v>285</v>
      </c>
      <c r="E86" s="14">
        <v>4162513665</v>
      </c>
      <c r="F86" s="14" t="s">
        <v>44</v>
      </c>
      <c r="G86" s="14" t="s">
        <v>282</v>
      </c>
      <c r="H86" s="14"/>
      <c r="I86" s="14" t="s">
        <v>450</v>
      </c>
      <c r="J86" s="14" t="s">
        <v>306</v>
      </c>
      <c r="K86" s="14" t="s">
        <v>80</v>
      </c>
      <c r="L86" s="12">
        <v>2</v>
      </c>
      <c r="M86" s="15">
        <v>73431</v>
      </c>
      <c r="N86" s="67">
        <f t="shared" si="3"/>
        <v>146862</v>
      </c>
      <c r="O86" s="67">
        <f t="shared" si="4"/>
        <v>11749</v>
      </c>
      <c r="P86" s="67">
        <f t="shared" si="5"/>
        <v>158611</v>
      </c>
      <c r="Q86" s="16" t="s">
        <v>727</v>
      </c>
      <c r="R86" s="16" t="s">
        <v>757</v>
      </c>
    </row>
    <row r="87" spans="1:18" x14ac:dyDescent="0.25">
      <c r="A87" s="8">
        <v>45523</v>
      </c>
      <c r="B87" s="2" t="s">
        <v>308</v>
      </c>
      <c r="C87" s="8">
        <v>45533</v>
      </c>
      <c r="D87" s="2" t="s">
        <v>285</v>
      </c>
      <c r="E87" s="2">
        <v>4162513665</v>
      </c>
      <c r="F87" s="2" t="s">
        <v>44</v>
      </c>
      <c r="G87" s="2" t="s">
        <v>282</v>
      </c>
      <c r="H87" s="2"/>
      <c r="I87" s="2" t="s">
        <v>472</v>
      </c>
      <c r="J87" s="2" t="s">
        <v>256</v>
      </c>
      <c r="K87" s="2" t="s">
        <v>80</v>
      </c>
      <c r="L87" s="11">
        <v>5</v>
      </c>
      <c r="M87" s="6">
        <v>55595</v>
      </c>
      <c r="N87" s="67">
        <f t="shared" si="3"/>
        <v>277975</v>
      </c>
      <c r="O87" s="67">
        <f t="shared" si="4"/>
        <v>22238</v>
      </c>
      <c r="P87" s="67">
        <f t="shared" si="5"/>
        <v>300213</v>
      </c>
      <c r="Q87" t="s">
        <v>727</v>
      </c>
      <c r="R87" t="s">
        <v>757</v>
      </c>
    </row>
    <row r="88" spans="1:18" x14ac:dyDescent="0.25">
      <c r="A88" s="8">
        <v>45523</v>
      </c>
      <c r="B88" s="2" t="s">
        <v>308</v>
      </c>
      <c r="C88" s="8">
        <v>45533</v>
      </c>
      <c r="D88" s="2" t="s">
        <v>285</v>
      </c>
      <c r="E88" s="2">
        <v>4162513665</v>
      </c>
      <c r="F88" s="2" t="s">
        <v>44</v>
      </c>
      <c r="G88" s="2" t="s">
        <v>282</v>
      </c>
      <c r="H88" s="2"/>
      <c r="I88" s="2" t="s">
        <v>490</v>
      </c>
      <c r="J88" s="2" t="s">
        <v>236</v>
      </c>
      <c r="K88" s="2" t="s">
        <v>80</v>
      </c>
      <c r="L88" s="11">
        <v>5</v>
      </c>
      <c r="M88" s="6">
        <v>70950</v>
      </c>
      <c r="N88" s="67">
        <f t="shared" si="3"/>
        <v>354750</v>
      </c>
      <c r="O88" s="67">
        <f t="shared" si="4"/>
        <v>28380</v>
      </c>
      <c r="P88" s="67">
        <f t="shared" si="5"/>
        <v>383130</v>
      </c>
      <c r="Q88" t="s">
        <v>727</v>
      </c>
      <c r="R88" t="s">
        <v>757</v>
      </c>
    </row>
    <row r="89" spans="1:18" x14ac:dyDescent="0.25">
      <c r="A89" s="8">
        <v>45523</v>
      </c>
      <c r="B89" s="2" t="s">
        <v>308</v>
      </c>
      <c r="C89" s="8">
        <v>45533</v>
      </c>
      <c r="D89" s="2" t="s">
        <v>285</v>
      </c>
      <c r="E89" s="2">
        <v>4162513665</v>
      </c>
      <c r="F89" s="2" t="s">
        <v>44</v>
      </c>
      <c r="G89" s="2" t="s">
        <v>282</v>
      </c>
      <c r="H89" s="2"/>
      <c r="I89" s="2" t="s">
        <v>448</v>
      </c>
      <c r="J89" s="2" t="s">
        <v>372</v>
      </c>
      <c r="K89" s="2" t="s">
        <v>80</v>
      </c>
      <c r="L89" s="11">
        <v>5</v>
      </c>
      <c r="M89" s="6">
        <v>74250</v>
      </c>
      <c r="N89" s="67">
        <f t="shared" si="3"/>
        <v>371250</v>
      </c>
      <c r="O89" s="67">
        <f t="shared" si="4"/>
        <v>29700</v>
      </c>
      <c r="P89" s="67">
        <f t="shared" si="5"/>
        <v>400950</v>
      </c>
      <c r="Q89" t="s">
        <v>727</v>
      </c>
      <c r="R89" t="s">
        <v>757</v>
      </c>
    </row>
    <row r="90" spans="1:18" x14ac:dyDescent="0.25">
      <c r="A90" s="8">
        <v>45523</v>
      </c>
      <c r="B90" s="2" t="s">
        <v>308</v>
      </c>
      <c r="C90" s="8">
        <v>45533</v>
      </c>
      <c r="D90" s="2" t="s">
        <v>285</v>
      </c>
      <c r="E90" s="2">
        <v>4162513665</v>
      </c>
      <c r="F90" s="2" t="s">
        <v>44</v>
      </c>
      <c r="G90" s="2" t="s">
        <v>282</v>
      </c>
      <c r="H90" s="2"/>
      <c r="I90" s="2" t="s">
        <v>500</v>
      </c>
      <c r="J90" s="2" t="s">
        <v>485</v>
      </c>
      <c r="K90" s="2" t="s">
        <v>80</v>
      </c>
      <c r="L90" s="11">
        <v>5</v>
      </c>
      <c r="M90" s="6">
        <v>50182</v>
      </c>
      <c r="N90" s="67">
        <f t="shared" si="3"/>
        <v>250910</v>
      </c>
      <c r="O90" s="67">
        <f t="shared" si="4"/>
        <v>20073</v>
      </c>
      <c r="P90" s="67">
        <f t="shared" si="5"/>
        <v>270983</v>
      </c>
      <c r="Q90" t="s">
        <v>727</v>
      </c>
      <c r="R90" t="s">
        <v>757</v>
      </c>
    </row>
    <row r="91" spans="1:18" x14ac:dyDescent="0.25">
      <c r="A91" s="8">
        <v>45523</v>
      </c>
      <c r="B91" s="2" t="s">
        <v>308</v>
      </c>
      <c r="C91" s="8">
        <v>45533</v>
      </c>
      <c r="D91" s="2" t="s">
        <v>285</v>
      </c>
      <c r="E91" s="2">
        <v>4162513665</v>
      </c>
      <c r="F91" s="2" t="s">
        <v>44</v>
      </c>
      <c r="G91" s="2" t="s">
        <v>282</v>
      </c>
      <c r="H91" s="2"/>
      <c r="I91" s="2" t="s">
        <v>243</v>
      </c>
      <c r="J91" s="2" t="s">
        <v>430</v>
      </c>
      <c r="K91" s="2" t="s">
        <v>80</v>
      </c>
      <c r="L91" s="11">
        <v>2</v>
      </c>
      <c r="M91" s="6">
        <v>46000</v>
      </c>
      <c r="N91" s="67">
        <f t="shared" ref="N91:N122" si="6">L91*M91</f>
        <v>92000</v>
      </c>
      <c r="O91" s="67">
        <f t="shared" ref="O91:O122" si="7">ROUND(N91*8%,0)</f>
        <v>7360</v>
      </c>
      <c r="P91" s="67">
        <f t="shared" ref="P91:P122" si="8">N91+O91</f>
        <v>99360</v>
      </c>
      <c r="Q91" t="s">
        <v>727</v>
      </c>
      <c r="R91" t="s">
        <v>757</v>
      </c>
    </row>
    <row r="92" spans="1:18" s="77" customFormat="1" hidden="1" x14ac:dyDescent="0.25">
      <c r="A92" s="72">
        <v>45523</v>
      </c>
      <c r="B92" s="2" t="s">
        <v>294</v>
      </c>
      <c r="C92" s="8">
        <v>45533</v>
      </c>
      <c r="D92" s="2" t="s">
        <v>9</v>
      </c>
      <c r="E92" s="73">
        <v>4162875170</v>
      </c>
      <c r="F92" s="73" t="s">
        <v>18</v>
      </c>
      <c r="G92" s="73" t="s">
        <v>282</v>
      </c>
      <c r="H92" s="73"/>
      <c r="I92" s="73" t="s">
        <v>450</v>
      </c>
      <c r="J92" s="73" t="s">
        <v>306</v>
      </c>
      <c r="K92" s="73" t="s">
        <v>80</v>
      </c>
      <c r="L92" s="74">
        <v>10</v>
      </c>
      <c r="M92" s="75">
        <v>73431</v>
      </c>
      <c r="N92" s="76">
        <f t="shared" si="6"/>
        <v>734310</v>
      </c>
      <c r="O92" s="76">
        <f t="shared" si="7"/>
        <v>58745</v>
      </c>
      <c r="P92" s="76">
        <f t="shared" si="8"/>
        <v>793055</v>
      </c>
      <c r="Q92" s="77" t="s">
        <v>727</v>
      </c>
      <c r="R92" s="77" t="s">
        <v>758</v>
      </c>
    </row>
    <row r="93" spans="1:18" s="77" customFormat="1" hidden="1" x14ac:dyDescent="0.25">
      <c r="A93" s="72">
        <v>45523</v>
      </c>
      <c r="B93" s="2" t="s">
        <v>294</v>
      </c>
      <c r="C93" s="8">
        <v>45533</v>
      </c>
      <c r="D93" s="2" t="s">
        <v>9</v>
      </c>
      <c r="E93" s="73">
        <v>4162875170</v>
      </c>
      <c r="F93" s="73" t="s">
        <v>18</v>
      </c>
      <c r="G93" s="73" t="s">
        <v>282</v>
      </c>
      <c r="H93" s="73"/>
      <c r="I93" s="73" t="s">
        <v>448</v>
      </c>
      <c r="J93" s="73" t="s">
        <v>372</v>
      </c>
      <c r="K93" s="73" t="s">
        <v>80</v>
      </c>
      <c r="L93" s="74">
        <v>5</v>
      </c>
      <c r="M93" s="75">
        <v>74250</v>
      </c>
      <c r="N93" s="76">
        <f t="shared" si="6"/>
        <v>371250</v>
      </c>
      <c r="O93" s="76">
        <f t="shared" si="7"/>
        <v>29700</v>
      </c>
      <c r="P93" s="76">
        <f t="shared" si="8"/>
        <v>400950</v>
      </c>
      <c r="Q93" s="77" t="s">
        <v>727</v>
      </c>
      <c r="R93" s="77" t="s">
        <v>758</v>
      </c>
    </row>
    <row r="94" spans="1:18" s="77" customFormat="1" hidden="1" x14ac:dyDescent="0.25">
      <c r="A94" s="72">
        <v>45523</v>
      </c>
      <c r="B94" s="2" t="s">
        <v>294</v>
      </c>
      <c r="C94" s="8">
        <v>45533</v>
      </c>
      <c r="D94" s="2" t="s">
        <v>9</v>
      </c>
      <c r="E94" s="73">
        <v>4162875170</v>
      </c>
      <c r="F94" s="73" t="s">
        <v>18</v>
      </c>
      <c r="G94" s="73" t="s">
        <v>282</v>
      </c>
      <c r="H94" s="73"/>
      <c r="I94" s="73" t="s">
        <v>490</v>
      </c>
      <c r="J94" s="73" t="s">
        <v>236</v>
      </c>
      <c r="K94" s="73" t="s">
        <v>80</v>
      </c>
      <c r="L94" s="74">
        <v>3</v>
      </c>
      <c r="M94" s="75">
        <v>70950</v>
      </c>
      <c r="N94" s="76">
        <f t="shared" si="6"/>
        <v>212850</v>
      </c>
      <c r="O94" s="76">
        <f t="shared" si="7"/>
        <v>17028</v>
      </c>
      <c r="P94" s="76">
        <f t="shared" si="8"/>
        <v>229878</v>
      </c>
      <c r="Q94" s="77" t="s">
        <v>727</v>
      </c>
      <c r="R94" s="77" t="s">
        <v>758</v>
      </c>
    </row>
    <row r="95" spans="1:18" s="16" customFormat="1" x14ac:dyDescent="0.25">
      <c r="A95" s="13">
        <v>45524</v>
      </c>
      <c r="B95" s="14" t="s">
        <v>456</v>
      </c>
      <c r="C95" s="13">
        <v>45533</v>
      </c>
      <c r="D95" s="14" t="s">
        <v>304</v>
      </c>
      <c r="E95" s="14">
        <v>4162709043</v>
      </c>
      <c r="F95" s="14" t="s">
        <v>492</v>
      </c>
      <c r="G95" s="14" t="s">
        <v>282</v>
      </c>
      <c r="H95" s="14"/>
      <c r="I95" s="14" t="s">
        <v>450</v>
      </c>
      <c r="J95" s="14" t="s">
        <v>306</v>
      </c>
      <c r="K95" s="14" t="s">
        <v>80</v>
      </c>
      <c r="L95" s="12">
        <v>7</v>
      </c>
      <c r="M95" s="15">
        <v>73431</v>
      </c>
      <c r="N95" s="67">
        <f t="shared" si="6"/>
        <v>514017</v>
      </c>
      <c r="O95" s="67">
        <f t="shared" si="7"/>
        <v>41121</v>
      </c>
      <c r="P95" s="67">
        <f t="shared" si="8"/>
        <v>555138</v>
      </c>
      <c r="Q95" s="16" t="s">
        <v>727</v>
      </c>
      <c r="R95" s="16" t="s">
        <v>759</v>
      </c>
    </row>
    <row r="96" spans="1:18" x14ac:dyDescent="0.25">
      <c r="A96" s="8">
        <v>45524</v>
      </c>
      <c r="B96" s="2" t="s">
        <v>456</v>
      </c>
      <c r="C96" s="8">
        <v>45533</v>
      </c>
      <c r="D96" s="2" t="s">
        <v>304</v>
      </c>
      <c r="E96" s="2">
        <v>4162709043</v>
      </c>
      <c r="F96" s="2" t="s">
        <v>492</v>
      </c>
      <c r="G96" s="2" t="s">
        <v>282</v>
      </c>
      <c r="H96" s="2"/>
      <c r="I96" s="2" t="s">
        <v>328</v>
      </c>
      <c r="J96" s="2" t="s">
        <v>305</v>
      </c>
      <c r="K96" s="2" t="s">
        <v>80</v>
      </c>
      <c r="L96" s="11">
        <v>14</v>
      </c>
      <c r="M96" s="6">
        <v>111058</v>
      </c>
      <c r="N96" s="67">
        <f t="shared" si="6"/>
        <v>1554812</v>
      </c>
      <c r="O96" s="67">
        <f t="shared" si="7"/>
        <v>124385</v>
      </c>
      <c r="P96" s="67">
        <f t="shared" si="8"/>
        <v>1679197</v>
      </c>
      <c r="Q96" t="s">
        <v>727</v>
      </c>
      <c r="R96" t="s">
        <v>759</v>
      </c>
    </row>
    <row r="97" spans="1:18" x14ac:dyDescent="0.25">
      <c r="A97" s="8">
        <v>45524</v>
      </c>
      <c r="B97" s="2" t="s">
        <v>354</v>
      </c>
      <c r="C97" s="8">
        <v>45533</v>
      </c>
      <c r="D97" s="2" t="s">
        <v>421</v>
      </c>
      <c r="E97" s="2">
        <v>4162772353</v>
      </c>
      <c r="F97" s="2" t="s">
        <v>71</v>
      </c>
      <c r="G97" s="2" t="s">
        <v>282</v>
      </c>
      <c r="H97" s="2"/>
      <c r="I97" s="2" t="s">
        <v>450</v>
      </c>
      <c r="J97" s="2" t="s">
        <v>306</v>
      </c>
      <c r="K97" s="2" t="s">
        <v>80</v>
      </c>
      <c r="L97" s="11">
        <v>10</v>
      </c>
      <c r="M97" s="6">
        <v>73431</v>
      </c>
      <c r="N97" s="67">
        <f t="shared" si="6"/>
        <v>734310</v>
      </c>
      <c r="O97" s="67">
        <f t="shared" si="7"/>
        <v>58745</v>
      </c>
      <c r="P97" s="67">
        <f t="shared" si="8"/>
        <v>793055</v>
      </c>
      <c r="Q97" t="s">
        <v>727</v>
      </c>
      <c r="R97" t="s">
        <v>760</v>
      </c>
    </row>
    <row r="98" spans="1:18" x14ac:dyDescent="0.25">
      <c r="A98" s="8">
        <v>45524</v>
      </c>
      <c r="B98" s="2" t="s">
        <v>354</v>
      </c>
      <c r="C98" s="8">
        <v>45533</v>
      </c>
      <c r="D98" s="2" t="s">
        <v>421</v>
      </c>
      <c r="E98" s="2">
        <v>4162772353</v>
      </c>
      <c r="F98" s="2" t="s">
        <v>71</v>
      </c>
      <c r="G98" s="2" t="s">
        <v>282</v>
      </c>
      <c r="H98" s="2"/>
      <c r="I98" s="2" t="s">
        <v>328</v>
      </c>
      <c r="J98" s="2" t="s">
        <v>305</v>
      </c>
      <c r="K98" s="2" t="s">
        <v>80</v>
      </c>
      <c r="L98" s="11">
        <v>5</v>
      </c>
      <c r="M98" s="6">
        <v>111058</v>
      </c>
      <c r="N98" s="67">
        <f t="shared" si="6"/>
        <v>555290</v>
      </c>
      <c r="O98" s="67">
        <f t="shared" si="7"/>
        <v>44423</v>
      </c>
      <c r="P98" s="67">
        <f t="shared" si="8"/>
        <v>599713</v>
      </c>
      <c r="Q98" t="s">
        <v>727</v>
      </c>
      <c r="R98" t="s">
        <v>760</v>
      </c>
    </row>
    <row r="99" spans="1:18" s="16" customFormat="1" x14ac:dyDescent="0.25">
      <c r="A99" s="13">
        <v>45524</v>
      </c>
      <c r="B99" s="14" t="s">
        <v>354</v>
      </c>
      <c r="C99" s="13">
        <v>45533</v>
      </c>
      <c r="D99" s="14" t="s">
        <v>421</v>
      </c>
      <c r="E99" s="14">
        <v>4162772353</v>
      </c>
      <c r="F99" s="14" t="s">
        <v>71</v>
      </c>
      <c r="G99" s="14" t="s">
        <v>282</v>
      </c>
      <c r="H99" s="14"/>
      <c r="I99" s="14" t="s">
        <v>500</v>
      </c>
      <c r="J99" s="14" t="s">
        <v>485</v>
      </c>
      <c r="K99" s="14" t="s">
        <v>80</v>
      </c>
      <c r="L99" s="12">
        <v>3</v>
      </c>
      <c r="M99" s="15">
        <v>50182</v>
      </c>
      <c r="N99" s="67">
        <f t="shared" si="6"/>
        <v>150546</v>
      </c>
      <c r="O99" s="67">
        <f t="shared" si="7"/>
        <v>12044</v>
      </c>
      <c r="P99" s="67">
        <f t="shared" si="8"/>
        <v>162590</v>
      </c>
      <c r="Q99" s="16" t="s">
        <v>727</v>
      </c>
      <c r="R99" s="16" t="s">
        <v>760</v>
      </c>
    </row>
    <row r="100" spans="1:18" s="16" customFormat="1" x14ac:dyDescent="0.25">
      <c r="A100" s="13">
        <v>45524</v>
      </c>
      <c r="B100" s="14" t="s">
        <v>354</v>
      </c>
      <c r="C100" s="13">
        <v>45533</v>
      </c>
      <c r="D100" s="14" t="s">
        <v>421</v>
      </c>
      <c r="E100" s="14">
        <v>4162772353</v>
      </c>
      <c r="F100" s="14" t="s">
        <v>71</v>
      </c>
      <c r="G100" s="14" t="s">
        <v>282</v>
      </c>
      <c r="H100" s="14"/>
      <c r="I100" s="14" t="s">
        <v>243</v>
      </c>
      <c r="J100" s="14" t="s">
        <v>430</v>
      </c>
      <c r="K100" s="14" t="s">
        <v>80</v>
      </c>
      <c r="L100" s="12">
        <v>3</v>
      </c>
      <c r="M100" s="15">
        <v>46000</v>
      </c>
      <c r="N100" s="67">
        <f t="shared" si="6"/>
        <v>138000</v>
      </c>
      <c r="O100" s="67">
        <f t="shared" si="7"/>
        <v>11040</v>
      </c>
      <c r="P100" s="67">
        <f t="shared" si="8"/>
        <v>149040</v>
      </c>
      <c r="Q100" s="16" t="s">
        <v>727</v>
      </c>
      <c r="R100" s="16" t="s">
        <v>760</v>
      </c>
    </row>
    <row r="101" spans="1:18" x14ac:dyDescent="0.25">
      <c r="A101" s="8">
        <v>45527</v>
      </c>
      <c r="B101" s="2" t="s">
        <v>133</v>
      </c>
      <c r="C101" s="8">
        <v>45533</v>
      </c>
      <c r="D101" s="2" t="s">
        <v>498</v>
      </c>
      <c r="E101" s="2">
        <v>4162513066</v>
      </c>
      <c r="F101" s="2" t="s">
        <v>139</v>
      </c>
      <c r="G101" s="2" t="s">
        <v>282</v>
      </c>
      <c r="H101" s="2"/>
      <c r="I101" s="2" t="s">
        <v>450</v>
      </c>
      <c r="J101" s="2" t="s">
        <v>306</v>
      </c>
      <c r="K101" s="2" t="s">
        <v>80</v>
      </c>
      <c r="L101" s="11">
        <v>5</v>
      </c>
      <c r="M101" s="6">
        <v>73431</v>
      </c>
      <c r="N101" s="67">
        <f t="shared" si="6"/>
        <v>367155</v>
      </c>
      <c r="O101" s="67">
        <f t="shared" si="7"/>
        <v>29372</v>
      </c>
      <c r="P101" s="67">
        <f t="shared" si="8"/>
        <v>396527</v>
      </c>
      <c r="Q101" t="s">
        <v>727</v>
      </c>
      <c r="R101" t="s">
        <v>761</v>
      </c>
    </row>
    <row r="102" spans="1:18" x14ac:dyDescent="0.25">
      <c r="A102" s="8">
        <v>45527</v>
      </c>
      <c r="B102" s="2" t="s">
        <v>133</v>
      </c>
      <c r="C102" s="8">
        <v>45533</v>
      </c>
      <c r="D102" s="2" t="s">
        <v>498</v>
      </c>
      <c r="E102" s="2">
        <v>4162513066</v>
      </c>
      <c r="F102" s="2" t="s">
        <v>139</v>
      </c>
      <c r="G102" s="2" t="s">
        <v>282</v>
      </c>
      <c r="H102" s="2"/>
      <c r="I102" s="2" t="s">
        <v>472</v>
      </c>
      <c r="J102" s="2" t="s">
        <v>256</v>
      </c>
      <c r="K102" s="2" t="s">
        <v>80</v>
      </c>
      <c r="L102" s="11">
        <v>5</v>
      </c>
      <c r="M102" s="6">
        <v>55595</v>
      </c>
      <c r="N102" s="67">
        <f t="shared" si="6"/>
        <v>277975</v>
      </c>
      <c r="O102" s="67">
        <f t="shared" si="7"/>
        <v>22238</v>
      </c>
      <c r="P102" s="67">
        <f t="shared" si="8"/>
        <v>300213</v>
      </c>
      <c r="Q102" t="s">
        <v>727</v>
      </c>
      <c r="R102" t="s">
        <v>761</v>
      </c>
    </row>
    <row r="103" spans="1:18" x14ac:dyDescent="0.25">
      <c r="A103" s="8">
        <v>45527</v>
      </c>
      <c r="B103" s="2" t="s">
        <v>133</v>
      </c>
      <c r="C103" s="8">
        <v>45533</v>
      </c>
      <c r="D103" s="2" t="s">
        <v>498</v>
      </c>
      <c r="E103" s="2">
        <v>4162513066</v>
      </c>
      <c r="F103" s="2" t="s">
        <v>139</v>
      </c>
      <c r="G103" s="2" t="s">
        <v>282</v>
      </c>
      <c r="H103" s="2"/>
      <c r="I103" s="2" t="s">
        <v>490</v>
      </c>
      <c r="J103" s="2" t="s">
        <v>236</v>
      </c>
      <c r="K103" s="2" t="s">
        <v>80</v>
      </c>
      <c r="L103" s="11">
        <v>5</v>
      </c>
      <c r="M103" s="6">
        <v>70950</v>
      </c>
      <c r="N103" s="67">
        <f t="shared" si="6"/>
        <v>354750</v>
      </c>
      <c r="O103" s="67">
        <f t="shared" si="7"/>
        <v>28380</v>
      </c>
      <c r="P103" s="67">
        <f t="shared" si="8"/>
        <v>383130</v>
      </c>
      <c r="Q103" t="s">
        <v>727</v>
      </c>
      <c r="R103" t="s">
        <v>761</v>
      </c>
    </row>
    <row r="104" spans="1:18" s="16" customFormat="1" x14ac:dyDescent="0.25">
      <c r="A104" s="13">
        <v>45527</v>
      </c>
      <c r="B104" s="14" t="s">
        <v>133</v>
      </c>
      <c r="C104" s="13">
        <v>45533</v>
      </c>
      <c r="D104" s="14" t="s">
        <v>498</v>
      </c>
      <c r="E104" s="14">
        <v>4162513066</v>
      </c>
      <c r="F104" s="14" t="s">
        <v>139</v>
      </c>
      <c r="G104" s="14" t="s">
        <v>282</v>
      </c>
      <c r="H104" s="14"/>
      <c r="I104" s="14" t="s">
        <v>448</v>
      </c>
      <c r="J104" s="14" t="s">
        <v>372</v>
      </c>
      <c r="K104" s="14" t="s">
        <v>80</v>
      </c>
      <c r="L104" s="12">
        <v>4</v>
      </c>
      <c r="M104" s="15">
        <v>74250</v>
      </c>
      <c r="N104" s="67">
        <f t="shared" si="6"/>
        <v>297000</v>
      </c>
      <c r="O104" s="67">
        <f t="shared" si="7"/>
        <v>23760</v>
      </c>
      <c r="P104" s="67">
        <f t="shared" si="8"/>
        <v>320760</v>
      </c>
      <c r="Q104" s="16" t="s">
        <v>727</v>
      </c>
      <c r="R104" s="16" t="s">
        <v>761</v>
      </c>
    </row>
    <row r="105" spans="1:18" x14ac:dyDescent="0.25">
      <c r="A105" s="8">
        <v>45527</v>
      </c>
      <c r="B105" s="2" t="s">
        <v>133</v>
      </c>
      <c r="C105" s="8">
        <v>45533</v>
      </c>
      <c r="D105" s="2" t="s">
        <v>498</v>
      </c>
      <c r="E105" s="2">
        <v>4162513066</v>
      </c>
      <c r="F105" s="2" t="s">
        <v>139</v>
      </c>
      <c r="G105" s="2" t="s">
        <v>282</v>
      </c>
      <c r="H105" s="2"/>
      <c r="I105" s="2" t="s">
        <v>500</v>
      </c>
      <c r="J105" s="2" t="s">
        <v>485</v>
      </c>
      <c r="K105" s="2" t="s">
        <v>80</v>
      </c>
      <c r="L105" s="11">
        <v>5</v>
      </c>
      <c r="M105" s="6">
        <v>50182</v>
      </c>
      <c r="N105" s="67">
        <f t="shared" si="6"/>
        <v>250910</v>
      </c>
      <c r="O105" s="67">
        <f t="shared" si="7"/>
        <v>20073</v>
      </c>
      <c r="P105" s="67">
        <f t="shared" si="8"/>
        <v>270983</v>
      </c>
      <c r="Q105" t="s">
        <v>727</v>
      </c>
      <c r="R105" t="s">
        <v>761</v>
      </c>
    </row>
    <row r="106" spans="1:18" x14ac:dyDescent="0.25">
      <c r="A106" s="8">
        <v>45521</v>
      </c>
      <c r="B106" s="2" t="s">
        <v>446</v>
      </c>
      <c r="C106" s="8">
        <v>45533</v>
      </c>
      <c r="D106" s="2" t="s">
        <v>262</v>
      </c>
      <c r="E106" s="2" t="s">
        <v>254</v>
      </c>
      <c r="F106" s="2" t="s">
        <v>334</v>
      </c>
      <c r="G106" s="2" t="s">
        <v>459</v>
      </c>
      <c r="H106" s="2" t="s">
        <v>471</v>
      </c>
      <c r="I106" s="2" t="s">
        <v>450</v>
      </c>
      <c r="J106" s="2" t="s">
        <v>306</v>
      </c>
      <c r="K106" s="2" t="s">
        <v>80</v>
      </c>
      <c r="L106" s="11">
        <v>5</v>
      </c>
      <c r="M106" s="6">
        <v>73431</v>
      </c>
      <c r="N106" s="67">
        <f t="shared" si="6"/>
        <v>367155</v>
      </c>
      <c r="O106" s="67">
        <f t="shared" si="7"/>
        <v>29372</v>
      </c>
      <c r="P106" s="67">
        <f t="shared" si="8"/>
        <v>396527</v>
      </c>
      <c r="Q106" t="s">
        <v>727</v>
      </c>
      <c r="R106" t="s">
        <v>762</v>
      </c>
    </row>
    <row r="107" spans="1:18" x14ac:dyDescent="0.25">
      <c r="A107" s="8">
        <v>45521</v>
      </c>
      <c r="B107" s="2" t="s">
        <v>446</v>
      </c>
      <c r="C107" s="8">
        <v>45533</v>
      </c>
      <c r="D107" s="2" t="s">
        <v>262</v>
      </c>
      <c r="E107" s="2" t="s">
        <v>254</v>
      </c>
      <c r="F107" s="2" t="s">
        <v>334</v>
      </c>
      <c r="G107" s="2" t="s">
        <v>459</v>
      </c>
      <c r="H107" s="2" t="s">
        <v>471</v>
      </c>
      <c r="I107" s="2" t="s">
        <v>328</v>
      </c>
      <c r="J107" s="2" t="s">
        <v>305</v>
      </c>
      <c r="K107" s="2" t="s">
        <v>80</v>
      </c>
      <c r="L107" s="11">
        <v>5</v>
      </c>
      <c r="M107" s="6">
        <v>111058</v>
      </c>
      <c r="N107" s="67">
        <f t="shared" si="6"/>
        <v>555290</v>
      </c>
      <c r="O107" s="67">
        <f t="shared" si="7"/>
        <v>44423</v>
      </c>
      <c r="P107" s="67">
        <f t="shared" si="8"/>
        <v>599713</v>
      </c>
      <c r="Q107" t="s">
        <v>727</v>
      </c>
      <c r="R107" t="s">
        <v>762</v>
      </c>
    </row>
    <row r="108" spans="1:18" x14ac:dyDescent="0.25">
      <c r="A108" s="8">
        <v>45521</v>
      </c>
      <c r="B108" s="2" t="s">
        <v>446</v>
      </c>
      <c r="C108" s="8">
        <v>45533</v>
      </c>
      <c r="D108" s="2" t="s">
        <v>262</v>
      </c>
      <c r="E108" s="2" t="s">
        <v>254</v>
      </c>
      <c r="F108" s="2" t="s">
        <v>334</v>
      </c>
      <c r="G108" s="2" t="s">
        <v>459</v>
      </c>
      <c r="H108" s="2" t="s">
        <v>471</v>
      </c>
      <c r="I108" s="2" t="s">
        <v>472</v>
      </c>
      <c r="J108" s="2" t="s">
        <v>256</v>
      </c>
      <c r="K108" s="2" t="s">
        <v>80</v>
      </c>
      <c r="L108" s="11">
        <v>5</v>
      </c>
      <c r="M108" s="6">
        <v>55595</v>
      </c>
      <c r="N108" s="67">
        <f t="shared" si="6"/>
        <v>277975</v>
      </c>
      <c r="O108" s="67">
        <f t="shared" si="7"/>
        <v>22238</v>
      </c>
      <c r="P108" s="67">
        <f t="shared" si="8"/>
        <v>300213</v>
      </c>
      <c r="Q108" t="s">
        <v>727</v>
      </c>
      <c r="R108" t="s">
        <v>762</v>
      </c>
    </row>
    <row r="109" spans="1:18" x14ac:dyDescent="0.25">
      <c r="A109" s="8">
        <v>45521</v>
      </c>
      <c r="B109" s="2" t="s">
        <v>446</v>
      </c>
      <c r="C109" s="8">
        <v>45533</v>
      </c>
      <c r="D109" s="2" t="s">
        <v>262</v>
      </c>
      <c r="E109" s="2" t="s">
        <v>254</v>
      </c>
      <c r="F109" s="2" t="s">
        <v>334</v>
      </c>
      <c r="G109" s="2" t="s">
        <v>459</v>
      </c>
      <c r="H109" s="2" t="s">
        <v>471</v>
      </c>
      <c r="I109" s="2" t="s">
        <v>45</v>
      </c>
      <c r="J109" s="2" t="s">
        <v>168</v>
      </c>
      <c r="K109" s="2" t="s">
        <v>80</v>
      </c>
      <c r="L109" s="11">
        <v>5</v>
      </c>
      <c r="M109" s="6">
        <v>49500</v>
      </c>
      <c r="N109" s="67">
        <f t="shared" si="6"/>
        <v>247500</v>
      </c>
      <c r="O109" s="67">
        <f t="shared" si="7"/>
        <v>19800</v>
      </c>
      <c r="P109" s="67">
        <f t="shared" si="8"/>
        <v>267300</v>
      </c>
      <c r="Q109" t="s">
        <v>727</v>
      </c>
      <c r="R109" t="s">
        <v>762</v>
      </c>
    </row>
    <row r="110" spans="1:18" x14ac:dyDescent="0.25">
      <c r="A110" s="8">
        <v>45521</v>
      </c>
      <c r="B110" s="2" t="s">
        <v>446</v>
      </c>
      <c r="C110" s="8">
        <v>45533</v>
      </c>
      <c r="D110" s="2" t="s">
        <v>262</v>
      </c>
      <c r="E110" s="2" t="s">
        <v>254</v>
      </c>
      <c r="F110" s="2" t="s">
        <v>334</v>
      </c>
      <c r="G110" s="2" t="s">
        <v>459</v>
      </c>
      <c r="H110" s="2" t="s">
        <v>471</v>
      </c>
      <c r="I110" s="2" t="s">
        <v>486</v>
      </c>
      <c r="J110" s="2" t="s">
        <v>22</v>
      </c>
      <c r="K110" s="2" t="s">
        <v>80</v>
      </c>
      <c r="L110" s="11">
        <v>5</v>
      </c>
      <c r="M110" s="6">
        <v>50400</v>
      </c>
      <c r="N110" s="67">
        <f t="shared" si="6"/>
        <v>252000</v>
      </c>
      <c r="O110" s="67">
        <f t="shared" si="7"/>
        <v>20160</v>
      </c>
      <c r="P110" s="67">
        <f t="shared" si="8"/>
        <v>272160</v>
      </c>
      <c r="Q110" t="s">
        <v>727</v>
      </c>
      <c r="R110" t="s">
        <v>762</v>
      </c>
    </row>
    <row r="111" spans="1:18" x14ac:dyDescent="0.25">
      <c r="A111" s="8">
        <v>45521</v>
      </c>
      <c r="B111" s="2" t="s">
        <v>446</v>
      </c>
      <c r="C111" s="8">
        <v>45533</v>
      </c>
      <c r="D111" s="2" t="s">
        <v>262</v>
      </c>
      <c r="E111" s="2" t="s">
        <v>254</v>
      </c>
      <c r="F111" s="2" t="s">
        <v>334</v>
      </c>
      <c r="G111" s="2" t="s">
        <v>459</v>
      </c>
      <c r="H111" s="2" t="s">
        <v>471</v>
      </c>
      <c r="I111" s="2" t="s">
        <v>500</v>
      </c>
      <c r="J111" s="2" t="s">
        <v>485</v>
      </c>
      <c r="K111" s="2" t="s">
        <v>80</v>
      </c>
      <c r="L111" s="11">
        <v>10</v>
      </c>
      <c r="M111" s="6">
        <v>50182</v>
      </c>
      <c r="N111" s="67">
        <f t="shared" si="6"/>
        <v>501820</v>
      </c>
      <c r="O111" s="67">
        <f t="shared" si="7"/>
        <v>40146</v>
      </c>
      <c r="P111" s="67">
        <f t="shared" si="8"/>
        <v>541966</v>
      </c>
      <c r="Q111" t="s">
        <v>727</v>
      </c>
      <c r="R111" t="s">
        <v>762</v>
      </c>
    </row>
    <row r="112" spans="1:18" x14ac:dyDescent="0.25">
      <c r="A112" s="8">
        <v>45521</v>
      </c>
      <c r="B112" s="2" t="s">
        <v>446</v>
      </c>
      <c r="C112" s="8">
        <v>45533</v>
      </c>
      <c r="D112" s="2" t="s">
        <v>262</v>
      </c>
      <c r="E112" s="2" t="s">
        <v>254</v>
      </c>
      <c r="F112" s="2" t="s">
        <v>334</v>
      </c>
      <c r="G112" s="2" t="s">
        <v>459</v>
      </c>
      <c r="H112" s="2" t="s">
        <v>471</v>
      </c>
      <c r="I112" s="2" t="s">
        <v>243</v>
      </c>
      <c r="J112" s="2" t="s">
        <v>430</v>
      </c>
      <c r="K112" s="2" t="s">
        <v>80</v>
      </c>
      <c r="L112" s="11">
        <v>5</v>
      </c>
      <c r="M112" s="6">
        <v>46000</v>
      </c>
      <c r="N112" s="67">
        <f t="shared" si="6"/>
        <v>230000</v>
      </c>
      <c r="O112" s="67">
        <f t="shared" si="7"/>
        <v>18400</v>
      </c>
      <c r="P112" s="67">
        <f t="shared" si="8"/>
        <v>248400</v>
      </c>
      <c r="Q112" t="s">
        <v>727</v>
      </c>
      <c r="R112" t="s">
        <v>762</v>
      </c>
    </row>
    <row r="113" spans="1:18" x14ac:dyDescent="0.25">
      <c r="A113" s="8">
        <v>45523</v>
      </c>
      <c r="B113" s="2" t="s">
        <v>410</v>
      </c>
      <c r="C113" s="8">
        <v>45533</v>
      </c>
      <c r="D113" s="2" t="s">
        <v>227</v>
      </c>
      <c r="E113" s="2" t="s">
        <v>5</v>
      </c>
      <c r="F113" s="2" t="s">
        <v>152</v>
      </c>
      <c r="G113" s="2" t="s">
        <v>342</v>
      </c>
      <c r="H113" s="2" t="s">
        <v>200</v>
      </c>
      <c r="I113" s="2" t="s">
        <v>450</v>
      </c>
      <c r="J113" s="2" t="s">
        <v>306</v>
      </c>
      <c r="K113" s="2" t="s">
        <v>80</v>
      </c>
      <c r="L113" s="11">
        <v>20</v>
      </c>
      <c r="M113" s="6">
        <v>73431</v>
      </c>
      <c r="N113" s="67">
        <f t="shared" si="6"/>
        <v>1468620</v>
      </c>
      <c r="O113" s="67">
        <f t="shared" si="7"/>
        <v>117490</v>
      </c>
      <c r="P113" s="67">
        <f t="shared" si="8"/>
        <v>1586110</v>
      </c>
      <c r="Q113" t="s">
        <v>727</v>
      </c>
      <c r="R113" t="s">
        <v>763</v>
      </c>
    </row>
    <row r="114" spans="1:18" x14ac:dyDescent="0.25">
      <c r="A114" s="8">
        <v>45523</v>
      </c>
      <c r="B114" s="2" t="s">
        <v>410</v>
      </c>
      <c r="C114" s="8">
        <v>45533</v>
      </c>
      <c r="D114" s="2" t="s">
        <v>227</v>
      </c>
      <c r="E114" s="2" t="s">
        <v>5</v>
      </c>
      <c r="F114" s="2" t="s">
        <v>152</v>
      </c>
      <c r="G114" s="2" t="s">
        <v>342</v>
      </c>
      <c r="H114" s="2" t="s">
        <v>200</v>
      </c>
      <c r="I114" s="2" t="s">
        <v>328</v>
      </c>
      <c r="J114" s="2" t="s">
        <v>305</v>
      </c>
      <c r="K114" s="2" t="s">
        <v>80</v>
      </c>
      <c r="L114" s="11">
        <v>10</v>
      </c>
      <c r="M114" s="6">
        <v>111058</v>
      </c>
      <c r="N114" s="67">
        <f t="shared" si="6"/>
        <v>1110580</v>
      </c>
      <c r="O114" s="67">
        <f t="shared" si="7"/>
        <v>88846</v>
      </c>
      <c r="P114" s="67">
        <f t="shared" si="8"/>
        <v>1199426</v>
      </c>
      <c r="Q114" t="s">
        <v>727</v>
      </c>
      <c r="R114" t="s">
        <v>763</v>
      </c>
    </row>
    <row r="115" spans="1:18" x14ac:dyDescent="0.25">
      <c r="A115" s="8">
        <v>45523</v>
      </c>
      <c r="B115" s="2" t="s">
        <v>36</v>
      </c>
      <c r="C115" s="8">
        <v>45533</v>
      </c>
      <c r="D115" s="2" t="s">
        <v>386</v>
      </c>
      <c r="E115" s="2" t="s">
        <v>242</v>
      </c>
      <c r="F115" s="2" t="s">
        <v>507</v>
      </c>
      <c r="G115" s="2" t="s">
        <v>389</v>
      </c>
      <c r="H115" s="2" t="s">
        <v>348</v>
      </c>
      <c r="I115" s="2" t="s">
        <v>328</v>
      </c>
      <c r="J115" s="2" t="s">
        <v>305</v>
      </c>
      <c r="K115" s="2" t="s">
        <v>80</v>
      </c>
      <c r="L115" s="11">
        <v>15</v>
      </c>
      <c r="M115" s="6">
        <v>111058</v>
      </c>
      <c r="N115" s="67">
        <f t="shared" si="6"/>
        <v>1665870</v>
      </c>
      <c r="O115" s="67">
        <f t="shared" si="7"/>
        <v>133270</v>
      </c>
      <c r="P115" s="67">
        <f t="shared" si="8"/>
        <v>1799140</v>
      </c>
      <c r="Q115" t="s">
        <v>727</v>
      </c>
      <c r="R115" t="s">
        <v>764</v>
      </c>
    </row>
    <row r="116" spans="1:18" x14ac:dyDescent="0.25">
      <c r="A116" s="8">
        <v>45523</v>
      </c>
      <c r="B116" s="2" t="s">
        <v>36</v>
      </c>
      <c r="C116" s="8">
        <v>45533</v>
      </c>
      <c r="D116" s="2" t="s">
        <v>386</v>
      </c>
      <c r="E116" s="2" t="s">
        <v>242</v>
      </c>
      <c r="F116" s="2" t="s">
        <v>507</v>
      </c>
      <c r="G116" s="2" t="s">
        <v>389</v>
      </c>
      <c r="H116" s="2" t="s">
        <v>348</v>
      </c>
      <c r="I116" s="2" t="s">
        <v>450</v>
      </c>
      <c r="J116" s="2" t="s">
        <v>306</v>
      </c>
      <c r="K116" s="2" t="s">
        <v>80</v>
      </c>
      <c r="L116" s="11">
        <v>10</v>
      </c>
      <c r="M116" s="6">
        <v>73431</v>
      </c>
      <c r="N116" s="67">
        <f t="shared" si="6"/>
        <v>734310</v>
      </c>
      <c r="O116" s="67">
        <f t="shared" si="7"/>
        <v>58745</v>
      </c>
      <c r="P116" s="67">
        <f t="shared" si="8"/>
        <v>793055</v>
      </c>
      <c r="Q116" t="s">
        <v>727</v>
      </c>
      <c r="R116" t="s">
        <v>764</v>
      </c>
    </row>
    <row r="117" spans="1:18" x14ac:dyDescent="0.25">
      <c r="A117" s="8">
        <v>45518</v>
      </c>
      <c r="B117" s="2" t="s">
        <v>192</v>
      </c>
      <c r="C117" s="8">
        <v>45533</v>
      </c>
      <c r="D117" s="2" t="s">
        <v>33</v>
      </c>
      <c r="E117" s="2" t="s">
        <v>128</v>
      </c>
      <c r="F117" s="2" t="s">
        <v>404</v>
      </c>
      <c r="G117" s="2" t="s">
        <v>443</v>
      </c>
      <c r="H117" s="2" t="s">
        <v>355</v>
      </c>
      <c r="I117" s="2" t="s">
        <v>450</v>
      </c>
      <c r="J117" s="2" t="s">
        <v>306</v>
      </c>
      <c r="K117" s="2" t="s">
        <v>80</v>
      </c>
      <c r="L117" s="11">
        <v>1</v>
      </c>
      <c r="M117" s="6">
        <v>73431</v>
      </c>
      <c r="N117" s="67">
        <f t="shared" si="6"/>
        <v>73431</v>
      </c>
      <c r="O117" s="67">
        <f t="shared" si="7"/>
        <v>5874</v>
      </c>
      <c r="P117" s="67">
        <f t="shared" si="8"/>
        <v>79305</v>
      </c>
      <c r="Q117" t="s">
        <v>726</v>
      </c>
      <c r="R117" t="s">
        <v>765</v>
      </c>
    </row>
    <row r="118" spans="1:18" x14ac:dyDescent="0.25">
      <c r="A118" s="8">
        <v>45518</v>
      </c>
      <c r="B118" s="2" t="s">
        <v>192</v>
      </c>
      <c r="C118" s="8">
        <v>45533</v>
      </c>
      <c r="D118" s="2" t="s">
        <v>33</v>
      </c>
      <c r="E118" s="2" t="s">
        <v>128</v>
      </c>
      <c r="F118" s="2" t="s">
        <v>404</v>
      </c>
      <c r="G118" s="2" t="s">
        <v>443</v>
      </c>
      <c r="H118" s="2" t="s">
        <v>355</v>
      </c>
      <c r="I118" s="2" t="s">
        <v>472</v>
      </c>
      <c r="J118" s="2" t="s">
        <v>256</v>
      </c>
      <c r="K118" s="2" t="s">
        <v>80</v>
      </c>
      <c r="L118" s="11">
        <v>1</v>
      </c>
      <c r="M118" s="6">
        <v>55595</v>
      </c>
      <c r="N118" s="67">
        <f t="shared" si="6"/>
        <v>55595</v>
      </c>
      <c r="O118" s="67">
        <f t="shared" si="7"/>
        <v>4448</v>
      </c>
      <c r="P118" s="67">
        <f t="shared" si="8"/>
        <v>60043</v>
      </c>
      <c r="Q118" t="s">
        <v>726</v>
      </c>
      <c r="R118" t="s">
        <v>765</v>
      </c>
    </row>
    <row r="119" spans="1:18" s="18" customFormat="1" hidden="1" x14ac:dyDescent="0.25">
      <c r="A119" s="19">
        <v>45518</v>
      </c>
      <c r="B119" s="20" t="s">
        <v>192</v>
      </c>
      <c r="C119" s="19">
        <v>45533</v>
      </c>
      <c r="D119" s="20" t="s">
        <v>33</v>
      </c>
      <c r="E119" s="20" t="s">
        <v>128</v>
      </c>
      <c r="F119" s="20" t="s">
        <v>404</v>
      </c>
      <c r="G119" s="20" t="s">
        <v>443</v>
      </c>
      <c r="H119" s="20" t="s">
        <v>355</v>
      </c>
      <c r="I119" s="20" t="s">
        <v>486</v>
      </c>
      <c r="J119" s="20" t="s">
        <v>22</v>
      </c>
      <c r="K119" s="20" t="s">
        <v>80</v>
      </c>
      <c r="L119" s="21">
        <v>1</v>
      </c>
      <c r="M119" s="22">
        <v>61050</v>
      </c>
      <c r="N119" s="67">
        <f t="shared" si="6"/>
        <v>61050</v>
      </c>
      <c r="O119" s="67">
        <f t="shared" si="7"/>
        <v>4884</v>
      </c>
      <c r="P119" s="67">
        <f t="shared" si="8"/>
        <v>65934</v>
      </c>
      <c r="Q119" s="18" t="s">
        <v>726</v>
      </c>
      <c r="R119" s="18" t="s">
        <v>765</v>
      </c>
    </row>
    <row r="120" spans="1:18" x14ac:dyDescent="0.25">
      <c r="A120" s="8">
        <v>45518</v>
      </c>
      <c r="B120" s="2" t="s">
        <v>192</v>
      </c>
      <c r="C120" s="8">
        <v>45533</v>
      </c>
      <c r="D120" s="2" t="s">
        <v>33</v>
      </c>
      <c r="E120" s="2" t="s">
        <v>128</v>
      </c>
      <c r="F120" s="2" t="s">
        <v>404</v>
      </c>
      <c r="G120" s="2" t="s">
        <v>443</v>
      </c>
      <c r="H120" s="2" t="s">
        <v>355</v>
      </c>
      <c r="I120" s="2" t="s">
        <v>448</v>
      </c>
      <c r="J120" s="2" t="s">
        <v>372</v>
      </c>
      <c r="K120" s="2" t="s">
        <v>80</v>
      </c>
      <c r="L120" s="11">
        <v>12</v>
      </c>
      <c r="M120" s="6">
        <v>74250</v>
      </c>
      <c r="N120" s="67">
        <f t="shared" si="6"/>
        <v>891000</v>
      </c>
      <c r="O120" s="67">
        <f t="shared" si="7"/>
        <v>71280</v>
      </c>
      <c r="P120" s="67">
        <f t="shared" si="8"/>
        <v>962280</v>
      </c>
      <c r="Q120" t="s">
        <v>726</v>
      </c>
      <c r="R120" t="s">
        <v>765</v>
      </c>
    </row>
    <row r="121" spans="1:18" x14ac:dyDescent="0.25">
      <c r="A121" s="8">
        <v>45527</v>
      </c>
      <c r="B121" s="2" t="s">
        <v>171</v>
      </c>
      <c r="C121" s="8">
        <v>45534</v>
      </c>
      <c r="D121" s="2" t="s">
        <v>437</v>
      </c>
      <c r="E121" s="2" t="s">
        <v>360</v>
      </c>
      <c r="F121" s="2" t="s">
        <v>260</v>
      </c>
      <c r="G121" s="2" t="s">
        <v>297</v>
      </c>
      <c r="H121" s="2" t="s">
        <v>75</v>
      </c>
      <c r="I121" s="2" t="s">
        <v>450</v>
      </c>
      <c r="J121" s="2" t="s">
        <v>306</v>
      </c>
      <c r="K121" s="2" t="s">
        <v>80</v>
      </c>
      <c r="L121" s="11">
        <v>6</v>
      </c>
      <c r="M121" s="6">
        <v>73431</v>
      </c>
      <c r="N121" s="67">
        <f t="shared" si="6"/>
        <v>440586</v>
      </c>
      <c r="O121" s="67">
        <f t="shared" si="7"/>
        <v>35247</v>
      </c>
      <c r="P121" s="67">
        <f t="shared" si="8"/>
        <v>475833</v>
      </c>
      <c r="Q121" t="s">
        <v>726</v>
      </c>
      <c r="R121" t="s">
        <v>742</v>
      </c>
    </row>
    <row r="122" spans="1:18" x14ac:dyDescent="0.25">
      <c r="A122" s="8">
        <v>45527</v>
      </c>
      <c r="B122" s="2" t="s">
        <v>171</v>
      </c>
      <c r="C122" s="8">
        <v>45534</v>
      </c>
      <c r="D122" s="2" t="s">
        <v>437</v>
      </c>
      <c r="E122" s="2" t="s">
        <v>360</v>
      </c>
      <c r="F122" s="2" t="s">
        <v>260</v>
      </c>
      <c r="G122" s="2" t="s">
        <v>297</v>
      </c>
      <c r="H122" s="2" t="s">
        <v>75</v>
      </c>
      <c r="I122" s="2" t="s">
        <v>472</v>
      </c>
      <c r="J122" s="2" t="s">
        <v>256</v>
      </c>
      <c r="K122" s="2" t="s">
        <v>80</v>
      </c>
      <c r="L122" s="11">
        <v>4</v>
      </c>
      <c r="M122" s="6">
        <v>55595</v>
      </c>
      <c r="N122" s="67">
        <f t="shared" si="6"/>
        <v>222380</v>
      </c>
      <c r="O122" s="67">
        <f t="shared" si="7"/>
        <v>17790</v>
      </c>
      <c r="P122" s="67">
        <f t="shared" si="8"/>
        <v>240170</v>
      </c>
      <c r="Q122" t="s">
        <v>726</v>
      </c>
      <c r="R122" t="s">
        <v>742</v>
      </c>
    </row>
    <row r="123" spans="1:18" x14ac:dyDescent="0.25">
      <c r="N123" s="69">
        <f>SUM(N2:N122)</f>
        <v>51757638</v>
      </c>
      <c r="P123" s="68"/>
    </row>
  </sheetData>
  <autoFilter ref="A1:Z123" xr:uid="{70B6D07B-BFB2-4FE4-AC66-DD2E5211ACC8}">
    <filterColumn colId="4">
      <colorFilter dxfId="76"/>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4E124-CEDC-406F-9665-F4FA562B7DF3}">
  <sheetPr filterMode="1">
    <outlinePr summaryBelow="0"/>
  </sheetPr>
  <dimension ref="A1:AG286"/>
  <sheetViews>
    <sheetView zoomScaleNormal="100" workbookViewId="0">
      <pane xSplit="6" ySplit="1" topLeftCell="L2" activePane="bottomRight" state="frozen"/>
      <selection pane="topRight" activeCell="G1" sqref="G1"/>
      <selection pane="bottomLeft" activeCell="A2" sqref="A2"/>
      <selection pane="bottomRight" activeCell="AF1" sqref="AF1"/>
    </sheetView>
  </sheetViews>
  <sheetFormatPr defaultColWidth="9.140625" defaultRowHeight="15" x14ac:dyDescent="0.25"/>
  <cols>
    <col min="1" max="1" width="14.28515625" style="7" customWidth="1"/>
    <col min="2" max="2" width="14.28515625" customWidth="1"/>
    <col min="3" max="3" width="13.5703125" style="7" customWidth="1"/>
    <col min="4" max="4" width="15" customWidth="1"/>
    <col min="5" max="5" width="13.7109375" customWidth="1"/>
    <col min="6" max="6" width="16.28515625" hidden="1" customWidth="1"/>
    <col min="7" max="7" width="17.5703125" hidden="1" customWidth="1"/>
    <col min="8" max="8" width="5.5703125" hidden="1" customWidth="1"/>
    <col min="9" max="9" width="11.42578125" hidden="1" customWidth="1"/>
    <col min="10" max="10" width="30" hidden="1" customWidth="1"/>
    <col min="11" max="11" width="14.28515625" hidden="1" customWidth="1"/>
    <col min="12" max="12" width="8.140625" style="9" customWidth="1"/>
    <col min="13" max="13" width="7.28515625" style="9" customWidth="1"/>
    <col min="14" max="14" width="17.140625" style="10" customWidth="1"/>
    <col min="15" max="15" width="10.5703125" style="10" customWidth="1"/>
    <col min="16" max="16" width="22.5703125" style="10" hidden="1" customWidth="1"/>
    <col min="17" max="17" width="12.85546875" style="10" hidden="1" customWidth="1"/>
    <col min="18" max="18" width="15.5703125" style="9" hidden="1" customWidth="1"/>
    <col min="19" max="19" width="13.42578125" style="10" hidden="1" customWidth="1"/>
    <col min="20" max="20" width="22" hidden="1" customWidth="1"/>
    <col min="21" max="22" width="16.7109375" hidden="1" customWidth="1"/>
    <col min="23" max="23" width="20.5703125" hidden="1" customWidth="1"/>
    <col min="24" max="24" width="14.140625" hidden="1" customWidth="1"/>
    <col min="25" max="25" width="10.7109375" hidden="1" customWidth="1"/>
    <col min="26" max="26" width="59.7109375" hidden="1" customWidth="1"/>
    <col min="27" max="27" width="21.140625" hidden="1" customWidth="1"/>
    <col min="28" max="28" width="11.42578125" customWidth="1"/>
    <col min="29" max="29" width="30.7109375" customWidth="1"/>
    <col min="30" max="30" width="7.7109375" customWidth="1"/>
    <col min="31" max="31" width="15" customWidth="1"/>
    <col min="32" max="32" width="22.5703125" style="10" customWidth="1"/>
  </cols>
  <sheetData>
    <row r="1" spans="1:33" ht="52.5" customHeight="1" x14ac:dyDescent="0.25">
      <c r="A1" s="3" t="s">
        <v>77</v>
      </c>
      <c r="B1" s="4" t="s">
        <v>391</v>
      </c>
      <c r="C1" s="3" t="s">
        <v>258</v>
      </c>
      <c r="D1" s="4" t="s">
        <v>93</v>
      </c>
      <c r="E1" s="4" t="s">
        <v>53</v>
      </c>
      <c r="F1" s="4" t="s">
        <v>233</v>
      </c>
      <c r="G1" s="4" t="s">
        <v>38</v>
      </c>
      <c r="H1" s="4" t="s">
        <v>219</v>
      </c>
      <c r="I1" s="4" t="s">
        <v>387</v>
      </c>
      <c r="J1" s="4" t="s">
        <v>138</v>
      </c>
      <c r="K1" s="4" t="s">
        <v>124</v>
      </c>
      <c r="L1" s="5" t="s">
        <v>114</v>
      </c>
      <c r="M1" s="5" t="s">
        <v>548</v>
      </c>
      <c r="N1" s="1" t="s">
        <v>346</v>
      </c>
      <c r="O1" s="1" t="s">
        <v>671</v>
      </c>
      <c r="P1" s="1" t="s">
        <v>669</v>
      </c>
      <c r="Q1" s="1" t="s">
        <v>116</v>
      </c>
      <c r="R1" s="5" t="s">
        <v>241</v>
      </c>
      <c r="S1" s="1" t="s">
        <v>212</v>
      </c>
      <c r="T1" s="4" t="s">
        <v>100</v>
      </c>
      <c r="U1" s="4" t="s">
        <v>327</v>
      </c>
      <c r="V1" s="4" t="s">
        <v>198</v>
      </c>
      <c r="W1" s="4" t="s">
        <v>49</v>
      </c>
      <c r="X1" s="4" t="s">
        <v>503</v>
      </c>
      <c r="Y1" s="4" t="s">
        <v>428</v>
      </c>
      <c r="Z1" s="4" t="s">
        <v>322</v>
      </c>
      <c r="AA1" s="4" t="s">
        <v>284</v>
      </c>
      <c r="AB1" s="4" t="s">
        <v>670</v>
      </c>
      <c r="AE1" s="4" t="s">
        <v>93</v>
      </c>
      <c r="AF1" s="1"/>
      <c r="AG1" s="1" t="s">
        <v>674</v>
      </c>
    </row>
    <row r="2" spans="1:33" hidden="1" x14ac:dyDescent="0.25">
      <c r="A2" s="8">
        <v>45450</v>
      </c>
      <c r="B2" s="2" t="s">
        <v>47</v>
      </c>
      <c r="C2" s="8">
        <v>45456</v>
      </c>
      <c r="D2" s="2" t="s">
        <v>501</v>
      </c>
      <c r="E2" s="2">
        <v>4160177182</v>
      </c>
      <c r="F2" s="2" t="s">
        <v>363</v>
      </c>
      <c r="G2" s="2" t="s">
        <v>307</v>
      </c>
      <c r="H2" s="2" t="s">
        <v>251</v>
      </c>
      <c r="I2" s="2" t="s">
        <v>450</v>
      </c>
      <c r="J2" s="2" t="s">
        <v>306</v>
      </c>
      <c r="K2" s="2" t="s">
        <v>80</v>
      </c>
      <c r="L2" s="11">
        <v>3</v>
      </c>
      <c r="M2" s="11">
        <v>3</v>
      </c>
      <c r="N2" s="6">
        <v>73431</v>
      </c>
      <c r="O2" s="6">
        <v>220293</v>
      </c>
      <c r="P2" s="6">
        <f>M2*N2</f>
        <v>220293</v>
      </c>
      <c r="Q2" s="6">
        <v>0</v>
      </c>
      <c r="R2" s="11">
        <v>0</v>
      </c>
      <c r="S2" s="6">
        <v>0</v>
      </c>
      <c r="T2" s="2" t="s">
        <v>333</v>
      </c>
      <c r="U2" s="2" t="s">
        <v>408</v>
      </c>
      <c r="V2" s="2" t="s">
        <v>373</v>
      </c>
      <c r="W2" s="2" t="s">
        <v>113</v>
      </c>
      <c r="X2" s="2" t="s">
        <v>425</v>
      </c>
      <c r="Y2" s="2" t="s">
        <v>240</v>
      </c>
      <c r="Z2" s="2"/>
      <c r="AA2" s="2"/>
      <c r="AB2">
        <v>220293</v>
      </c>
      <c r="AC2" t="str">
        <f>VLOOKUP(AE2,Table1[[Ký hiệu]:[Hướng xli]],9,0)</f>
        <v>NCC check theo sheep data cửa hàng nhập kho điều chỉnh giảm toàn bộ HĐ cũ và xuất lại HĐ mới đúng số lượng</v>
      </c>
      <c r="AD2" t="s">
        <v>512</v>
      </c>
      <c r="AE2" s="57">
        <v>28825</v>
      </c>
      <c r="AF2" s="6" t="s">
        <v>673</v>
      </c>
    </row>
    <row r="3" spans="1:33" hidden="1" x14ac:dyDescent="0.25">
      <c r="A3" s="8">
        <v>45450</v>
      </c>
      <c r="B3" s="2" t="s">
        <v>47</v>
      </c>
      <c r="C3" s="8">
        <v>45456</v>
      </c>
      <c r="D3" s="2" t="s">
        <v>501</v>
      </c>
      <c r="E3" s="2">
        <v>4160177182</v>
      </c>
      <c r="F3" s="2" t="s">
        <v>363</v>
      </c>
      <c r="G3" s="2" t="s">
        <v>307</v>
      </c>
      <c r="H3" s="2" t="s">
        <v>251</v>
      </c>
      <c r="I3" s="2" t="s">
        <v>328</v>
      </c>
      <c r="J3" s="2" t="s">
        <v>305</v>
      </c>
      <c r="K3" s="2" t="s">
        <v>80</v>
      </c>
      <c r="L3" s="11">
        <v>3</v>
      </c>
      <c r="M3" s="11">
        <v>3</v>
      </c>
      <c r="N3" s="6">
        <v>111058</v>
      </c>
      <c r="O3" s="6">
        <v>333174</v>
      </c>
      <c r="P3" s="6">
        <f t="shared" ref="P3:P66" si="0">M3*N3</f>
        <v>333174</v>
      </c>
      <c r="Q3" s="6">
        <v>0</v>
      </c>
      <c r="R3" s="11">
        <v>0</v>
      </c>
      <c r="S3" s="6">
        <v>0</v>
      </c>
      <c r="T3" s="2" t="s">
        <v>333</v>
      </c>
      <c r="U3" s="2" t="s">
        <v>408</v>
      </c>
      <c r="V3" s="2" t="s">
        <v>373</v>
      </c>
      <c r="W3" s="2" t="s">
        <v>113</v>
      </c>
      <c r="X3" s="2" t="s">
        <v>425</v>
      </c>
      <c r="Y3" s="2" t="s">
        <v>240</v>
      </c>
      <c r="Z3" s="2"/>
      <c r="AA3" s="2"/>
      <c r="AB3">
        <v>333174</v>
      </c>
      <c r="AC3" t="str">
        <f>VLOOKUP(AE3,Table1[[Ký hiệu]:[Hướng xli]],9,0)</f>
        <v>NCC check theo sheep data cửa hàng nhập kho điều chỉnh giảm toàn bộ HĐ cũ và xuất lại HĐ mới đúng số lượng</v>
      </c>
      <c r="AD3" t="s">
        <v>512</v>
      </c>
      <c r="AE3" s="57">
        <v>28825</v>
      </c>
      <c r="AF3" s="6" t="s">
        <v>673</v>
      </c>
    </row>
    <row r="4" spans="1:33" s="16" customFormat="1" hidden="1" x14ac:dyDescent="0.25">
      <c r="A4" s="13">
        <v>45450</v>
      </c>
      <c r="B4" s="14" t="s">
        <v>47</v>
      </c>
      <c r="C4" s="13">
        <v>45456</v>
      </c>
      <c r="D4" s="14" t="s">
        <v>501</v>
      </c>
      <c r="E4" s="14">
        <v>4160177182</v>
      </c>
      <c r="F4" s="14" t="s">
        <v>363</v>
      </c>
      <c r="G4" s="14" t="s">
        <v>307</v>
      </c>
      <c r="H4" s="14" t="s">
        <v>251</v>
      </c>
      <c r="I4" s="14" t="s">
        <v>472</v>
      </c>
      <c r="J4" s="14" t="s">
        <v>256</v>
      </c>
      <c r="K4" s="14" t="s">
        <v>80</v>
      </c>
      <c r="L4" s="12">
        <v>3</v>
      </c>
      <c r="M4" s="12">
        <v>0</v>
      </c>
      <c r="N4" s="15">
        <v>55595</v>
      </c>
      <c r="O4" s="15">
        <v>166785</v>
      </c>
      <c r="P4" s="6">
        <f t="shared" si="0"/>
        <v>0</v>
      </c>
      <c r="Q4" s="15">
        <v>0</v>
      </c>
      <c r="R4" s="12">
        <v>0</v>
      </c>
      <c r="S4" s="15">
        <v>0</v>
      </c>
      <c r="T4" s="14" t="s">
        <v>333</v>
      </c>
      <c r="U4" s="14" t="s">
        <v>408</v>
      </c>
      <c r="V4" s="14" t="s">
        <v>373</v>
      </c>
      <c r="W4" s="14" t="s">
        <v>113</v>
      </c>
      <c r="X4" s="14" t="s">
        <v>425</v>
      </c>
      <c r="Y4" s="14" t="s">
        <v>240</v>
      </c>
      <c r="Z4" s="14"/>
      <c r="AA4" s="14"/>
      <c r="AB4" s="16">
        <v>0</v>
      </c>
      <c r="AC4" t="str">
        <f>VLOOKUP(AE4,Table1[[Ký hiệu]:[Hướng xli]],9,0)</f>
        <v>NCC check theo sheep data cửa hàng nhập kho điều chỉnh giảm toàn bộ HĐ cũ và xuất lại HĐ mới đúng số lượng</v>
      </c>
      <c r="AD4" s="16" t="s">
        <v>512</v>
      </c>
      <c r="AE4" s="20">
        <v>28825</v>
      </c>
      <c r="AF4" s="6" t="s">
        <v>673</v>
      </c>
    </row>
    <row r="5" spans="1:33" hidden="1" x14ac:dyDescent="0.25">
      <c r="A5" s="8">
        <v>45450</v>
      </c>
      <c r="B5" s="2" t="s">
        <v>47</v>
      </c>
      <c r="C5" s="8">
        <v>45456</v>
      </c>
      <c r="D5" s="2" t="s">
        <v>501</v>
      </c>
      <c r="E5" s="2">
        <v>4160177182</v>
      </c>
      <c r="F5" s="2" t="s">
        <v>363</v>
      </c>
      <c r="G5" s="2" t="s">
        <v>307</v>
      </c>
      <c r="H5" s="2" t="s">
        <v>251</v>
      </c>
      <c r="I5" s="2" t="s">
        <v>45</v>
      </c>
      <c r="J5" s="2" t="s">
        <v>168</v>
      </c>
      <c r="K5" s="2" t="s">
        <v>80</v>
      </c>
      <c r="L5" s="11">
        <v>3</v>
      </c>
      <c r="M5" s="11">
        <v>3</v>
      </c>
      <c r="N5" s="6">
        <v>44550</v>
      </c>
      <c r="O5" s="6">
        <v>133650</v>
      </c>
      <c r="P5" s="6">
        <f t="shared" si="0"/>
        <v>133650</v>
      </c>
      <c r="Q5" s="6">
        <v>0</v>
      </c>
      <c r="R5" s="11">
        <v>0</v>
      </c>
      <c r="S5" s="6">
        <v>0</v>
      </c>
      <c r="T5" s="2" t="s">
        <v>333</v>
      </c>
      <c r="U5" s="2" t="s">
        <v>408</v>
      </c>
      <c r="V5" s="2" t="s">
        <v>373</v>
      </c>
      <c r="W5" s="2" t="s">
        <v>113</v>
      </c>
      <c r="X5" s="2" t="s">
        <v>425</v>
      </c>
      <c r="Y5" s="2" t="s">
        <v>240</v>
      </c>
      <c r="Z5" s="2"/>
      <c r="AA5" s="2"/>
      <c r="AB5">
        <v>133650</v>
      </c>
      <c r="AC5" t="str">
        <f>VLOOKUP(AE5,Table1[[Ký hiệu]:[Hướng xli]],9,0)</f>
        <v>NCC check theo sheep data cửa hàng nhập kho điều chỉnh giảm toàn bộ HĐ cũ và xuất lại HĐ mới đúng số lượng</v>
      </c>
      <c r="AD5" t="s">
        <v>512</v>
      </c>
      <c r="AE5" s="57">
        <v>28825</v>
      </c>
      <c r="AF5" s="6" t="s">
        <v>673</v>
      </c>
    </row>
    <row r="6" spans="1:33" s="16" customFormat="1" hidden="1" x14ac:dyDescent="0.25">
      <c r="A6" s="13">
        <v>45450</v>
      </c>
      <c r="B6" s="14" t="s">
        <v>47</v>
      </c>
      <c r="C6" s="13">
        <v>45456</v>
      </c>
      <c r="D6" s="14" t="s">
        <v>501</v>
      </c>
      <c r="E6" s="14">
        <v>4160177182</v>
      </c>
      <c r="F6" s="14" t="s">
        <v>363</v>
      </c>
      <c r="G6" s="14" t="s">
        <v>307</v>
      </c>
      <c r="H6" s="14" t="s">
        <v>251</v>
      </c>
      <c r="I6" s="14" t="s">
        <v>490</v>
      </c>
      <c r="J6" s="14" t="s">
        <v>236</v>
      </c>
      <c r="K6" s="14" t="s">
        <v>80</v>
      </c>
      <c r="L6" s="12">
        <v>3</v>
      </c>
      <c r="M6" s="12">
        <v>0</v>
      </c>
      <c r="N6" s="15">
        <v>70950</v>
      </c>
      <c r="O6" s="15">
        <v>212850</v>
      </c>
      <c r="P6" s="6">
        <f t="shared" si="0"/>
        <v>0</v>
      </c>
      <c r="Q6" s="15">
        <v>0</v>
      </c>
      <c r="R6" s="12">
        <v>0</v>
      </c>
      <c r="S6" s="15">
        <v>0</v>
      </c>
      <c r="T6" s="14" t="s">
        <v>333</v>
      </c>
      <c r="U6" s="14" t="s">
        <v>408</v>
      </c>
      <c r="V6" s="14" t="s">
        <v>373</v>
      </c>
      <c r="W6" s="14" t="s">
        <v>113</v>
      </c>
      <c r="X6" s="14" t="s">
        <v>425</v>
      </c>
      <c r="Y6" s="14" t="s">
        <v>240</v>
      </c>
      <c r="Z6" s="14"/>
      <c r="AA6" s="14"/>
      <c r="AB6" s="16">
        <v>0</v>
      </c>
      <c r="AC6" t="str">
        <f>VLOOKUP(AE6,Table1[[Ký hiệu]:[Hướng xli]],9,0)</f>
        <v>NCC check theo sheep data cửa hàng nhập kho điều chỉnh giảm toàn bộ HĐ cũ và xuất lại HĐ mới đúng số lượng</v>
      </c>
      <c r="AD6" s="16" t="s">
        <v>512</v>
      </c>
      <c r="AE6" s="20">
        <v>28825</v>
      </c>
      <c r="AF6" s="6" t="s">
        <v>673</v>
      </c>
    </row>
    <row r="7" spans="1:33" s="16" customFormat="1" hidden="1" x14ac:dyDescent="0.25">
      <c r="A7" s="13">
        <v>45450</v>
      </c>
      <c r="B7" s="14" t="s">
        <v>47</v>
      </c>
      <c r="C7" s="13">
        <v>45456</v>
      </c>
      <c r="D7" s="14" t="s">
        <v>501</v>
      </c>
      <c r="E7" s="14">
        <v>4160177182</v>
      </c>
      <c r="F7" s="14" t="s">
        <v>363</v>
      </c>
      <c r="G7" s="14" t="s">
        <v>307</v>
      </c>
      <c r="H7" s="14" t="s">
        <v>251</v>
      </c>
      <c r="I7" s="14" t="s">
        <v>448</v>
      </c>
      <c r="J7" s="14" t="s">
        <v>372</v>
      </c>
      <c r="K7" s="14" t="s">
        <v>80</v>
      </c>
      <c r="L7" s="12">
        <v>6</v>
      </c>
      <c r="M7" s="12">
        <v>3</v>
      </c>
      <c r="N7" s="15">
        <v>59400</v>
      </c>
      <c r="O7" s="15">
        <v>356400</v>
      </c>
      <c r="P7" s="6">
        <f t="shared" si="0"/>
        <v>178200</v>
      </c>
      <c r="Q7" s="15">
        <v>0</v>
      </c>
      <c r="R7" s="12">
        <v>0</v>
      </c>
      <c r="S7" s="15">
        <v>0</v>
      </c>
      <c r="T7" s="14" t="s">
        <v>333</v>
      </c>
      <c r="U7" s="14" t="s">
        <v>408</v>
      </c>
      <c r="V7" s="14" t="s">
        <v>373</v>
      </c>
      <c r="W7" s="14" t="s">
        <v>113</v>
      </c>
      <c r="X7" s="14" t="s">
        <v>425</v>
      </c>
      <c r="Y7" s="14" t="s">
        <v>240</v>
      </c>
      <c r="Z7" s="14"/>
      <c r="AA7" s="14"/>
      <c r="AB7" s="16">
        <v>178200</v>
      </c>
      <c r="AC7" t="str">
        <f>VLOOKUP(AE7,Table1[[Ký hiệu]:[Hướng xli]],9,0)</f>
        <v>NCC check theo sheep data cửa hàng nhập kho điều chỉnh giảm toàn bộ HĐ cũ và xuất lại HĐ mới đúng số lượng</v>
      </c>
      <c r="AD7" s="16" t="s">
        <v>512</v>
      </c>
      <c r="AE7" s="20">
        <v>28825</v>
      </c>
      <c r="AF7" s="6" t="s">
        <v>673</v>
      </c>
    </row>
    <row r="8" spans="1:33" s="16" customFormat="1" hidden="1" x14ac:dyDescent="0.25">
      <c r="A8" s="13">
        <v>45450</v>
      </c>
      <c r="B8" s="14" t="s">
        <v>47</v>
      </c>
      <c r="C8" s="13">
        <v>45456</v>
      </c>
      <c r="D8" s="14" t="s">
        <v>501</v>
      </c>
      <c r="E8" s="14">
        <v>4160177182</v>
      </c>
      <c r="F8" s="14" t="s">
        <v>363</v>
      </c>
      <c r="G8" s="14" t="s">
        <v>307</v>
      </c>
      <c r="H8" s="14" t="s">
        <v>251</v>
      </c>
      <c r="I8" s="14" t="s">
        <v>500</v>
      </c>
      <c r="J8" s="14" t="s">
        <v>485</v>
      </c>
      <c r="K8" s="14" t="s">
        <v>80</v>
      </c>
      <c r="L8" s="12">
        <v>3</v>
      </c>
      <c r="M8" s="12">
        <v>0</v>
      </c>
      <c r="N8" s="15">
        <v>50182</v>
      </c>
      <c r="O8" s="15">
        <v>150546</v>
      </c>
      <c r="P8" s="6">
        <f t="shared" si="0"/>
        <v>0</v>
      </c>
      <c r="Q8" s="15">
        <v>0</v>
      </c>
      <c r="R8" s="12">
        <v>0</v>
      </c>
      <c r="S8" s="15">
        <v>0</v>
      </c>
      <c r="T8" s="14" t="s">
        <v>333</v>
      </c>
      <c r="U8" s="14" t="s">
        <v>408</v>
      </c>
      <c r="V8" s="14" t="s">
        <v>373</v>
      </c>
      <c r="W8" s="14" t="s">
        <v>113</v>
      </c>
      <c r="X8" s="14" t="s">
        <v>425</v>
      </c>
      <c r="Y8" s="14" t="s">
        <v>240</v>
      </c>
      <c r="Z8" s="14"/>
      <c r="AA8" s="14"/>
      <c r="AB8" s="16">
        <v>0</v>
      </c>
      <c r="AC8" t="str">
        <f>VLOOKUP(AE8,Table1[[Ký hiệu]:[Hướng xli]],9,0)</f>
        <v>NCC check theo sheep data cửa hàng nhập kho điều chỉnh giảm toàn bộ HĐ cũ và xuất lại HĐ mới đúng số lượng</v>
      </c>
      <c r="AD8" s="16" t="s">
        <v>512</v>
      </c>
      <c r="AE8" s="20">
        <v>28825</v>
      </c>
      <c r="AF8" s="6" t="s">
        <v>673</v>
      </c>
    </row>
    <row r="9" spans="1:33" hidden="1" x14ac:dyDescent="0.25">
      <c r="A9" s="8">
        <v>45450</v>
      </c>
      <c r="B9" s="2" t="s">
        <v>47</v>
      </c>
      <c r="C9" s="8">
        <v>45456</v>
      </c>
      <c r="D9" s="2" t="s">
        <v>501</v>
      </c>
      <c r="E9" s="2">
        <v>4160177182</v>
      </c>
      <c r="F9" s="2" t="s">
        <v>363</v>
      </c>
      <c r="G9" s="2" t="s">
        <v>307</v>
      </c>
      <c r="H9" s="2" t="s">
        <v>251</v>
      </c>
      <c r="I9" s="2" t="s">
        <v>243</v>
      </c>
      <c r="J9" s="2" t="s">
        <v>430</v>
      </c>
      <c r="K9" s="2" t="s">
        <v>80</v>
      </c>
      <c r="L9" s="11">
        <v>3</v>
      </c>
      <c r="M9" s="11">
        <v>3</v>
      </c>
      <c r="N9" s="6">
        <v>37720</v>
      </c>
      <c r="O9" s="6">
        <v>113160</v>
      </c>
      <c r="P9" s="6">
        <f t="shared" si="0"/>
        <v>113160</v>
      </c>
      <c r="Q9" s="6">
        <v>0</v>
      </c>
      <c r="R9" s="11">
        <v>0</v>
      </c>
      <c r="S9" s="6">
        <v>0</v>
      </c>
      <c r="T9" s="2" t="s">
        <v>333</v>
      </c>
      <c r="U9" s="2" t="s">
        <v>408</v>
      </c>
      <c r="V9" s="2" t="s">
        <v>373</v>
      </c>
      <c r="W9" s="2" t="s">
        <v>113</v>
      </c>
      <c r="X9" s="2" t="s">
        <v>425</v>
      </c>
      <c r="Y9" s="2" t="s">
        <v>240</v>
      </c>
      <c r="Z9" s="2"/>
      <c r="AA9" s="2"/>
      <c r="AB9">
        <v>113160</v>
      </c>
      <c r="AC9" t="str">
        <f>VLOOKUP(AE9,Table1[[Ký hiệu]:[Hướng xli]],9,0)</f>
        <v>NCC check theo sheep data cửa hàng nhập kho điều chỉnh giảm toàn bộ HĐ cũ và xuất lại HĐ mới đúng số lượng</v>
      </c>
      <c r="AD9" t="s">
        <v>512</v>
      </c>
      <c r="AE9" s="57">
        <v>28825</v>
      </c>
      <c r="AF9" s="6" t="s">
        <v>673</v>
      </c>
    </row>
    <row r="10" spans="1:33" hidden="1" x14ac:dyDescent="0.25">
      <c r="A10" s="8">
        <v>45474</v>
      </c>
      <c r="B10" s="2" t="s">
        <v>381</v>
      </c>
      <c r="C10" s="8">
        <v>45477</v>
      </c>
      <c r="D10" s="2" t="s">
        <v>352</v>
      </c>
      <c r="E10" s="2">
        <v>4160781730</v>
      </c>
      <c r="F10" s="2" t="s">
        <v>60</v>
      </c>
      <c r="G10" s="2" t="s">
        <v>359</v>
      </c>
      <c r="H10" s="2"/>
      <c r="I10" s="2" t="s">
        <v>450</v>
      </c>
      <c r="J10" s="2" t="s">
        <v>306</v>
      </c>
      <c r="K10" s="2" t="s">
        <v>80</v>
      </c>
      <c r="L10" s="11">
        <v>5</v>
      </c>
      <c r="M10" s="11">
        <v>5</v>
      </c>
      <c r="N10" s="6">
        <v>58745</v>
      </c>
      <c r="O10" s="6">
        <v>293725</v>
      </c>
      <c r="P10" s="6">
        <f t="shared" si="0"/>
        <v>293725</v>
      </c>
      <c r="Q10" s="6">
        <v>0</v>
      </c>
      <c r="R10" s="11">
        <v>0</v>
      </c>
      <c r="S10" s="6">
        <v>0</v>
      </c>
      <c r="T10" s="2" t="s">
        <v>462</v>
      </c>
      <c r="U10" s="2" t="s">
        <v>252</v>
      </c>
      <c r="V10" s="2" t="s">
        <v>469</v>
      </c>
      <c r="W10" s="2" t="s">
        <v>253</v>
      </c>
      <c r="X10" s="2" t="s">
        <v>425</v>
      </c>
      <c r="Y10" s="2" t="s">
        <v>445</v>
      </c>
      <c r="Z10" s="2"/>
      <c r="AA10" s="2"/>
      <c r="AB10">
        <v>0</v>
      </c>
      <c r="AC10" t="str">
        <f>VLOOKUP(AE10,Table1[[Ký hiệu]:[Hướng xli]],9,0)</f>
        <v>NCC điều chỉnh giảm toàn bộ HĐ</v>
      </c>
      <c r="AD10" t="s">
        <v>518</v>
      </c>
      <c r="AE10" s="57">
        <v>32409</v>
      </c>
      <c r="AF10" s="6" t="s">
        <v>673</v>
      </c>
    </row>
    <row r="11" spans="1:33" hidden="1" x14ac:dyDescent="0.25">
      <c r="A11" s="8">
        <v>45474</v>
      </c>
      <c r="B11" s="2" t="s">
        <v>381</v>
      </c>
      <c r="C11" s="8">
        <v>45477</v>
      </c>
      <c r="D11" s="2" t="s">
        <v>352</v>
      </c>
      <c r="E11" s="2">
        <v>4160781730</v>
      </c>
      <c r="F11" s="2" t="s">
        <v>60</v>
      </c>
      <c r="G11" s="2" t="s">
        <v>359</v>
      </c>
      <c r="H11" s="2"/>
      <c r="I11" s="2" t="s">
        <v>328</v>
      </c>
      <c r="J11" s="2" t="s">
        <v>305</v>
      </c>
      <c r="K11" s="2" t="s">
        <v>80</v>
      </c>
      <c r="L11" s="11">
        <v>10</v>
      </c>
      <c r="M11" s="11">
        <v>10</v>
      </c>
      <c r="N11" s="6">
        <v>111058</v>
      </c>
      <c r="O11" s="6">
        <v>1110580</v>
      </c>
      <c r="P11" s="6">
        <f t="shared" si="0"/>
        <v>1110580</v>
      </c>
      <c r="Q11" s="6">
        <v>0</v>
      </c>
      <c r="R11" s="11">
        <v>0</v>
      </c>
      <c r="S11" s="6">
        <v>0</v>
      </c>
      <c r="T11" s="2" t="s">
        <v>462</v>
      </c>
      <c r="U11" s="2" t="s">
        <v>252</v>
      </c>
      <c r="V11" s="2" t="s">
        <v>469</v>
      </c>
      <c r="W11" s="2" t="s">
        <v>253</v>
      </c>
      <c r="X11" s="2" t="s">
        <v>425</v>
      </c>
      <c r="Y11" s="2" t="s">
        <v>445</v>
      </c>
      <c r="Z11" s="2"/>
      <c r="AA11" s="2"/>
      <c r="AB11">
        <v>0</v>
      </c>
      <c r="AC11" t="str">
        <f>VLOOKUP(AE11,Table1[[Ký hiệu]:[Hướng xli]],9,0)</f>
        <v>NCC điều chỉnh giảm toàn bộ HĐ</v>
      </c>
      <c r="AD11" t="s">
        <v>518</v>
      </c>
      <c r="AE11" s="57">
        <v>32409</v>
      </c>
      <c r="AF11" s="6" t="s">
        <v>673</v>
      </c>
    </row>
    <row r="12" spans="1:33" hidden="1" x14ac:dyDescent="0.25">
      <c r="A12" s="8">
        <v>45474</v>
      </c>
      <c r="B12" s="2" t="s">
        <v>381</v>
      </c>
      <c r="C12" s="8">
        <v>45477</v>
      </c>
      <c r="D12" s="2" t="s">
        <v>352</v>
      </c>
      <c r="E12" s="2">
        <v>4160781730</v>
      </c>
      <c r="F12" s="2" t="s">
        <v>60</v>
      </c>
      <c r="G12" s="2" t="s">
        <v>359</v>
      </c>
      <c r="H12" s="2"/>
      <c r="I12" s="2" t="s">
        <v>243</v>
      </c>
      <c r="J12" s="2" t="s">
        <v>430</v>
      </c>
      <c r="K12" s="2" t="s">
        <v>80</v>
      </c>
      <c r="L12" s="11">
        <v>3</v>
      </c>
      <c r="M12" s="11">
        <v>3</v>
      </c>
      <c r="N12" s="6">
        <v>37720</v>
      </c>
      <c r="O12" s="6">
        <v>113160</v>
      </c>
      <c r="P12" s="6">
        <f t="shared" si="0"/>
        <v>113160</v>
      </c>
      <c r="Q12" s="6">
        <v>0</v>
      </c>
      <c r="R12" s="11">
        <v>0</v>
      </c>
      <c r="S12" s="6">
        <v>0</v>
      </c>
      <c r="T12" s="2" t="s">
        <v>462</v>
      </c>
      <c r="U12" s="2" t="s">
        <v>252</v>
      </c>
      <c r="V12" s="2" t="s">
        <v>469</v>
      </c>
      <c r="W12" s="2" t="s">
        <v>253</v>
      </c>
      <c r="X12" s="2" t="s">
        <v>425</v>
      </c>
      <c r="Y12" s="2" t="s">
        <v>445</v>
      </c>
      <c r="Z12" s="2"/>
      <c r="AA12" s="2"/>
      <c r="AB12">
        <v>0</v>
      </c>
      <c r="AC12" t="str">
        <f>VLOOKUP(AE12,Table1[[Ký hiệu]:[Hướng xli]],9,0)</f>
        <v>NCC điều chỉnh giảm toàn bộ HĐ</v>
      </c>
      <c r="AD12" t="s">
        <v>518</v>
      </c>
      <c r="AE12" s="57">
        <v>32409</v>
      </c>
      <c r="AF12" s="6" t="s">
        <v>673</v>
      </c>
    </row>
    <row r="13" spans="1:33" hidden="1" x14ac:dyDescent="0.25">
      <c r="A13" s="8">
        <v>45474</v>
      </c>
      <c r="B13" s="2" t="s">
        <v>74</v>
      </c>
      <c r="C13" s="8">
        <v>45477</v>
      </c>
      <c r="D13" s="2" t="s">
        <v>369</v>
      </c>
      <c r="E13" s="2">
        <v>4160864944</v>
      </c>
      <c r="F13" s="2" t="s">
        <v>508</v>
      </c>
      <c r="G13" s="2" t="s">
        <v>359</v>
      </c>
      <c r="H13" s="2"/>
      <c r="I13" s="2" t="s">
        <v>450</v>
      </c>
      <c r="J13" s="2" t="s">
        <v>306</v>
      </c>
      <c r="K13" s="2" t="s">
        <v>80</v>
      </c>
      <c r="L13" s="11">
        <v>5</v>
      </c>
      <c r="M13" s="11">
        <v>5</v>
      </c>
      <c r="N13" s="6">
        <v>58745</v>
      </c>
      <c r="O13" s="6">
        <v>293725</v>
      </c>
      <c r="P13" s="6">
        <f t="shared" si="0"/>
        <v>293725</v>
      </c>
      <c r="Q13" s="6">
        <v>0</v>
      </c>
      <c r="R13" s="11">
        <v>0</v>
      </c>
      <c r="S13" s="6">
        <v>0</v>
      </c>
      <c r="T13" s="2" t="s">
        <v>462</v>
      </c>
      <c r="U13" s="2" t="s">
        <v>252</v>
      </c>
      <c r="V13" s="2" t="s">
        <v>265</v>
      </c>
      <c r="W13" s="2" t="s">
        <v>253</v>
      </c>
      <c r="X13" s="2" t="s">
        <v>425</v>
      </c>
      <c r="Y13" s="2"/>
      <c r="Z13" s="2" t="s">
        <v>251</v>
      </c>
      <c r="AA13" s="2"/>
      <c r="AB13">
        <v>293725</v>
      </c>
      <c r="AC13" t="str">
        <f>VLOOKUP(AE13,Table1[[Ký hiệu]:[Hướng xli]],9,0)</f>
        <v>NCC check theo sheep data cửa hàng nhập kho điều chỉnh giảm toàn bộ HĐ cũ và xuất lại HĐ mới đúng số lượng</v>
      </c>
      <c r="AD13" t="s">
        <v>516</v>
      </c>
      <c r="AE13" s="57">
        <v>32471</v>
      </c>
      <c r="AF13" s="6" t="s">
        <v>673</v>
      </c>
    </row>
    <row r="14" spans="1:33" s="16" customFormat="1" hidden="1" x14ac:dyDescent="0.25">
      <c r="A14" s="13">
        <v>45474</v>
      </c>
      <c r="B14" s="14" t="s">
        <v>74</v>
      </c>
      <c r="C14" s="13">
        <v>45477</v>
      </c>
      <c r="D14" s="14" t="s">
        <v>369</v>
      </c>
      <c r="E14" s="14">
        <v>4160864944</v>
      </c>
      <c r="F14" s="14" t="s">
        <v>508</v>
      </c>
      <c r="G14" s="14" t="s">
        <v>359</v>
      </c>
      <c r="H14" s="14"/>
      <c r="I14" s="14" t="s">
        <v>328</v>
      </c>
      <c r="J14" s="14" t="s">
        <v>305</v>
      </c>
      <c r="K14" s="14" t="s">
        <v>80</v>
      </c>
      <c r="L14" s="12">
        <v>3</v>
      </c>
      <c r="M14" s="12">
        <v>0</v>
      </c>
      <c r="N14" s="15">
        <v>111058</v>
      </c>
      <c r="O14" s="15">
        <v>333174</v>
      </c>
      <c r="P14" s="6">
        <f t="shared" si="0"/>
        <v>0</v>
      </c>
      <c r="Q14" s="15">
        <v>0</v>
      </c>
      <c r="R14" s="12">
        <v>0</v>
      </c>
      <c r="S14" s="15">
        <v>0</v>
      </c>
      <c r="T14" s="14" t="s">
        <v>462</v>
      </c>
      <c r="U14" s="14" t="s">
        <v>252</v>
      </c>
      <c r="V14" s="14" t="s">
        <v>265</v>
      </c>
      <c r="W14" s="14" t="s">
        <v>253</v>
      </c>
      <c r="X14" s="14" t="s">
        <v>425</v>
      </c>
      <c r="Y14" s="14"/>
      <c r="Z14" s="14" t="s">
        <v>251</v>
      </c>
      <c r="AA14" s="14"/>
      <c r="AB14" s="16">
        <v>0</v>
      </c>
      <c r="AC14" t="str">
        <f>VLOOKUP(AE14,Table1[[Ký hiệu]:[Hướng xli]],9,0)</f>
        <v>NCC check theo sheep data cửa hàng nhập kho điều chỉnh giảm toàn bộ HĐ cũ và xuất lại HĐ mới đúng số lượng</v>
      </c>
      <c r="AD14" s="16" t="s">
        <v>516</v>
      </c>
      <c r="AE14" s="20">
        <v>32471</v>
      </c>
      <c r="AF14" s="6" t="s">
        <v>673</v>
      </c>
    </row>
    <row r="15" spans="1:33" hidden="1" x14ac:dyDescent="0.25">
      <c r="A15" s="8">
        <v>45474</v>
      </c>
      <c r="B15" s="2" t="s">
        <v>74</v>
      </c>
      <c r="C15" s="8">
        <v>45477</v>
      </c>
      <c r="D15" s="2" t="s">
        <v>369</v>
      </c>
      <c r="E15" s="2">
        <v>4160864944</v>
      </c>
      <c r="F15" s="2" t="s">
        <v>508</v>
      </c>
      <c r="G15" s="2" t="s">
        <v>359</v>
      </c>
      <c r="H15" s="2"/>
      <c r="I15" s="2" t="s">
        <v>243</v>
      </c>
      <c r="J15" s="2" t="s">
        <v>430</v>
      </c>
      <c r="K15" s="2" t="s">
        <v>80</v>
      </c>
      <c r="L15" s="11">
        <v>5</v>
      </c>
      <c r="M15" s="11">
        <v>5</v>
      </c>
      <c r="N15" s="6">
        <v>46000</v>
      </c>
      <c r="O15" s="6">
        <v>230000</v>
      </c>
      <c r="P15" s="6">
        <f t="shared" si="0"/>
        <v>230000</v>
      </c>
      <c r="Q15" s="6">
        <v>0</v>
      </c>
      <c r="R15" s="11">
        <v>0</v>
      </c>
      <c r="S15" s="6">
        <v>0</v>
      </c>
      <c r="T15" s="2" t="s">
        <v>462</v>
      </c>
      <c r="U15" s="2" t="s">
        <v>252</v>
      </c>
      <c r="V15" s="2" t="s">
        <v>265</v>
      </c>
      <c r="W15" s="2" t="s">
        <v>253</v>
      </c>
      <c r="X15" s="2" t="s">
        <v>425</v>
      </c>
      <c r="Y15" s="2"/>
      <c r="Z15" s="2" t="s">
        <v>251</v>
      </c>
      <c r="AA15" s="2"/>
      <c r="AB15">
        <v>230000</v>
      </c>
      <c r="AC15" t="str">
        <f>VLOOKUP(AE15,Table1[[Ký hiệu]:[Hướng xli]],9,0)</f>
        <v>NCC check theo sheep data cửa hàng nhập kho điều chỉnh giảm toàn bộ HĐ cũ và xuất lại HĐ mới đúng số lượng</v>
      </c>
      <c r="AD15" t="s">
        <v>516</v>
      </c>
      <c r="AE15" s="57">
        <v>32471</v>
      </c>
      <c r="AF15" s="6" t="s">
        <v>673</v>
      </c>
    </row>
    <row r="16" spans="1:33" hidden="1" x14ac:dyDescent="0.25">
      <c r="A16" s="8">
        <v>45474</v>
      </c>
      <c r="B16" s="2" t="s">
        <v>74</v>
      </c>
      <c r="C16" s="8">
        <v>45477</v>
      </c>
      <c r="D16" s="2" t="s">
        <v>369</v>
      </c>
      <c r="E16" s="2">
        <v>4160864944</v>
      </c>
      <c r="F16" s="2" t="s">
        <v>508</v>
      </c>
      <c r="G16" s="2" t="s">
        <v>359</v>
      </c>
      <c r="H16" s="2"/>
      <c r="I16" s="2" t="s">
        <v>472</v>
      </c>
      <c r="J16" s="2" t="s">
        <v>256</v>
      </c>
      <c r="K16" s="2" t="s">
        <v>80</v>
      </c>
      <c r="L16" s="11">
        <v>3</v>
      </c>
      <c r="M16" s="11">
        <v>3</v>
      </c>
      <c r="N16" s="6">
        <v>44476</v>
      </c>
      <c r="O16" s="6">
        <v>133428</v>
      </c>
      <c r="P16" s="6">
        <f t="shared" si="0"/>
        <v>133428</v>
      </c>
      <c r="Q16" s="6">
        <v>0</v>
      </c>
      <c r="R16" s="11">
        <v>0</v>
      </c>
      <c r="S16" s="6">
        <v>0</v>
      </c>
      <c r="T16" s="2" t="s">
        <v>462</v>
      </c>
      <c r="U16" s="2" t="s">
        <v>252</v>
      </c>
      <c r="V16" s="2" t="s">
        <v>265</v>
      </c>
      <c r="W16" s="2" t="s">
        <v>253</v>
      </c>
      <c r="X16" s="2" t="s">
        <v>425</v>
      </c>
      <c r="Y16" s="2"/>
      <c r="Z16" s="2" t="s">
        <v>251</v>
      </c>
      <c r="AA16" s="2"/>
      <c r="AB16">
        <v>133428</v>
      </c>
      <c r="AC16" t="str">
        <f>VLOOKUP(AE16,Table1[[Ký hiệu]:[Hướng xli]],9,0)</f>
        <v>NCC check theo sheep data cửa hàng nhập kho điều chỉnh giảm toàn bộ HĐ cũ và xuất lại HĐ mới đúng số lượng</v>
      </c>
      <c r="AD16" t="s">
        <v>516</v>
      </c>
      <c r="AE16" s="57">
        <v>32471</v>
      </c>
      <c r="AF16" s="6" t="s">
        <v>673</v>
      </c>
    </row>
    <row r="17" spans="1:32" hidden="1" x14ac:dyDescent="0.25">
      <c r="A17" s="8">
        <v>45474</v>
      </c>
      <c r="B17" s="2" t="s">
        <v>74</v>
      </c>
      <c r="C17" s="8">
        <v>45477</v>
      </c>
      <c r="D17" s="2" t="s">
        <v>369</v>
      </c>
      <c r="E17" s="2">
        <v>4160864944</v>
      </c>
      <c r="F17" s="2" t="s">
        <v>508</v>
      </c>
      <c r="G17" s="2" t="s">
        <v>359</v>
      </c>
      <c r="H17" s="2"/>
      <c r="I17" s="2" t="s">
        <v>45</v>
      </c>
      <c r="J17" s="2" t="s">
        <v>168</v>
      </c>
      <c r="K17" s="2" t="s">
        <v>80</v>
      </c>
      <c r="L17" s="11">
        <v>3</v>
      </c>
      <c r="M17" s="11">
        <v>3</v>
      </c>
      <c r="N17" s="6">
        <v>59400</v>
      </c>
      <c r="O17" s="6">
        <v>178200</v>
      </c>
      <c r="P17" s="6">
        <f t="shared" si="0"/>
        <v>178200</v>
      </c>
      <c r="Q17" s="6">
        <v>0</v>
      </c>
      <c r="R17" s="11">
        <v>0</v>
      </c>
      <c r="S17" s="6">
        <v>0</v>
      </c>
      <c r="T17" s="2" t="s">
        <v>462</v>
      </c>
      <c r="U17" s="2" t="s">
        <v>252</v>
      </c>
      <c r="V17" s="2" t="s">
        <v>265</v>
      </c>
      <c r="W17" s="2" t="s">
        <v>253</v>
      </c>
      <c r="X17" s="2" t="s">
        <v>425</v>
      </c>
      <c r="Y17" s="2"/>
      <c r="Z17" s="2" t="s">
        <v>251</v>
      </c>
      <c r="AA17" s="2"/>
      <c r="AB17">
        <v>178200</v>
      </c>
      <c r="AC17" t="str">
        <f>VLOOKUP(AE17,Table1[[Ký hiệu]:[Hướng xli]],9,0)</f>
        <v>NCC check theo sheep data cửa hàng nhập kho điều chỉnh giảm toàn bộ HĐ cũ và xuất lại HĐ mới đúng số lượng</v>
      </c>
      <c r="AD17" t="s">
        <v>516</v>
      </c>
      <c r="AE17" s="57">
        <v>32471</v>
      </c>
      <c r="AF17" s="6" t="s">
        <v>673</v>
      </c>
    </row>
    <row r="18" spans="1:32" hidden="1" x14ac:dyDescent="0.25">
      <c r="A18" s="8">
        <v>45474</v>
      </c>
      <c r="B18" s="2" t="s">
        <v>74</v>
      </c>
      <c r="C18" s="8">
        <v>45477</v>
      </c>
      <c r="D18" s="2" t="s">
        <v>369</v>
      </c>
      <c r="E18" s="2">
        <v>4160864944</v>
      </c>
      <c r="F18" s="2" t="s">
        <v>508</v>
      </c>
      <c r="G18" s="2" t="s">
        <v>359</v>
      </c>
      <c r="H18" s="2"/>
      <c r="I18" s="2" t="s">
        <v>486</v>
      </c>
      <c r="J18" s="2" t="s">
        <v>22</v>
      </c>
      <c r="K18" s="2" t="s">
        <v>80</v>
      </c>
      <c r="L18" s="11">
        <v>3</v>
      </c>
      <c r="M18" s="11">
        <v>3</v>
      </c>
      <c r="N18" s="6">
        <v>61050</v>
      </c>
      <c r="O18" s="6">
        <v>183150</v>
      </c>
      <c r="P18" s="6">
        <f t="shared" si="0"/>
        <v>183150</v>
      </c>
      <c r="Q18" s="6">
        <v>0</v>
      </c>
      <c r="R18" s="11">
        <v>0</v>
      </c>
      <c r="S18" s="6">
        <v>0</v>
      </c>
      <c r="T18" s="2" t="s">
        <v>462</v>
      </c>
      <c r="U18" s="2" t="s">
        <v>252</v>
      </c>
      <c r="V18" s="2" t="s">
        <v>265</v>
      </c>
      <c r="W18" s="2" t="s">
        <v>253</v>
      </c>
      <c r="X18" s="2" t="s">
        <v>425</v>
      </c>
      <c r="Y18" s="2"/>
      <c r="Z18" s="2" t="s">
        <v>251</v>
      </c>
      <c r="AA18" s="2"/>
      <c r="AB18">
        <v>183150</v>
      </c>
      <c r="AC18" t="str">
        <f>VLOOKUP(AE18,Table1[[Ký hiệu]:[Hướng xli]],9,0)</f>
        <v>NCC check theo sheep data cửa hàng nhập kho điều chỉnh giảm toàn bộ HĐ cũ và xuất lại HĐ mới đúng số lượng</v>
      </c>
      <c r="AD18" t="s">
        <v>516</v>
      </c>
      <c r="AE18" s="57">
        <v>32471</v>
      </c>
      <c r="AF18" s="6" t="s">
        <v>673</v>
      </c>
    </row>
    <row r="19" spans="1:32" hidden="1" x14ac:dyDescent="0.25">
      <c r="A19" s="8">
        <v>45474</v>
      </c>
      <c r="B19" s="2" t="s">
        <v>187</v>
      </c>
      <c r="C19" s="8">
        <v>45477</v>
      </c>
      <c r="D19" s="2" t="s">
        <v>502</v>
      </c>
      <c r="E19" s="2">
        <v>4160833945</v>
      </c>
      <c r="F19" s="2" t="s">
        <v>215</v>
      </c>
      <c r="G19" s="2" t="s">
        <v>282</v>
      </c>
      <c r="H19" s="2"/>
      <c r="I19" s="2" t="s">
        <v>450</v>
      </c>
      <c r="J19" s="2" t="s">
        <v>306</v>
      </c>
      <c r="K19" s="2" t="s">
        <v>80</v>
      </c>
      <c r="L19" s="11">
        <v>15</v>
      </c>
      <c r="M19" s="11">
        <v>15</v>
      </c>
      <c r="N19" s="6">
        <v>58745</v>
      </c>
      <c r="O19" s="6">
        <v>881175</v>
      </c>
      <c r="P19" s="6">
        <f t="shared" si="0"/>
        <v>881175</v>
      </c>
      <c r="Q19" s="6">
        <v>0</v>
      </c>
      <c r="R19" s="11">
        <v>0</v>
      </c>
      <c r="S19" s="6">
        <v>0</v>
      </c>
      <c r="T19" s="2" t="s">
        <v>462</v>
      </c>
      <c r="U19" s="2" t="s">
        <v>252</v>
      </c>
      <c r="V19" s="2" t="s">
        <v>202</v>
      </c>
      <c r="W19" s="2" t="s">
        <v>253</v>
      </c>
      <c r="X19" s="2" t="s">
        <v>425</v>
      </c>
      <c r="Y19" s="2" t="s">
        <v>445</v>
      </c>
      <c r="Z19" s="2"/>
      <c r="AA19" s="2"/>
      <c r="AB19">
        <v>881175</v>
      </c>
      <c r="AC19" t="str">
        <f>VLOOKUP(AE19,Table1[[Ký hiệu]:[Hướng xli]],9,0)</f>
        <v>NCC check theo sheep data cửa hàng nhập kho điều chỉnh giảm toàn bộ HĐ cũ và xuất lại HĐ mới đúng số lượng</v>
      </c>
      <c r="AD19" t="s">
        <v>516</v>
      </c>
      <c r="AE19" s="57">
        <v>32503</v>
      </c>
      <c r="AF19" s="6" t="s">
        <v>673</v>
      </c>
    </row>
    <row r="20" spans="1:32" hidden="1" x14ac:dyDescent="0.25">
      <c r="A20" s="8">
        <v>45474</v>
      </c>
      <c r="B20" s="2" t="s">
        <v>187</v>
      </c>
      <c r="C20" s="8">
        <v>45477</v>
      </c>
      <c r="D20" s="2" t="s">
        <v>502</v>
      </c>
      <c r="E20" s="2">
        <v>4160833945</v>
      </c>
      <c r="F20" s="2" t="s">
        <v>215</v>
      </c>
      <c r="G20" s="2" t="s">
        <v>282</v>
      </c>
      <c r="H20" s="2"/>
      <c r="I20" s="2" t="s">
        <v>243</v>
      </c>
      <c r="J20" s="2" t="s">
        <v>430</v>
      </c>
      <c r="K20" s="2" t="s">
        <v>80</v>
      </c>
      <c r="L20" s="11">
        <v>5</v>
      </c>
      <c r="M20" s="11">
        <v>5</v>
      </c>
      <c r="N20" s="6">
        <v>46000</v>
      </c>
      <c r="O20" s="6">
        <v>230000</v>
      </c>
      <c r="P20" s="6">
        <f t="shared" si="0"/>
        <v>230000</v>
      </c>
      <c r="Q20" s="6">
        <v>0</v>
      </c>
      <c r="R20" s="11">
        <v>0</v>
      </c>
      <c r="S20" s="6">
        <v>0</v>
      </c>
      <c r="T20" s="2" t="s">
        <v>462</v>
      </c>
      <c r="U20" s="2" t="s">
        <v>252</v>
      </c>
      <c r="V20" s="2" t="s">
        <v>202</v>
      </c>
      <c r="W20" s="2" t="s">
        <v>253</v>
      </c>
      <c r="X20" s="2" t="s">
        <v>425</v>
      </c>
      <c r="Y20" s="2"/>
      <c r="Z20" s="2"/>
      <c r="AA20" s="2"/>
      <c r="AB20">
        <v>230000</v>
      </c>
      <c r="AC20" t="str">
        <f>VLOOKUP(AE20,Table1[[Ký hiệu]:[Hướng xli]],9,0)</f>
        <v>NCC check theo sheep data cửa hàng nhập kho điều chỉnh giảm toàn bộ HĐ cũ và xuất lại HĐ mới đúng số lượng</v>
      </c>
      <c r="AD20" t="s">
        <v>516</v>
      </c>
      <c r="AE20" s="57">
        <v>32503</v>
      </c>
      <c r="AF20" s="6" t="s">
        <v>673</v>
      </c>
    </row>
    <row r="21" spans="1:32" s="16" customFormat="1" hidden="1" x14ac:dyDescent="0.25">
      <c r="A21" s="13">
        <v>45474</v>
      </c>
      <c r="B21" s="14" t="s">
        <v>245</v>
      </c>
      <c r="C21" s="13">
        <v>45477</v>
      </c>
      <c r="D21" s="14" t="s">
        <v>356</v>
      </c>
      <c r="E21" s="14">
        <v>4160822589</v>
      </c>
      <c r="F21" s="14" t="s">
        <v>31</v>
      </c>
      <c r="G21" s="14" t="s">
        <v>359</v>
      </c>
      <c r="H21" s="14"/>
      <c r="I21" s="14" t="s">
        <v>450</v>
      </c>
      <c r="J21" s="14" t="s">
        <v>306</v>
      </c>
      <c r="K21" s="14" t="s">
        <v>80</v>
      </c>
      <c r="L21" s="12">
        <v>6</v>
      </c>
      <c r="M21" s="12">
        <v>4</v>
      </c>
      <c r="N21" s="15">
        <v>58745</v>
      </c>
      <c r="O21" s="15">
        <v>352470</v>
      </c>
      <c r="P21" s="6">
        <f t="shared" si="0"/>
        <v>234980</v>
      </c>
      <c r="Q21" s="15">
        <v>0</v>
      </c>
      <c r="R21" s="12">
        <v>0</v>
      </c>
      <c r="S21" s="15">
        <v>0</v>
      </c>
      <c r="T21" s="14" t="s">
        <v>196</v>
      </c>
      <c r="U21" s="14" t="s">
        <v>252</v>
      </c>
      <c r="V21" s="14" t="s">
        <v>379</v>
      </c>
      <c r="W21" s="14" t="s">
        <v>253</v>
      </c>
      <c r="X21" s="14" t="s">
        <v>425</v>
      </c>
      <c r="Y21" s="14" t="s">
        <v>445</v>
      </c>
      <c r="Z21" s="14"/>
      <c r="AA21" s="14"/>
      <c r="AB21" s="16">
        <v>234980</v>
      </c>
      <c r="AC21" t="str">
        <f>VLOOKUP(AE21,Table1[[Ký hiệu]:[Hướng xli]],9,0)</f>
        <v>NCC check theo sheep data cửa hàng nhập kho điều chỉnh giảm toàn bộ HĐ cũ và xuất lại HĐ mới đúng số lượng</v>
      </c>
      <c r="AD21" s="16" t="s">
        <v>517</v>
      </c>
      <c r="AE21" s="20">
        <v>32551</v>
      </c>
      <c r="AF21" s="6" t="s">
        <v>673</v>
      </c>
    </row>
    <row r="22" spans="1:32" s="16" customFormat="1" hidden="1" x14ac:dyDescent="0.25">
      <c r="A22" s="13">
        <v>45474</v>
      </c>
      <c r="B22" s="14" t="s">
        <v>245</v>
      </c>
      <c r="C22" s="13">
        <v>45477</v>
      </c>
      <c r="D22" s="14" t="s">
        <v>356</v>
      </c>
      <c r="E22" s="14">
        <v>4160822589</v>
      </c>
      <c r="F22" s="14" t="s">
        <v>31</v>
      </c>
      <c r="G22" s="14" t="s">
        <v>359</v>
      </c>
      <c r="H22" s="14"/>
      <c r="I22" s="14" t="s">
        <v>328</v>
      </c>
      <c r="J22" s="14" t="s">
        <v>305</v>
      </c>
      <c r="K22" s="14" t="s">
        <v>80</v>
      </c>
      <c r="L22" s="12">
        <v>7</v>
      </c>
      <c r="M22" s="12">
        <v>6</v>
      </c>
      <c r="N22" s="15">
        <v>111058</v>
      </c>
      <c r="O22" s="15">
        <v>777406</v>
      </c>
      <c r="P22" s="6">
        <f t="shared" si="0"/>
        <v>666348</v>
      </c>
      <c r="Q22" s="15">
        <v>0</v>
      </c>
      <c r="R22" s="12">
        <v>0</v>
      </c>
      <c r="S22" s="15">
        <v>0</v>
      </c>
      <c r="T22" s="14" t="s">
        <v>196</v>
      </c>
      <c r="U22" s="14" t="s">
        <v>252</v>
      </c>
      <c r="V22" s="14" t="s">
        <v>379</v>
      </c>
      <c r="W22" s="14" t="s">
        <v>253</v>
      </c>
      <c r="X22" s="14" t="s">
        <v>425</v>
      </c>
      <c r="Y22" s="14" t="s">
        <v>445</v>
      </c>
      <c r="Z22" s="14"/>
      <c r="AA22" s="14"/>
      <c r="AB22" s="16">
        <v>666348</v>
      </c>
      <c r="AC22" t="str">
        <f>VLOOKUP(AE22,Table1[[Ký hiệu]:[Hướng xli]],9,0)</f>
        <v>NCC check theo sheep data cửa hàng nhập kho điều chỉnh giảm toàn bộ HĐ cũ và xuất lại HĐ mới đúng số lượng</v>
      </c>
      <c r="AD22" s="16" t="s">
        <v>517</v>
      </c>
      <c r="AE22" s="20">
        <v>32551</v>
      </c>
      <c r="AF22" s="6" t="s">
        <v>673</v>
      </c>
    </row>
    <row r="23" spans="1:32" hidden="1" x14ac:dyDescent="0.25">
      <c r="A23" s="8">
        <v>45474</v>
      </c>
      <c r="B23" s="2" t="s">
        <v>205</v>
      </c>
      <c r="C23" s="8">
        <v>45477</v>
      </c>
      <c r="D23" s="2" t="s">
        <v>136</v>
      </c>
      <c r="E23" s="2">
        <v>4160914201</v>
      </c>
      <c r="F23" s="2" t="s">
        <v>343</v>
      </c>
      <c r="G23" s="2" t="s">
        <v>359</v>
      </c>
      <c r="H23" s="2"/>
      <c r="I23" s="2" t="s">
        <v>450</v>
      </c>
      <c r="J23" s="2" t="s">
        <v>306</v>
      </c>
      <c r="K23" s="2" t="s">
        <v>80</v>
      </c>
      <c r="L23" s="11">
        <v>5</v>
      </c>
      <c r="M23" s="11">
        <v>5</v>
      </c>
      <c r="N23" s="6">
        <v>58745</v>
      </c>
      <c r="O23" s="6">
        <v>293725</v>
      </c>
      <c r="P23" s="6">
        <f t="shared" si="0"/>
        <v>293725</v>
      </c>
      <c r="Q23" s="6">
        <v>0</v>
      </c>
      <c r="R23" s="11">
        <v>0</v>
      </c>
      <c r="S23" s="6">
        <v>0</v>
      </c>
      <c r="T23" s="2" t="s">
        <v>462</v>
      </c>
      <c r="U23" s="2" t="s">
        <v>252</v>
      </c>
      <c r="V23" s="2" t="s">
        <v>15</v>
      </c>
      <c r="W23" s="2" t="s">
        <v>253</v>
      </c>
      <c r="X23" s="2" t="s">
        <v>425</v>
      </c>
      <c r="Y23" s="2" t="s">
        <v>445</v>
      </c>
      <c r="Z23" s="2"/>
      <c r="AA23" s="2"/>
      <c r="AB23">
        <v>0</v>
      </c>
      <c r="AC23" t="str">
        <f>VLOOKUP(AE23,Table1[[Ký hiệu]:[Hướng xli]],9,0)</f>
        <v>NCC điều chỉnh giảm toàn bộ HĐ</v>
      </c>
      <c r="AD23" t="s">
        <v>518</v>
      </c>
      <c r="AE23" s="57">
        <v>32714</v>
      </c>
      <c r="AF23" s="6" t="s">
        <v>673</v>
      </c>
    </row>
    <row r="24" spans="1:32" hidden="1" x14ac:dyDescent="0.25">
      <c r="A24" s="8">
        <v>45474</v>
      </c>
      <c r="B24" s="2" t="s">
        <v>205</v>
      </c>
      <c r="C24" s="8">
        <v>45477</v>
      </c>
      <c r="D24" s="2" t="s">
        <v>136</v>
      </c>
      <c r="E24" s="2">
        <v>4160914201</v>
      </c>
      <c r="F24" s="2" t="s">
        <v>343</v>
      </c>
      <c r="G24" s="2" t="s">
        <v>359</v>
      </c>
      <c r="H24" s="2"/>
      <c r="I24" s="2" t="s">
        <v>328</v>
      </c>
      <c r="J24" s="2" t="s">
        <v>305</v>
      </c>
      <c r="K24" s="2" t="s">
        <v>80</v>
      </c>
      <c r="L24" s="11">
        <v>10</v>
      </c>
      <c r="M24" s="11">
        <v>10</v>
      </c>
      <c r="N24" s="6">
        <v>111058</v>
      </c>
      <c r="O24" s="6">
        <v>1110580</v>
      </c>
      <c r="P24" s="6">
        <f t="shared" si="0"/>
        <v>1110580</v>
      </c>
      <c r="Q24" s="6">
        <v>0</v>
      </c>
      <c r="R24" s="11">
        <v>0</v>
      </c>
      <c r="S24" s="6">
        <v>0</v>
      </c>
      <c r="T24" s="2" t="s">
        <v>462</v>
      </c>
      <c r="U24" s="2" t="s">
        <v>252</v>
      </c>
      <c r="V24" s="2" t="s">
        <v>15</v>
      </c>
      <c r="W24" s="2" t="s">
        <v>253</v>
      </c>
      <c r="X24" s="2" t="s">
        <v>425</v>
      </c>
      <c r="Y24" s="2" t="s">
        <v>445</v>
      </c>
      <c r="Z24" s="2"/>
      <c r="AA24" s="2"/>
      <c r="AB24">
        <v>0</v>
      </c>
      <c r="AC24" t="str">
        <f>VLOOKUP(AE24,Table1[[Ký hiệu]:[Hướng xli]],9,0)</f>
        <v>NCC điều chỉnh giảm toàn bộ HĐ</v>
      </c>
      <c r="AD24" t="s">
        <v>518</v>
      </c>
      <c r="AE24" s="57">
        <v>32714</v>
      </c>
      <c r="AF24" s="6" t="s">
        <v>673</v>
      </c>
    </row>
    <row r="25" spans="1:32" hidden="1" x14ac:dyDescent="0.25">
      <c r="A25" s="8">
        <v>45474</v>
      </c>
      <c r="B25" s="2" t="s">
        <v>205</v>
      </c>
      <c r="C25" s="8">
        <v>45477</v>
      </c>
      <c r="D25" s="2" t="s">
        <v>136</v>
      </c>
      <c r="E25" s="2">
        <v>4160914201</v>
      </c>
      <c r="F25" s="2" t="s">
        <v>343</v>
      </c>
      <c r="G25" s="2" t="s">
        <v>359</v>
      </c>
      <c r="H25" s="2"/>
      <c r="I25" s="2" t="s">
        <v>490</v>
      </c>
      <c r="J25" s="2" t="s">
        <v>236</v>
      </c>
      <c r="K25" s="2" t="s">
        <v>80</v>
      </c>
      <c r="L25" s="11">
        <v>3</v>
      </c>
      <c r="M25" s="11">
        <v>3</v>
      </c>
      <c r="N25" s="6">
        <v>70950</v>
      </c>
      <c r="O25" s="6">
        <v>212850</v>
      </c>
      <c r="P25" s="6">
        <f t="shared" si="0"/>
        <v>212850</v>
      </c>
      <c r="Q25" s="6">
        <v>0</v>
      </c>
      <c r="R25" s="11">
        <v>0</v>
      </c>
      <c r="S25" s="6">
        <v>0</v>
      </c>
      <c r="T25" s="2" t="s">
        <v>462</v>
      </c>
      <c r="U25" s="2" t="s">
        <v>252</v>
      </c>
      <c r="V25" s="2" t="s">
        <v>15</v>
      </c>
      <c r="W25" s="2" t="s">
        <v>253</v>
      </c>
      <c r="X25" s="2" t="s">
        <v>425</v>
      </c>
      <c r="Y25" s="2" t="s">
        <v>445</v>
      </c>
      <c r="Z25" s="2"/>
      <c r="AA25" s="2"/>
      <c r="AB25">
        <v>0</v>
      </c>
      <c r="AC25" t="str">
        <f>VLOOKUP(AE25,Table1[[Ký hiệu]:[Hướng xli]],9,0)</f>
        <v>NCC điều chỉnh giảm toàn bộ HĐ</v>
      </c>
      <c r="AD25" t="s">
        <v>518</v>
      </c>
      <c r="AE25" s="57">
        <v>32714</v>
      </c>
      <c r="AF25" s="6" t="s">
        <v>673</v>
      </c>
    </row>
    <row r="26" spans="1:32" hidden="1" x14ac:dyDescent="0.25">
      <c r="A26" s="8">
        <v>45474</v>
      </c>
      <c r="B26" s="2" t="s">
        <v>321</v>
      </c>
      <c r="C26" s="8">
        <v>45477</v>
      </c>
      <c r="D26" s="2" t="s">
        <v>91</v>
      </c>
      <c r="E26" s="2">
        <v>4160866190</v>
      </c>
      <c r="F26" s="2" t="s">
        <v>73</v>
      </c>
      <c r="G26" s="2" t="s">
        <v>282</v>
      </c>
      <c r="H26" s="2"/>
      <c r="I26" s="2" t="s">
        <v>328</v>
      </c>
      <c r="J26" s="2" t="s">
        <v>305</v>
      </c>
      <c r="K26" s="2" t="s">
        <v>80</v>
      </c>
      <c r="L26" s="11">
        <v>5</v>
      </c>
      <c r="M26" s="11">
        <v>5</v>
      </c>
      <c r="N26" s="6">
        <v>111058</v>
      </c>
      <c r="O26" s="6">
        <v>555290</v>
      </c>
      <c r="P26" s="6">
        <f t="shared" si="0"/>
        <v>555290</v>
      </c>
      <c r="Q26" s="6">
        <v>0</v>
      </c>
      <c r="R26" s="11">
        <v>0</v>
      </c>
      <c r="S26" s="6">
        <v>0</v>
      </c>
      <c r="T26" s="2" t="s">
        <v>462</v>
      </c>
      <c r="U26" s="2" t="s">
        <v>252</v>
      </c>
      <c r="V26" s="2" t="s">
        <v>499</v>
      </c>
      <c r="W26" s="2" t="s">
        <v>253</v>
      </c>
      <c r="X26" s="2" t="s">
        <v>425</v>
      </c>
      <c r="Y26" s="2" t="s">
        <v>445</v>
      </c>
      <c r="Z26" s="2"/>
      <c r="AA26" s="2"/>
      <c r="AB26">
        <v>555290</v>
      </c>
      <c r="AC26" t="str">
        <f>VLOOKUP(AE26,Table1[[Ký hiệu]:[Hướng xli]],9,0)</f>
        <v>NCC check theo sheep data cửa hàng nhập kho điều chỉnh giảm toàn bộ HĐ cũ và xuất lại HĐ mới đúng số lượng</v>
      </c>
      <c r="AD26" t="s">
        <v>514</v>
      </c>
      <c r="AE26" s="57">
        <v>32723</v>
      </c>
      <c r="AF26" s="6" t="s">
        <v>673</v>
      </c>
    </row>
    <row r="27" spans="1:32" hidden="1" x14ac:dyDescent="0.25">
      <c r="A27" s="8">
        <v>45474</v>
      </c>
      <c r="B27" s="2" t="s">
        <v>321</v>
      </c>
      <c r="C27" s="8">
        <v>45477</v>
      </c>
      <c r="D27" s="2" t="s">
        <v>91</v>
      </c>
      <c r="E27" s="2">
        <v>4160866190</v>
      </c>
      <c r="F27" s="2" t="s">
        <v>73</v>
      </c>
      <c r="G27" s="2" t="s">
        <v>282</v>
      </c>
      <c r="H27" s="2"/>
      <c r="I27" s="2" t="s">
        <v>450</v>
      </c>
      <c r="J27" s="2" t="s">
        <v>306</v>
      </c>
      <c r="K27" s="2" t="s">
        <v>80</v>
      </c>
      <c r="L27" s="11">
        <v>10</v>
      </c>
      <c r="M27" s="11">
        <v>10</v>
      </c>
      <c r="N27" s="6">
        <v>58745</v>
      </c>
      <c r="O27" s="6">
        <v>587450</v>
      </c>
      <c r="P27" s="6">
        <f t="shared" si="0"/>
        <v>587450</v>
      </c>
      <c r="Q27" s="6">
        <v>0</v>
      </c>
      <c r="R27" s="11">
        <v>0</v>
      </c>
      <c r="S27" s="6">
        <v>0</v>
      </c>
      <c r="T27" s="2" t="s">
        <v>462</v>
      </c>
      <c r="U27" s="2" t="s">
        <v>252</v>
      </c>
      <c r="V27" s="2" t="s">
        <v>499</v>
      </c>
      <c r="W27" s="2" t="s">
        <v>253</v>
      </c>
      <c r="X27" s="2" t="s">
        <v>425</v>
      </c>
      <c r="Y27" s="2" t="s">
        <v>445</v>
      </c>
      <c r="Z27" s="2"/>
      <c r="AA27" s="2"/>
      <c r="AB27">
        <v>587450</v>
      </c>
      <c r="AC27" t="str">
        <f>VLOOKUP(AE27,Table1[[Ký hiệu]:[Hướng xli]],9,0)</f>
        <v>NCC check theo sheep data cửa hàng nhập kho điều chỉnh giảm toàn bộ HĐ cũ và xuất lại HĐ mới đúng số lượng</v>
      </c>
      <c r="AD27" t="s">
        <v>514</v>
      </c>
      <c r="AE27" s="57">
        <v>32723</v>
      </c>
      <c r="AF27" s="6" t="s">
        <v>673</v>
      </c>
    </row>
    <row r="28" spans="1:32" s="16" customFormat="1" hidden="1" x14ac:dyDescent="0.25">
      <c r="A28" s="13">
        <v>45474</v>
      </c>
      <c r="B28" s="14" t="s">
        <v>321</v>
      </c>
      <c r="C28" s="13">
        <v>45477</v>
      </c>
      <c r="D28" s="14" t="s">
        <v>91</v>
      </c>
      <c r="E28" s="14">
        <v>4160866190</v>
      </c>
      <c r="F28" s="14" t="s">
        <v>73</v>
      </c>
      <c r="G28" s="14" t="s">
        <v>282</v>
      </c>
      <c r="H28" s="14"/>
      <c r="I28" s="14" t="s">
        <v>243</v>
      </c>
      <c r="J28" s="14" t="s">
        <v>430</v>
      </c>
      <c r="K28" s="14" t="s">
        <v>80</v>
      </c>
      <c r="L28" s="12">
        <v>5</v>
      </c>
      <c r="M28" s="12">
        <v>0</v>
      </c>
      <c r="N28" s="15">
        <v>46000</v>
      </c>
      <c r="O28" s="15">
        <v>230000</v>
      </c>
      <c r="P28" s="6">
        <f t="shared" si="0"/>
        <v>0</v>
      </c>
      <c r="Q28" s="15">
        <v>0</v>
      </c>
      <c r="R28" s="12">
        <v>0</v>
      </c>
      <c r="S28" s="15">
        <v>0</v>
      </c>
      <c r="T28" s="14" t="s">
        <v>462</v>
      </c>
      <c r="U28" s="14" t="s">
        <v>252</v>
      </c>
      <c r="V28" s="14" t="s">
        <v>499</v>
      </c>
      <c r="W28" s="14" t="s">
        <v>253</v>
      </c>
      <c r="X28" s="14" t="s">
        <v>425</v>
      </c>
      <c r="Y28" s="14"/>
      <c r="Z28" s="14"/>
      <c r="AA28" s="14"/>
      <c r="AB28" s="16">
        <v>0</v>
      </c>
      <c r="AC28" t="str">
        <f>VLOOKUP(AE28,Table1[[Ký hiệu]:[Hướng xli]],9,0)</f>
        <v>NCC check theo sheep data cửa hàng nhập kho điều chỉnh giảm toàn bộ HĐ cũ và xuất lại HĐ mới đúng số lượng</v>
      </c>
      <c r="AD28" s="16" t="s">
        <v>514</v>
      </c>
      <c r="AE28" s="20">
        <v>32723</v>
      </c>
      <c r="AF28" s="6" t="s">
        <v>673</v>
      </c>
    </row>
    <row r="29" spans="1:32" s="16" customFormat="1" hidden="1" x14ac:dyDescent="0.25">
      <c r="A29" s="13">
        <v>45474</v>
      </c>
      <c r="B29" s="14" t="s">
        <v>8</v>
      </c>
      <c r="C29" s="13">
        <v>45477</v>
      </c>
      <c r="D29" s="14" t="s">
        <v>37</v>
      </c>
      <c r="E29" s="14">
        <v>4161006279</v>
      </c>
      <c r="F29" s="14" t="s">
        <v>484</v>
      </c>
      <c r="G29" s="14" t="s">
        <v>359</v>
      </c>
      <c r="H29" s="14"/>
      <c r="I29" s="14" t="s">
        <v>490</v>
      </c>
      <c r="J29" s="14" t="s">
        <v>236</v>
      </c>
      <c r="K29" s="14" t="s">
        <v>80</v>
      </c>
      <c r="L29" s="12">
        <v>5</v>
      </c>
      <c r="M29" s="12">
        <v>3</v>
      </c>
      <c r="N29" s="15">
        <v>70950</v>
      </c>
      <c r="O29" s="15">
        <v>354750</v>
      </c>
      <c r="P29" s="6">
        <f t="shared" si="0"/>
        <v>212850</v>
      </c>
      <c r="Q29" s="15">
        <v>0</v>
      </c>
      <c r="R29" s="12">
        <v>0</v>
      </c>
      <c r="S29" s="15">
        <v>0</v>
      </c>
      <c r="T29" s="14" t="s">
        <v>196</v>
      </c>
      <c r="U29" s="14" t="s">
        <v>252</v>
      </c>
      <c r="V29" s="14" t="s">
        <v>288</v>
      </c>
      <c r="W29" s="14" t="s">
        <v>253</v>
      </c>
      <c r="X29" s="14" t="s">
        <v>425</v>
      </c>
      <c r="Y29" s="14" t="s">
        <v>445</v>
      </c>
      <c r="Z29" s="14"/>
      <c r="AA29" s="14"/>
      <c r="AB29" s="16">
        <v>212850</v>
      </c>
      <c r="AC29" t="str">
        <f>VLOOKUP(AE29,Table1[[Ký hiệu]:[Hướng xli]],9,0)</f>
        <v>NCC check theo sheep data cửa hàng nhập kho điều chỉnh giảm toàn bộ HĐ cũ và xuất lại HĐ mới đúng số lượng</v>
      </c>
      <c r="AD29" s="16" t="s">
        <v>519</v>
      </c>
      <c r="AE29" s="20">
        <v>32754</v>
      </c>
      <c r="AF29" s="6" t="s">
        <v>673</v>
      </c>
    </row>
    <row r="30" spans="1:32" s="16" customFormat="1" hidden="1" x14ac:dyDescent="0.25">
      <c r="A30" s="13">
        <v>45474</v>
      </c>
      <c r="B30" s="14" t="s">
        <v>8</v>
      </c>
      <c r="C30" s="13">
        <v>45477</v>
      </c>
      <c r="D30" s="14" t="s">
        <v>37</v>
      </c>
      <c r="E30" s="14">
        <v>4161006279</v>
      </c>
      <c r="F30" s="14" t="s">
        <v>484</v>
      </c>
      <c r="G30" s="14" t="s">
        <v>359</v>
      </c>
      <c r="H30" s="14"/>
      <c r="I30" s="14" t="s">
        <v>448</v>
      </c>
      <c r="J30" s="14" t="s">
        <v>372</v>
      </c>
      <c r="K30" s="14" t="s">
        <v>80</v>
      </c>
      <c r="L30" s="12">
        <v>4</v>
      </c>
      <c r="M30" s="12">
        <v>3</v>
      </c>
      <c r="N30" s="15">
        <v>74250</v>
      </c>
      <c r="O30" s="15">
        <v>297000</v>
      </c>
      <c r="P30" s="6">
        <f t="shared" si="0"/>
        <v>222750</v>
      </c>
      <c r="Q30" s="15">
        <v>0</v>
      </c>
      <c r="R30" s="12">
        <v>0</v>
      </c>
      <c r="S30" s="15">
        <v>0</v>
      </c>
      <c r="T30" s="14" t="s">
        <v>196</v>
      </c>
      <c r="U30" s="14" t="s">
        <v>252</v>
      </c>
      <c r="V30" s="14" t="s">
        <v>288</v>
      </c>
      <c r="W30" s="14" t="s">
        <v>253</v>
      </c>
      <c r="X30" s="14" t="s">
        <v>425</v>
      </c>
      <c r="Y30" s="14" t="s">
        <v>445</v>
      </c>
      <c r="Z30" s="14"/>
      <c r="AA30" s="14"/>
      <c r="AB30" s="16">
        <v>222750</v>
      </c>
      <c r="AC30" t="str">
        <f>VLOOKUP(AE30,Table1[[Ký hiệu]:[Hướng xli]],9,0)</f>
        <v>NCC check theo sheep data cửa hàng nhập kho điều chỉnh giảm toàn bộ HĐ cũ và xuất lại HĐ mới đúng số lượng</v>
      </c>
      <c r="AD30" s="16" t="s">
        <v>519</v>
      </c>
      <c r="AE30" s="20">
        <v>32754</v>
      </c>
      <c r="AF30" s="6" t="s">
        <v>673</v>
      </c>
    </row>
    <row r="31" spans="1:32" s="16" customFormat="1" hidden="1" x14ac:dyDescent="0.25">
      <c r="A31" s="13">
        <v>45474</v>
      </c>
      <c r="B31" s="14" t="s">
        <v>8</v>
      </c>
      <c r="C31" s="13">
        <v>45477</v>
      </c>
      <c r="D31" s="14" t="s">
        <v>37</v>
      </c>
      <c r="E31" s="14">
        <v>4161006279</v>
      </c>
      <c r="F31" s="14" t="s">
        <v>484</v>
      </c>
      <c r="G31" s="14" t="s">
        <v>359</v>
      </c>
      <c r="H31" s="14"/>
      <c r="I31" s="14" t="s">
        <v>243</v>
      </c>
      <c r="J31" s="14" t="s">
        <v>430</v>
      </c>
      <c r="K31" s="14" t="s">
        <v>80</v>
      </c>
      <c r="L31" s="12">
        <v>4</v>
      </c>
      <c r="M31" s="12">
        <v>3</v>
      </c>
      <c r="N31" s="15">
        <v>46000</v>
      </c>
      <c r="O31" s="15">
        <v>184000</v>
      </c>
      <c r="P31" s="6">
        <f t="shared" si="0"/>
        <v>138000</v>
      </c>
      <c r="Q31" s="15">
        <v>0</v>
      </c>
      <c r="R31" s="12">
        <v>0</v>
      </c>
      <c r="S31" s="15">
        <v>0</v>
      </c>
      <c r="T31" s="14" t="s">
        <v>196</v>
      </c>
      <c r="U31" s="14" t="s">
        <v>252</v>
      </c>
      <c r="V31" s="14" t="s">
        <v>288</v>
      </c>
      <c r="W31" s="14" t="s">
        <v>253</v>
      </c>
      <c r="X31" s="14" t="s">
        <v>425</v>
      </c>
      <c r="Y31" s="14" t="s">
        <v>445</v>
      </c>
      <c r="Z31" s="14"/>
      <c r="AA31" s="14"/>
      <c r="AB31" s="16">
        <v>138000</v>
      </c>
      <c r="AC31" t="str">
        <f>VLOOKUP(AE31,Table1[[Ký hiệu]:[Hướng xli]],9,0)</f>
        <v>NCC check theo sheep data cửa hàng nhập kho điều chỉnh giảm toàn bộ HĐ cũ và xuất lại HĐ mới đúng số lượng</v>
      </c>
      <c r="AD31" s="16" t="s">
        <v>519</v>
      </c>
      <c r="AE31" s="20">
        <v>32754</v>
      </c>
      <c r="AF31" s="6" t="s">
        <v>673</v>
      </c>
    </row>
    <row r="32" spans="1:32" hidden="1" x14ac:dyDescent="0.25">
      <c r="A32" s="8">
        <v>45474</v>
      </c>
      <c r="B32" s="2" t="s">
        <v>396</v>
      </c>
      <c r="C32" s="8">
        <v>45477</v>
      </c>
      <c r="D32" s="2" t="s">
        <v>104</v>
      </c>
      <c r="E32" s="2">
        <v>4161073493</v>
      </c>
      <c r="F32" s="2" t="s">
        <v>480</v>
      </c>
      <c r="G32" s="2" t="s">
        <v>282</v>
      </c>
      <c r="H32" s="2"/>
      <c r="I32" s="2" t="s">
        <v>328</v>
      </c>
      <c r="J32" s="2" t="s">
        <v>305</v>
      </c>
      <c r="K32" s="2" t="s">
        <v>80</v>
      </c>
      <c r="L32" s="11">
        <v>3</v>
      </c>
      <c r="M32" s="11">
        <v>3</v>
      </c>
      <c r="N32" s="6">
        <v>111058</v>
      </c>
      <c r="O32" s="6">
        <v>333174</v>
      </c>
      <c r="P32" s="6">
        <f t="shared" si="0"/>
        <v>333174</v>
      </c>
      <c r="Q32" s="6">
        <v>0</v>
      </c>
      <c r="R32" s="11">
        <v>0</v>
      </c>
      <c r="S32" s="6">
        <v>0</v>
      </c>
      <c r="T32" s="2" t="s">
        <v>162</v>
      </c>
      <c r="U32" s="2" t="s">
        <v>252</v>
      </c>
      <c r="V32" s="2" t="s">
        <v>202</v>
      </c>
      <c r="W32" s="2" t="s">
        <v>253</v>
      </c>
      <c r="X32" s="2" t="s">
        <v>425</v>
      </c>
      <c r="Y32" s="2"/>
      <c r="Z32" s="2" t="s">
        <v>251</v>
      </c>
      <c r="AA32" s="2"/>
      <c r="AB32">
        <v>0</v>
      </c>
      <c r="AC32" t="str">
        <f>VLOOKUP(AE32,Table1[[Ký hiệu]:[Hướng xli]],9,0)</f>
        <v>NCC điều chỉnh giảm toàn bộ HĐ</v>
      </c>
      <c r="AD32" t="s">
        <v>513</v>
      </c>
      <c r="AE32" s="57">
        <v>32850</v>
      </c>
      <c r="AF32" s="6" t="s">
        <v>673</v>
      </c>
    </row>
    <row r="33" spans="1:32" hidden="1" x14ac:dyDescent="0.25">
      <c r="A33" s="8">
        <v>45474</v>
      </c>
      <c r="B33" s="2" t="s">
        <v>396</v>
      </c>
      <c r="C33" s="8">
        <v>45477</v>
      </c>
      <c r="D33" s="2" t="s">
        <v>104</v>
      </c>
      <c r="E33" s="2">
        <v>4161073493</v>
      </c>
      <c r="F33" s="2" t="s">
        <v>480</v>
      </c>
      <c r="G33" s="2" t="s">
        <v>282</v>
      </c>
      <c r="H33" s="2"/>
      <c r="I33" s="2" t="s">
        <v>450</v>
      </c>
      <c r="J33" s="2" t="s">
        <v>306</v>
      </c>
      <c r="K33" s="2" t="s">
        <v>80</v>
      </c>
      <c r="L33" s="11">
        <v>10</v>
      </c>
      <c r="M33" s="11">
        <v>10</v>
      </c>
      <c r="N33" s="6">
        <v>58745</v>
      </c>
      <c r="O33" s="6">
        <v>587450</v>
      </c>
      <c r="P33" s="6">
        <f t="shared" si="0"/>
        <v>587450</v>
      </c>
      <c r="Q33" s="6">
        <v>0</v>
      </c>
      <c r="R33" s="11">
        <v>0</v>
      </c>
      <c r="S33" s="6">
        <v>0</v>
      </c>
      <c r="T33" s="2" t="s">
        <v>162</v>
      </c>
      <c r="U33" s="2" t="s">
        <v>252</v>
      </c>
      <c r="V33" s="2" t="s">
        <v>202</v>
      </c>
      <c r="W33" s="2" t="s">
        <v>253</v>
      </c>
      <c r="X33" s="2" t="s">
        <v>425</v>
      </c>
      <c r="Y33" s="2"/>
      <c r="Z33" s="2" t="s">
        <v>251</v>
      </c>
      <c r="AA33" s="2"/>
      <c r="AB33">
        <v>0</v>
      </c>
      <c r="AC33" t="str">
        <f>VLOOKUP(AE33,Table1[[Ký hiệu]:[Hướng xli]],9,0)</f>
        <v>NCC điều chỉnh giảm toàn bộ HĐ</v>
      </c>
      <c r="AD33" t="s">
        <v>513</v>
      </c>
      <c r="AE33" s="57">
        <v>32850</v>
      </c>
      <c r="AF33" s="6" t="s">
        <v>673</v>
      </c>
    </row>
    <row r="34" spans="1:32" hidden="1" x14ac:dyDescent="0.25">
      <c r="A34" s="8">
        <v>45474</v>
      </c>
      <c r="B34" s="2" t="s">
        <v>396</v>
      </c>
      <c r="C34" s="8">
        <v>45477</v>
      </c>
      <c r="D34" s="2" t="s">
        <v>104</v>
      </c>
      <c r="E34" s="2">
        <v>4161073493</v>
      </c>
      <c r="F34" s="2" t="s">
        <v>480</v>
      </c>
      <c r="G34" s="2" t="s">
        <v>282</v>
      </c>
      <c r="H34" s="2"/>
      <c r="I34" s="2" t="s">
        <v>243</v>
      </c>
      <c r="J34" s="2" t="s">
        <v>430</v>
      </c>
      <c r="K34" s="2" t="s">
        <v>80</v>
      </c>
      <c r="L34" s="11">
        <v>5</v>
      </c>
      <c r="M34" s="11">
        <v>5</v>
      </c>
      <c r="N34" s="6">
        <v>46000</v>
      </c>
      <c r="O34" s="6">
        <v>230000</v>
      </c>
      <c r="P34" s="6">
        <f t="shared" si="0"/>
        <v>230000</v>
      </c>
      <c r="Q34" s="6">
        <v>0</v>
      </c>
      <c r="R34" s="11">
        <v>0</v>
      </c>
      <c r="S34" s="6">
        <v>0</v>
      </c>
      <c r="T34" s="2" t="s">
        <v>162</v>
      </c>
      <c r="U34" s="2" t="s">
        <v>252</v>
      </c>
      <c r="V34" s="2" t="s">
        <v>202</v>
      </c>
      <c r="W34" s="2" t="s">
        <v>253</v>
      </c>
      <c r="X34" s="2" t="s">
        <v>425</v>
      </c>
      <c r="Y34" s="2"/>
      <c r="Z34" s="2" t="s">
        <v>251</v>
      </c>
      <c r="AA34" s="2"/>
      <c r="AB34">
        <v>0</v>
      </c>
      <c r="AC34" t="str">
        <f>VLOOKUP(AE34,Table1[[Ký hiệu]:[Hướng xli]],9,0)</f>
        <v>NCC điều chỉnh giảm toàn bộ HĐ</v>
      </c>
      <c r="AD34" t="s">
        <v>513</v>
      </c>
      <c r="AE34" s="57">
        <v>32850</v>
      </c>
      <c r="AF34" s="6" t="s">
        <v>673</v>
      </c>
    </row>
    <row r="35" spans="1:32" hidden="1" x14ac:dyDescent="0.25">
      <c r="A35" s="8">
        <v>45474</v>
      </c>
      <c r="B35" s="2" t="s">
        <v>396</v>
      </c>
      <c r="C35" s="8">
        <v>45477</v>
      </c>
      <c r="D35" s="2" t="s">
        <v>104</v>
      </c>
      <c r="E35" s="2">
        <v>4161073493</v>
      </c>
      <c r="F35" s="2" t="s">
        <v>480</v>
      </c>
      <c r="G35" s="2" t="s">
        <v>282</v>
      </c>
      <c r="H35" s="2"/>
      <c r="I35" s="2" t="s">
        <v>448</v>
      </c>
      <c r="J35" s="2" t="s">
        <v>372</v>
      </c>
      <c r="K35" s="2" t="s">
        <v>80</v>
      </c>
      <c r="L35" s="11">
        <v>5</v>
      </c>
      <c r="M35" s="11">
        <v>5</v>
      </c>
      <c r="N35" s="6">
        <v>59400</v>
      </c>
      <c r="O35" s="6">
        <v>297000</v>
      </c>
      <c r="P35" s="6">
        <f t="shared" si="0"/>
        <v>297000</v>
      </c>
      <c r="Q35" s="6">
        <v>0</v>
      </c>
      <c r="R35" s="11">
        <v>0</v>
      </c>
      <c r="S35" s="6">
        <v>0</v>
      </c>
      <c r="T35" s="2" t="s">
        <v>162</v>
      </c>
      <c r="U35" s="2" t="s">
        <v>252</v>
      </c>
      <c r="V35" s="2" t="s">
        <v>202</v>
      </c>
      <c r="W35" s="2" t="s">
        <v>253</v>
      </c>
      <c r="X35" s="2" t="s">
        <v>425</v>
      </c>
      <c r="Y35" s="2"/>
      <c r="Z35" s="2" t="s">
        <v>251</v>
      </c>
      <c r="AA35" s="2"/>
      <c r="AB35">
        <v>0</v>
      </c>
      <c r="AC35" t="str">
        <f>VLOOKUP(AE35,Table1[[Ký hiệu]:[Hướng xli]],9,0)</f>
        <v>NCC điều chỉnh giảm toàn bộ HĐ</v>
      </c>
      <c r="AD35" t="s">
        <v>513</v>
      </c>
      <c r="AE35" s="57">
        <v>32850</v>
      </c>
      <c r="AF35" s="6" t="s">
        <v>673</v>
      </c>
    </row>
    <row r="36" spans="1:32" hidden="1" x14ac:dyDescent="0.25">
      <c r="A36" s="8">
        <v>45474</v>
      </c>
      <c r="B36" s="2" t="s">
        <v>396</v>
      </c>
      <c r="C36" s="8">
        <v>45477</v>
      </c>
      <c r="D36" s="2" t="s">
        <v>104</v>
      </c>
      <c r="E36" s="2">
        <v>4161073493</v>
      </c>
      <c r="F36" s="2" t="s">
        <v>480</v>
      </c>
      <c r="G36" s="2" t="s">
        <v>282</v>
      </c>
      <c r="H36" s="2"/>
      <c r="I36" s="2" t="s">
        <v>490</v>
      </c>
      <c r="J36" s="2" t="s">
        <v>236</v>
      </c>
      <c r="K36" s="2" t="s">
        <v>80</v>
      </c>
      <c r="L36" s="11">
        <v>5</v>
      </c>
      <c r="M36" s="11">
        <v>5</v>
      </c>
      <c r="N36" s="6">
        <v>70950</v>
      </c>
      <c r="O36" s="6">
        <v>354750</v>
      </c>
      <c r="P36" s="6">
        <f t="shared" si="0"/>
        <v>354750</v>
      </c>
      <c r="Q36" s="6">
        <v>0</v>
      </c>
      <c r="R36" s="11">
        <v>0</v>
      </c>
      <c r="S36" s="6">
        <v>0</v>
      </c>
      <c r="T36" s="2" t="s">
        <v>162</v>
      </c>
      <c r="U36" s="2" t="s">
        <v>252</v>
      </c>
      <c r="V36" s="2" t="s">
        <v>202</v>
      </c>
      <c r="W36" s="2" t="s">
        <v>253</v>
      </c>
      <c r="X36" s="2" t="s">
        <v>425</v>
      </c>
      <c r="Y36" s="2"/>
      <c r="Z36" s="2" t="s">
        <v>251</v>
      </c>
      <c r="AA36" s="2"/>
      <c r="AB36">
        <v>0</v>
      </c>
      <c r="AC36" t="str">
        <f>VLOOKUP(AE36,Table1[[Ký hiệu]:[Hướng xli]],9,0)</f>
        <v>NCC điều chỉnh giảm toàn bộ HĐ</v>
      </c>
      <c r="AD36" t="s">
        <v>513</v>
      </c>
      <c r="AE36" s="57">
        <v>32850</v>
      </c>
      <c r="AF36" s="6" t="s">
        <v>673</v>
      </c>
    </row>
    <row r="37" spans="1:32" hidden="1" x14ac:dyDescent="0.25">
      <c r="A37" s="8">
        <v>45474</v>
      </c>
      <c r="B37" s="2" t="s">
        <v>134</v>
      </c>
      <c r="C37" s="8">
        <v>45477</v>
      </c>
      <c r="D37" s="2" t="s">
        <v>353</v>
      </c>
      <c r="E37" s="2" t="s">
        <v>427</v>
      </c>
      <c r="F37" s="2" t="s">
        <v>26</v>
      </c>
      <c r="G37" s="2" t="s">
        <v>273</v>
      </c>
      <c r="H37" s="2" t="s">
        <v>222</v>
      </c>
      <c r="I37" s="2" t="s">
        <v>450</v>
      </c>
      <c r="J37" s="2" t="s">
        <v>306</v>
      </c>
      <c r="K37" s="2" t="s">
        <v>80</v>
      </c>
      <c r="L37" s="11">
        <v>6</v>
      </c>
      <c r="M37" s="11">
        <v>6</v>
      </c>
      <c r="N37" s="6">
        <v>58745</v>
      </c>
      <c r="O37" s="6">
        <v>352470</v>
      </c>
      <c r="P37" s="6">
        <f t="shared" si="0"/>
        <v>352470</v>
      </c>
      <c r="Q37" s="6">
        <v>0</v>
      </c>
      <c r="R37" s="11">
        <v>0</v>
      </c>
      <c r="S37" s="6">
        <v>0</v>
      </c>
      <c r="T37" s="2"/>
      <c r="U37" s="2" t="s">
        <v>16</v>
      </c>
      <c r="V37" s="2"/>
      <c r="W37" s="2" t="s">
        <v>113</v>
      </c>
      <c r="X37" s="2" t="s">
        <v>425</v>
      </c>
      <c r="Y37" s="2" t="s">
        <v>240</v>
      </c>
      <c r="Z37" s="2"/>
      <c r="AA37" s="2"/>
      <c r="AB37">
        <v>352470</v>
      </c>
      <c r="AC37" t="str">
        <f>VLOOKUP(AE37,Table1[[Ký hiệu]:[Hướng xli]],9,0)</f>
        <v xml:space="preserve">NCC xuất hđ điều chỉnh giảm toàn bộ HĐ -&gt; xuất hđ mới đúng giá theo PO của wcm </v>
      </c>
      <c r="AD37" t="s">
        <v>520</v>
      </c>
      <c r="AE37" s="57">
        <v>33303</v>
      </c>
      <c r="AF37" s="6" t="s">
        <v>673</v>
      </c>
    </row>
    <row r="38" spans="1:32" s="18" customFormat="1" hidden="1" x14ac:dyDescent="0.25">
      <c r="A38" s="19">
        <v>45474</v>
      </c>
      <c r="B38" s="20" t="s">
        <v>134</v>
      </c>
      <c r="C38" s="19">
        <v>45477</v>
      </c>
      <c r="D38" s="20" t="s">
        <v>353</v>
      </c>
      <c r="E38" s="20" t="s">
        <v>427</v>
      </c>
      <c r="F38" s="20" t="s">
        <v>26</v>
      </c>
      <c r="G38" s="20" t="s">
        <v>273</v>
      </c>
      <c r="H38" s="20" t="s">
        <v>222</v>
      </c>
      <c r="I38" s="20" t="s">
        <v>448</v>
      </c>
      <c r="J38" s="20" t="s">
        <v>372</v>
      </c>
      <c r="K38" s="20" t="s">
        <v>80</v>
      </c>
      <c r="L38" s="21">
        <v>6</v>
      </c>
      <c r="M38" s="21">
        <v>6</v>
      </c>
      <c r="N38" s="22">
        <v>74250</v>
      </c>
      <c r="O38" s="22">
        <v>445500</v>
      </c>
      <c r="P38" s="17">
        <f t="shared" si="0"/>
        <v>445500</v>
      </c>
      <c r="Q38" s="22">
        <v>0</v>
      </c>
      <c r="R38" s="21">
        <v>0</v>
      </c>
      <c r="S38" s="22">
        <v>0</v>
      </c>
      <c r="T38" s="20"/>
      <c r="U38" s="20" t="s">
        <v>16</v>
      </c>
      <c r="V38" s="20"/>
      <c r="W38" s="20" t="s">
        <v>113</v>
      </c>
      <c r="X38" s="20" t="s">
        <v>425</v>
      </c>
      <c r="Y38" s="20" t="s">
        <v>240</v>
      </c>
      <c r="Z38" s="20"/>
      <c r="AA38" s="20"/>
      <c r="AB38" s="18">
        <v>445500</v>
      </c>
      <c r="AC38" t="str">
        <f>VLOOKUP(AE38,Table1[[Ký hiệu]:[Hướng xli]],9,0)</f>
        <v xml:space="preserve">NCC xuất hđ điều chỉnh giảm toàn bộ HĐ -&gt; xuất hđ mới đúng giá theo PO của wcm </v>
      </c>
      <c r="AD38" s="18" t="s">
        <v>520</v>
      </c>
      <c r="AE38" s="20">
        <v>33303</v>
      </c>
      <c r="AF38" s="6" t="s">
        <v>673</v>
      </c>
    </row>
    <row r="39" spans="1:32" hidden="1" x14ac:dyDescent="0.25">
      <c r="A39" s="8">
        <v>45474</v>
      </c>
      <c r="B39" s="2" t="s">
        <v>20</v>
      </c>
      <c r="C39" s="8">
        <v>45478</v>
      </c>
      <c r="D39" s="2" t="s">
        <v>179</v>
      </c>
      <c r="E39" s="2" t="s">
        <v>431</v>
      </c>
      <c r="F39" s="2" t="s">
        <v>260</v>
      </c>
      <c r="G39" s="2" t="s">
        <v>297</v>
      </c>
      <c r="H39" s="2" t="s">
        <v>75</v>
      </c>
      <c r="I39" s="2" t="s">
        <v>328</v>
      </c>
      <c r="J39" s="2" t="s">
        <v>305</v>
      </c>
      <c r="K39" s="2" t="s">
        <v>80</v>
      </c>
      <c r="L39" s="11">
        <v>5</v>
      </c>
      <c r="M39" s="11">
        <v>5</v>
      </c>
      <c r="N39" s="6">
        <v>111058</v>
      </c>
      <c r="O39" s="6">
        <v>555290</v>
      </c>
      <c r="P39" s="6">
        <f t="shared" si="0"/>
        <v>555290</v>
      </c>
      <c r="Q39" s="6">
        <v>0</v>
      </c>
      <c r="R39" s="11">
        <v>0</v>
      </c>
      <c r="S39" s="6">
        <v>0</v>
      </c>
      <c r="T39" s="2"/>
      <c r="U39" s="2" t="s">
        <v>157</v>
      </c>
      <c r="V39" s="2"/>
      <c r="W39" s="2" t="s">
        <v>113</v>
      </c>
      <c r="X39" s="2" t="s">
        <v>425</v>
      </c>
      <c r="Y39" s="2" t="s">
        <v>240</v>
      </c>
      <c r="Z39" s="2"/>
      <c r="AA39" s="2"/>
      <c r="AB39">
        <v>0</v>
      </c>
      <c r="AC39" t="str">
        <f>VLOOKUP(AE39,Table1[[Ký hiệu]:[Hướng xli]],9,0)</f>
        <v>NCC điều chỉnh giảm toàn bộ HĐ</v>
      </c>
      <c r="AD39" t="s">
        <v>513</v>
      </c>
      <c r="AE39" s="57">
        <v>33477</v>
      </c>
      <c r="AF39" s="6" t="s">
        <v>673</v>
      </c>
    </row>
    <row r="40" spans="1:32" hidden="1" x14ac:dyDescent="0.25">
      <c r="A40" s="8">
        <v>45474</v>
      </c>
      <c r="B40" s="2" t="s">
        <v>20</v>
      </c>
      <c r="C40" s="8">
        <v>45478</v>
      </c>
      <c r="D40" s="2" t="s">
        <v>179</v>
      </c>
      <c r="E40" s="2" t="s">
        <v>431</v>
      </c>
      <c r="F40" s="2" t="s">
        <v>260</v>
      </c>
      <c r="G40" s="2" t="s">
        <v>297</v>
      </c>
      <c r="H40" s="2" t="s">
        <v>75</v>
      </c>
      <c r="I40" s="2" t="s">
        <v>450</v>
      </c>
      <c r="J40" s="2" t="s">
        <v>306</v>
      </c>
      <c r="K40" s="2" t="s">
        <v>80</v>
      </c>
      <c r="L40" s="11">
        <v>3</v>
      </c>
      <c r="M40" s="11">
        <v>3</v>
      </c>
      <c r="N40" s="6">
        <v>58745</v>
      </c>
      <c r="O40" s="6">
        <v>176235</v>
      </c>
      <c r="P40" s="6">
        <f t="shared" si="0"/>
        <v>176235</v>
      </c>
      <c r="Q40" s="6">
        <v>0</v>
      </c>
      <c r="R40" s="11">
        <v>0</v>
      </c>
      <c r="S40" s="6">
        <v>0</v>
      </c>
      <c r="T40" s="2"/>
      <c r="U40" s="2" t="s">
        <v>157</v>
      </c>
      <c r="V40" s="2"/>
      <c r="W40" s="2" t="s">
        <v>113</v>
      </c>
      <c r="X40" s="2" t="s">
        <v>425</v>
      </c>
      <c r="Y40" s="2" t="s">
        <v>240</v>
      </c>
      <c r="Z40" s="2"/>
      <c r="AA40" s="2"/>
      <c r="AB40">
        <v>0</v>
      </c>
      <c r="AC40" t="str">
        <f>VLOOKUP(AE40,Table1[[Ký hiệu]:[Hướng xli]],9,0)</f>
        <v>NCC điều chỉnh giảm toàn bộ HĐ</v>
      </c>
      <c r="AD40" t="s">
        <v>513</v>
      </c>
      <c r="AE40" s="57">
        <v>33477</v>
      </c>
      <c r="AF40" s="6" t="s">
        <v>673</v>
      </c>
    </row>
    <row r="41" spans="1:32" hidden="1" x14ac:dyDescent="0.25">
      <c r="A41" s="8">
        <v>45474</v>
      </c>
      <c r="B41" s="2" t="s">
        <v>20</v>
      </c>
      <c r="C41" s="8">
        <v>45478</v>
      </c>
      <c r="D41" s="2" t="s">
        <v>179</v>
      </c>
      <c r="E41" s="2" t="s">
        <v>431</v>
      </c>
      <c r="F41" s="2" t="s">
        <v>260</v>
      </c>
      <c r="G41" s="2" t="s">
        <v>297</v>
      </c>
      <c r="H41" s="2" t="s">
        <v>75</v>
      </c>
      <c r="I41" s="2" t="s">
        <v>472</v>
      </c>
      <c r="J41" s="2" t="s">
        <v>256</v>
      </c>
      <c r="K41" s="2" t="s">
        <v>80</v>
      </c>
      <c r="L41" s="11">
        <v>3</v>
      </c>
      <c r="M41" s="11">
        <v>3</v>
      </c>
      <c r="N41" s="6">
        <v>55595</v>
      </c>
      <c r="O41" s="6">
        <v>166785</v>
      </c>
      <c r="P41" s="6">
        <f t="shared" si="0"/>
        <v>166785</v>
      </c>
      <c r="Q41" s="6">
        <v>0</v>
      </c>
      <c r="R41" s="11">
        <v>0</v>
      </c>
      <c r="S41" s="6">
        <v>0</v>
      </c>
      <c r="T41" s="2"/>
      <c r="U41" s="2" t="s">
        <v>157</v>
      </c>
      <c r="V41" s="2"/>
      <c r="W41" s="2" t="s">
        <v>113</v>
      </c>
      <c r="X41" s="2" t="s">
        <v>425</v>
      </c>
      <c r="Y41" s="2" t="s">
        <v>240</v>
      </c>
      <c r="Z41" s="2"/>
      <c r="AA41" s="2"/>
      <c r="AB41">
        <v>0</v>
      </c>
      <c r="AC41" t="str">
        <f>VLOOKUP(AE41,Table1[[Ký hiệu]:[Hướng xli]],9,0)</f>
        <v>NCC điều chỉnh giảm toàn bộ HĐ</v>
      </c>
      <c r="AD41" t="s">
        <v>513</v>
      </c>
      <c r="AE41" s="57">
        <v>33477</v>
      </c>
      <c r="AF41" s="6" t="s">
        <v>673</v>
      </c>
    </row>
    <row r="42" spans="1:32" hidden="1" x14ac:dyDescent="0.25">
      <c r="A42" s="8">
        <v>45474</v>
      </c>
      <c r="B42" s="2" t="s">
        <v>20</v>
      </c>
      <c r="C42" s="8">
        <v>45478</v>
      </c>
      <c r="D42" s="2" t="s">
        <v>179</v>
      </c>
      <c r="E42" s="2" t="s">
        <v>431</v>
      </c>
      <c r="F42" s="2" t="s">
        <v>260</v>
      </c>
      <c r="G42" s="2" t="s">
        <v>297</v>
      </c>
      <c r="H42" s="2" t="s">
        <v>75</v>
      </c>
      <c r="I42" s="2" t="s">
        <v>448</v>
      </c>
      <c r="J42" s="2" t="s">
        <v>372</v>
      </c>
      <c r="K42" s="2" t="s">
        <v>80</v>
      </c>
      <c r="L42" s="11">
        <v>5</v>
      </c>
      <c r="M42" s="11">
        <v>5</v>
      </c>
      <c r="N42" s="6">
        <v>74250</v>
      </c>
      <c r="O42" s="6">
        <v>371250</v>
      </c>
      <c r="P42" s="6">
        <f t="shared" si="0"/>
        <v>371250</v>
      </c>
      <c r="Q42" s="6">
        <v>0</v>
      </c>
      <c r="R42" s="11">
        <v>0</v>
      </c>
      <c r="S42" s="6">
        <v>0</v>
      </c>
      <c r="T42" s="2"/>
      <c r="U42" s="2" t="s">
        <v>157</v>
      </c>
      <c r="V42" s="2"/>
      <c r="W42" s="2" t="s">
        <v>113</v>
      </c>
      <c r="X42" s="2" t="s">
        <v>425</v>
      </c>
      <c r="Y42" s="2" t="s">
        <v>240</v>
      </c>
      <c r="Z42" s="2"/>
      <c r="AA42" s="2"/>
      <c r="AB42">
        <v>0</v>
      </c>
      <c r="AC42" t="str">
        <f>VLOOKUP(AE42,Table1[[Ký hiệu]:[Hướng xli]],9,0)</f>
        <v>NCC điều chỉnh giảm toàn bộ HĐ</v>
      </c>
      <c r="AD42" t="s">
        <v>513</v>
      </c>
      <c r="AE42" s="57">
        <v>33477</v>
      </c>
      <c r="AF42" s="6" t="s">
        <v>673</v>
      </c>
    </row>
    <row r="43" spans="1:32" hidden="1" x14ac:dyDescent="0.25">
      <c r="A43" s="8">
        <v>45474</v>
      </c>
      <c r="B43" s="2" t="s">
        <v>20</v>
      </c>
      <c r="C43" s="8">
        <v>45478</v>
      </c>
      <c r="D43" s="2" t="s">
        <v>179</v>
      </c>
      <c r="E43" s="2" t="s">
        <v>431</v>
      </c>
      <c r="F43" s="2" t="s">
        <v>260</v>
      </c>
      <c r="G43" s="2" t="s">
        <v>297</v>
      </c>
      <c r="H43" s="2" t="s">
        <v>75</v>
      </c>
      <c r="I43" s="2" t="s">
        <v>490</v>
      </c>
      <c r="J43" s="2" t="s">
        <v>236</v>
      </c>
      <c r="K43" s="2" t="s">
        <v>80</v>
      </c>
      <c r="L43" s="11">
        <v>3</v>
      </c>
      <c r="M43" s="11">
        <v>3</v>
      </c>
      <c r="N43" s="6">
        <v>70950</v>
      </c>
      <c r="O43" s="6">
        <v>212850</v>
      </c>
      <c r="P43" s="6">
        <f t="shared" si="0"/>
        <v>212850</v>
      </c>
      <c r="Q43" s="6">
        <v>0</v>
      </c>
      <c r="R43" s="11">
        <v>0</v>
      </c>
      <c r="S43" s="6">
        <v>0</v>
      </c>
      <c r="T43" s="2"/>
      <c r="U43" s="2" t="s">
        <v>157</v>
      </c>
      <c r="V43" s="2"/>
      <c r="W43" s="2" t="s">
        <v>113</v>
      </c>
      <c r="X43" s="2" t="s">
        <v>425</v>
      </c>
      <c r="Y43" s="2" t="s">
        <v>240</v>
      </c>
      <c r="Z43" s="2"/>
      <c r="AA43" s="2"/>
      <c r="AB43">
        <v>0</v>
      </c>
      <c r="AC43" t="str">
        <f>VLOOKUP(AE43,Table1[[Ký hiệu]:[Hướng xli]],9,0)</f>
        <v>NCC điều chỉnh giảm toàn bộ HĐ</v>
      </c>
      <c r="AD43" t="s">
        <v>513</v>
      </c>
      <c r="AE43" s="57">
        <v>33477</v>
      </c>
      <c r="AF43" s="6" t="s">
        <v>673</v>
      </c>
    </row>
    <row r="44" spans="1:32" hidden="1" x14ac:dyDescent="0.25">
      <c r="A44" s="8">
        <v>45474</v>
      </c>
      <c r="B44" s="2" t="s">
        <v>20</v>
      </c>
      <c r="C44" s="8">
        <v>45478</v>
      </c>
      <c r="D44" s="2" t="s">
        <v>179</v>
      </c>
      <c r="E44" s="2" t="s">
        <v>431</v>
      </c>
      <c r="F44" s="2" t="s">
        <v>260</v>
      </c>
      <c r="G44" s="2" t="s">
        <v>297</v>
      </c>
      <c r="H44" s="2" t="s">
        <v>75</v>
      </c>
      <c r="I44" s="2" t="s">
        <v>243</v>
      </c>
      <c r="J44" s="2" t="s">
        <v>430</v>
      </c>
      <c r="K44" s="2" t="s">
        <v>80</v>
      </c>
      <c r="L44" s="11">
        <v>3</v>
      </c>
      <c r="M44" s="11">
        <v>3</v>
      </c>
      <c r="N44" s="6">
        <v>46000</v>
      </c>
      <c r="O44" s="6">
        <v>138000</v>
      </c>
      <c r="P44" s="6">
        <f t="shared" si="0"/>
        <v>138000</v>
      </c>
      <c r="Q44" s="6">
        <v>0</v>
      </c>
      <c r="R44" s="11">
        <v>0</v>
      </c>
      <c r="S44" s="6">
        <v>0</v>
      </c>
      <c r="T44" s="2"/>
      <c r="U44" s="2" t="s">
        <v>157</v>
      </c>
      <c r="V44" s="2"/>
      <c r="W44" s="2" t="s">
        <v>113</v>
      </c>
      <c r="X44" s="2" t="s">
        <v>425</v>
      </c>
      <c r="Y44" s="2" t="s">
        <v>240</v>
      </c>
      <c r="Z44" s="2"/>
      <c r="AA44" s="2"/>
      <c r="AB44">
        <v>0</v>
      </c>
      <c r="AC44" t="str">
        <f>VLOOKUP(AE44,Table1[[Ký hiệu]:[Hướng xli]],9,0)</f>
        <v>NCC điều chỉnh giảm toàn bộ HĐ</v>
      </c>
      <c r="AD44" t="s">
        <v>513</v>
      </c>
      <c r="AE44" s="57">
        <v>33477</v>
      </c>
      <c r="AF44" s="6" t="s">
        <v>673</v>
      </c>
    </row>
    <row r="45" spans="1:32" hidden="1" x14ac:dyDescent="0.25">
      <c r="A45" s="8">
        <v>45474</v>
      </c>
      <c r="B45" s="2" t="s">
        <v>99</v>
      </c>
      <c r="C45" s="8">
        <v>45478</v>
      </c>
      <c r="D45" s="2" t="s">
        <v>103</v>
      </c>
      <c r="E45" s="2">
        <v>4161057982</v>
      </c>
      <c r="F45" s="2" t="s">
        <v>209</v>
      </c>
      <c r="G45" s="2" t="s">
        <v>411</v>
      </c>
      <c r="H45" s="2" t="s">
        <v>251</v>
      </c>
      <c r="I45" s="2" t="s">
        <v>450</v>
      </c>
      <c r="J45" s="2" t="s">
        <v>306</v>
      </c>
      <c r="K45" s="2" t="s">
        <v>80</v>
      </c>
      <c r="L45" s="11">
        <v>5</v>
      </c>
      <c r="M45" s="11">
        <v>5</v>
      </c>
      <c r="N45" s="6">
        <v>58745</v>
      </c>
      <c r="O45" s="6">
        <v>293725</v>
      </c>
      <c r="P45" s="6">
        <f t="shared" si="0"/>
        <v>293725</v>
      </c>
      <c r="Q45" s="6">
        <v>0</v>
      </c>
      <c r="R45" s="11">
        <v>0</v>
      </c>
      <c r="S45" s="6">
        <v>0</v>
      </c>
      <c r="T45" s="2" t="s">
        <v>207</v>
      </c>
      <c r="U45" s="2" t="s">
        <v>408</v>
      </c>
      <c r="V45" s="2" t="s">
        <v>365</v>
      </c>
      <c r="W45" s="2" t="s">
        <v>113</v>
      </c>
      <c r="X45" s="2" t="s">
        <v>425</v>
      </c>
      <c r="Y45" s="2" t="s">
        <v>240</v>
      </c>
      <c r="Z45" s="2"/>
      <c r="AA45" s="2"/>
      <c r="AB45">
        <v>293725</v>
      </c>
      <c r="AC45" t="str">
        <f>VLOOKUP(AE45,Table1[[Ký hiệu]:[Hướng xli]],9,0)</f>
        <v>NCC check theo sheep data cửa hàng nhập kho điều chỉnh giảm toàn bộ HĐ cũ và xuất lại HĐ mới đúng số lượng</v>
      </c>
      <c r="AD45" t="s">
        <v>514</v>
      </c>
      <c r="AE45" s="57">
        <v>33499</v>
      </c>
      <c r="AF45" s="6" t="s">
        <v>673</v>
      </c>
    </row>
    <row r="46" spans="1:32" hidden="1" x14ac:dyDescent="0.25">
      <c r="A46" s="8">
        <v>45474</v>
      </c>
      <c r="B46" s="2" t="s">
        <v>99</v>
      </c>
      <c r="C46" s="8">
        <v>45478</v>
      </c>
      <c r="D46" s="2" t="s">
        <v>103</v>
      </c>
      <c r="E46" s="2">
        <v>4161057982</v>
      </c>
      <c r="F46" s="2" t="s">
        <v>209</v>
      </c>
      <c r="G46" s="2" t="s">
        <v>411</v>
      </c>
      <c r="H46" s="2" t="s">
        <v>251</v>
      </c>
      <c r="I46" s="2" t="s">
        <v>500</v>
      </c>
      <c r="J46" s="2" t="s">
        <v>485</v>
      </c>
      <c r="K46" s="2" t="s">
        <v>80</v>
      </c>
      <c r="L46" s="11">
        <v>5</v>
      </c>
      <c r="M46" s="11">
        <v>5</v>
      </c>
      <c r="N46" s="6">
        <v>50182</v>
      </c>
      <c r="O46" s="6">
        <v>250910</v>
      </c>
      <c r="P46" s="6">
        <f t="shared" si="0"/>
        <v>250910</v>
      </c>
      <c r="Q46" s="6">
        <v>0</v>
      </c>
      <c r="R46" s="11">
        <v>0</v>
      </c>
      <c r="S46" s="6">
        <v>0</v>
      </c>
      <c r="T46" s="2" t="s">
        <v>207</v>
      </c>
      <c r="U46" s="2" t="s">
        <v>408</v>
      </c>
      <c r="V46" s="2" t="s">
        <v>365</v>
      </c>
      <c r="W46" s="2" t="s">
        <v>113</v>
      </c>
      <c r="X46" s="2" t="s">
        <v>425</v>
      </c>
      <c r="Y46" s="2" t="s">
        <v>240</v>
      </c>
      <c r="Z46" s="2"/>
      <c r="AA46" s="2"/>
      <c r="AB46">
        <v>250910</v>
      </c>
      <c r="AC46" t="str">
        <f>VLOOKUP(AE46,Table1[[Ký hiệu]:[Hướng xli]],9,0)</f>
        <v>NCC check theo sheep data cửa hàng nhập kho điều chỉnh giảm toàn bộ HĐ cũ và xuất lại HĐ mới đúng số lượng</v>
      </c>
      <c r="AD46" t="s">
        <v>514</v>
      </c>
      <c r="AE46" s="57">
        <v>33499</v>
      </c>
      <c r="AF46" s="6" t="s">
        <v>673</v>
      </c>
    </row>
    <row r="47" spans="1:32" s="16" customFormat="1" hidden="1" x14ac:dyDescent="0.25">
      <c r="A47" s="13">
        <v>45474</v>
      </c>
      <c r="B47" s="14" t="s">
        <v>99</v>
      </c>
      <c r="C47" s="13">
        <v>45478</v>
      </c>
      <c r="D47" s="14" t="s">
        <v>103</v>
      </c>
      <c r="E47" s="14">
        <v>4161057982</v>
      </c>
      <c r="F47" s="14" t="s">
        <v>209</v>
      </c>
      <c r="G47" s="14" t="s">
        <v>411</v>
      </c>
      <c r="H47" s="14" t="s">
        <v>251</v>
      </c>
      <c r="I47" s="14" t="s">
        <v>448</v>
      </c>
      <c r="J47" s="14" t="s">
        <v>372</v>
      </c>
      <c r="K47" s="14" t="s">
        <v>80</v>
      </c>
      <c r="L47" s="12">
        <v>5</v>
      </c>
      <c r="M47" s="12">
        <v>0</v>
      </c>
      <c r="N47" s="15">
        <v>74250</v>
      </c>
      <c r="O47" s="15">
        <v>371250</v>
      </c>
      <c r="P47" s="6">
        <f t="shared" si="0"/>
        <v>0</v>
      </c>
      <c r="Q47" s="15">
        <v>0</v>
      </c>
      <c r="R47" s="12">
        <v>0</v>
      </c>
      <c r="S47" s="15">
        <v>0</v>
      </c>
      <c r="T47" s="14" t="s">
        <v>207</v>
      </c>
      <c r="U47" s="14" t="s">
        <v>408</v>
      </c>
      <c r="V47" s="14" t="s">
        <v>365</v>
      </c>
      <c r="W47" s="14" t="s">
        <v>113</v>
      </c>
      <c r="X47" s="14" t="s">
        <v>425</v>
      </c>
      <c r="Y47" s="14" t="s">
        <v>240</v>
      </c>
      <c r="Z47" s="14"/>
      <c r="AA47" s="14"/>
      <c r="AB47" s="16">
        <v>0</v>
      </c>
      <c r="AC47" t="str">
        <f>VLOOKUP(AE47,Table1[[Ký hiệu]:[Hướng xli]],9,0)</f>
        <v>NCC check theo sheep data cửa hàng nhập kho điều chỉnh giảm toàn bộ HĐ cũ và xuất lại HĐ mới đúng số lượng</v>
      </c>
      <c r="AD47" s="16" t="s">
        <v>514</v>
      </c>
      <c r="AE47" s="20">
        <v>33499</v>
      </c>
      <c r="AF47" s="6" t="s">
        <v>673</v>
      </c>
    </row>
    <row r="48" spans="1:32" hidden="1" x14ac:dyDescent="0.25">
      <c r="A48" s="8">
        <v>45476</v>
      </c>
      <c r="B48" s="2" t="s">
        <v>303</v>
      </c>
      <c r="C48" s="8">
        <v>45478</v>
      </c>
      <c r="D48" s="2" t="s">
        <v>40</v>
      </c>
      <c r="E48" s="2" t="s">
        <v>338</v>
      </c>
      <c r="F48" s="2" t="s">
        <v>204</v>
      </c>
      <c r="G48" s="2" t="s">
        <v>63</v>
      </c>
      <c r="H48" s="2" t="s">
        <v>117</v>
      </c>
      <c r="I48" s="2" t="s">
        <v>450</v>
      </c>
      <c r="J48" s="2" t="s">
        <v>306</v>
      </c>
      <c r="K48" s="2" t="s">
        <v>80</v>
      </c>
      <c r="L48" s="11">
        <v>3</v>
      </c>
      <c r="M48" s="11">
        <v>3</v>
      </c>
      <c r="N48" s="6">
        <v>58745</v>
      </c>
      <c r="O48" s="6">
        <v>176235</v>
      </c>
      <c r="P48" s="6">
        <f t="shared" si="0"/>
        <v>176235</v>
      </c>
      <c r="Q48" s="6">
        <v>0</v>
      </c>
      <c r="R48" s="11">
        <v>0</v>
      </c>
      <c r="S48" s="6">
        <v>0</v>
      </c>
      <c r="T48" s="2"/>
      <c r="U48" s="2" t="s">
        <v>197</v>
      </c>
      <c r="V48" s="2"/>
      <c r="W48" s="2" t="s">
        <v>113</v>
      </c>
      <c r="X48" s="2" t="s">
        <v>425</v>
      </c>
      <c r="Y48" s="2" t="s">
        <v>240</v>
      </c>
      <c r="Z48" s="2"/>
      <c r="AA48" s="2"/>
      <c r="AB48">
        <v>0</v>
      </c>
      <c r="AC48" t="str">
        <f>VLOOKUP(AE48,Table1[[Ký hiệu]:[Hướng xli]],9,0)</f>
        <v>NCC điều chỉnh giảm toàn bộ HĐ</v>
      </c>
      <c r="AD48" t="s">
        <v>518</v>
      </c>
      <c r="AE48" s="57">
        <v>33536</v>
      </c>
      <c r="AF48" s="6" t="s">
        <v>673</v>
      </c>
    </row>
    <row r="49" spans="1:32" hidden="1" x14ac:dyDescent="0.25">
      <c r="A49" s="8">
        <v>45476</v>
      </c>
      <c r="B49" s="2" t="s">
        <v>303</v>
      </c>
      <c r="C49" s="8">
        <v>45478</v>
      </c>
      <c r="D49" s="2" t="s">
        <v>40</v>
      </c>
      <c r="E49" s="2" t="s">
        <v>338</v>
      </c>
      <c r="F49" s="2" t="s">
        <v>204</v>
      </c>
      <c r="G49" s="2" t="s">
        <v>63</v>
      </c>
      <c r="H49" s="2" t="s">
        <v>117</v>
      </c>
      <c r="I49" s="2" t="s">
        <v>328</v>
      </c>
      <c r="J49" s="2" t="s">
        <v>305</v>
      </c>
      <c r="K49" s="2" t="s">
        <v>80</v>
      </c>
      <c r="L49" s="11">
        <v>3</v>
      </c>
      <c r="M49" s="11">
        <v>3</v>
      </c>
      <c r="N49" s="6">
        <v>111058</v>
      </c>
      <c r="O49" s="6">
        <v>333174</v>
      </c>
      <c r="P49" s="6">
        <f t="shared" si="0"/>
        <v>333174</v>
      </c>
      <c r="Q49" s="6">
        <v>0</v>
      </c>
      <c r="R49" s="11">
        <v>0</v>
      </c>
      <c r="S49" s="6">
        <v>0</v>
      </c>
      <c r="T49" s="2"/>
      <c r="U49" s="2" t="s">
        <v>197</v>
      </c>
      <c r="V49" s="2"/>
      <c r="W49" s="2" t="s">
        <v>113</v>
      </c>
      <c r="X49" s="2" t="s">
        <v>425</v>
      </c>
      <c r="Y49" s="2" t="s">
        <v>240</v>
      </c>
      <c r="Z49" s="2"/>
      <c r="AA49" s="2"/>
      <c r="AB49">
        <v>0</v>
      </c>
      <c r="AC49" t="str">
        <f>VLOOKUP(AE49,Table1[[Ký hiệu]:[Hướng xli]],9,0)</f>
        <v>NCC điều chỉnh giảm toàn bộ HĐ</v>
      </c>
      <c r="AD49" t="s">
        <v>518</v>
      </c>
      <c r="AE49" s="57">
        <v>33536</v>
      </c>
      <c r="AF49" s="6" t="s">
        <v>673</v>
      </c>
    </row>
    <row r="50" spans="1:32" hidden="1" x14ac:dyDescent="0.25">
      <c r="A50" s="8">
        <v>45476</v>
      </c>
      <c r="B50" s="2" t="s">
        <v>303</v>
      </c>
      <c r="C50" s="8">
        <v>45478</v>
      </c>
      <c r="D50" s="2" t="s">
        <v>40</v>
      </c>
      <c r="E50" s="2" t="s">
        <v>338</v>
      </c>
      <c r="F50" s="2" t="s">
        <v>204</v>
      </c>
      <c r="G50" s="2" t="s">
        <v>63</v>
      </c>
      <c r="H50" s="2" t="s">
        <v>117</v>
      </c>
      <c r="I50" s="2" t="s">
        <v>472</v>
      </c>
      <c r="J50" s="2" t="s">
        <v>256</v>
      </c>
      <c r="K50" s="2" t="s">
        <v>80</v>
      </c>
      <c r="L50" s="11">
        <v>3</v>
      </c>
      <c r="M50" s="11">
        <v>3</v>
      </c>
      <c r="N50" s="6">
        <v>55595</v>
      </c>
      <c r="O50" s="6">
        <v>166785</v>
      </c>
      <c r="P50" s="6">
        <f t="shared" si="0"/>
        <v>166785</v>
      </c>
      <c r="Q50" s="6">
        <v>0</v>
      </c>
      <c r="R50" s="11">
        <v>0</v>
      </c>
      <c r="S50" s="6">
        <v>0</v>
      </c>
      <c r="T50" s="2"/>
      <c r="U50" s="2" t="s">
        <v>197</v>
      </c>
      <c r="V50" s="2"/>
      <c r="W50" s="2" t="s">
        <v>113</v>
      </c>
      <c r="X50" s="2" t="s">
        <v>425</v>
      </c>
      <c r="Y50" s="2" t="s">
        <v>240</v>
      </c>
      <c r="Z50" s="2"/>
      <c r="AA50" s="2"/>
      <c r="AB50">
        <v>0</v>
      </c>
      <c r="AC50" t="str">
        <f>VLOOKUP(AE50,Table1[[Ký hiệu]:[Hướng xli]],9,0)</f>
        <v>NCC điều chỉnh giảm toàn bộ HĐ</v>
      </c>
      <c r="AD50" t="s">
        <v>518</v>
      </c>
      <c r="AE50" s="57">
        <v>33536</v>
      </c>
      <c r="AF50" s="6" t="s">
        <v>673</v>
      </c>
    </row>
    <row r="51" spans="1:32" hidden="1" x14ac:dyDescent="0.25">
      <c r="A51" s="8">
        <v>45476</v>
      </c>
      <c r="B51" s="2" t="s">
        <v>303</v>
      </c>
      <c r="C51" s="8">
        <v>45478</v>
      </c>
      <c r="D51" s="2" t="s">
        <v>40</v>
      </c>
      <c r="E51" s="2" t="s">
        <v>338</v>
      </c>
      <c r="F51" s="2" t="s">
        <v>204</v>
      </c>
      <c r="G51" s="2" t="s">
        <v>63</v>
      </c>
      <c r="H51" s="2" t="s">
        <v>117</v>
      </c>
      <c r="I51" s="2" t="s">
        <v>45</v>
      </c>
      <c r="J51" s="2" t="s">
        <v>168</v>
      </c>
      <c r="K51" s="2" t="s">
        <v>80</v>
      </c>
      <c r="L51" s="11">
        <v>3</v>
      </c>
      <c r="M51" s="11">
        <v>3</v>
      </c>
      <c r="N51" s="6">
        <v>59400</v>
      </c>
      <c r="O51" s="6">
        <v>178200</v>
      </c>
      <c r="P51" s="6">
        <f t="shared" si="0"/>
        <v>178200</v>
      </c>
      <c r="Q51" s="6">
        <v>0</v>
      </c>
      <c r="R51" s="11">
        <v>0</v>
      </c>
      <c r="S51" s="6">
        <v>0</v>
      </c>
      <c r="T51" s="2"/>
      <c r="U51" s="2" t="s">
        <v>197</v>
      </c>
      <c r="V51" s="2"/>
      <c r="W51" s="2" t="s">
        <v>113</v>
      </c>
      <c r="X51" s="2" t="s">
        <v>425</v>
      </c>
      <c r="Y51" s="2" t="s">
        <v>240</v>
      </c>
      <c r="Z51" s="2"/>
      <c r="AA51" s="2"/>
      <c r="AB51">
        <v>0</v>
      </c>
      <c r="AC51" t="str">
        <f>VLOOKUP(AE51,Table1[[Ký hiệu]:[Hướng xli]],9,0)</f>
        <v>NCC điều chỉnh giảm toàn bộ HĐ</v>
      </c>
      <c r="AD51" t="s">
        <v>518</v>
      </c>
      <c r="AE51" s="57">
        <v>33536</v>
      </c>
      <c r="AF51" s="6" t="s">
        <v>673</v>
      </c>
    </row>
    <row r="52" spans="1:32" hidden="1" x14ac:dyDescent="0.25">
      <c r="A52" s="8">
        <v>45476</v>
      </c>
      <c r="B52" s="2" t="s">
        <v>303</v>
      </c>
      <c r="C52" s="8">
        <v>45478</v>
      </c>
      <c r="D52" s="2" t="s">
        <v>40</v>
      </c>
      <c r="E52" s="2" t="s">
        <v>338</v>
      </c>
      <c r="F52" s="2" t="s">
        <v>204</v>
      </c>
      <c r="G52" s="2" t="s">
        <v>63</v>
      </c>
      <c r="H52" s="2" t="s">
        <v>117</v>
      </c>
      <c r="I52" s="2" t="s">
        <v>490</v>
      </c>
      <c r="J52" s="2" t="s">
        <v>236</v>
      </c>
      <c r="K52" s="2" t="s">
        <v>80</v>
      </c>
      <c r="L52" s="11">
        <v>3</v>
      </c>
      <c r="M52" s="11">
        <v>3</v>
      </c>
      <c r="N52" s="6">
        <v>70950</v>
      </c>
      <c r="O52" s="6">
        <v>212850</v>
      </c>
      <c r="P52" s="6">
        <f t="shared" si="0"/>
        <v>212850</v>
      </c>
      <c r="Q52" s="6">
        <v>0</v>
      </c>
      <c r="R52" s="11">
        <v>0</v>
      </c>
      <c r="S52" s="6">
        <v>0</v>
      </c>
      <c r="T52" s="2"/>
      <c r="U52" s="2" t="s">
        <v>197</v>
      </c>
      <c r="V52" s="2"/>
      <c r="W52" s="2" t="s">
        <v>113</v>
      </c>
      <c r="X52" s="2" t="s">
        <v>425</v>
      </c>
      <c r="Y52" s="2" t="s">
        <v>240</v>
      </c>
      <c r="Z52" s="2"/>
      <c r="AA52" s="2"/>
      <c r="AB52">
        <v>0</v>
      </c>
      <c r="AC52" t="str">
        <f>VLOOKUP(AE52,Table1[[Ký hiệu]:[Hướng xli]],9,0)</f>
        <v>NCC điều chỉnh giảm toàn bộ HĐ</v>
      </c>
      <c r="AD52" t="s">
        <v>518</v>
      </c>
      <c r="AE52" s="57">
        <v>33536</v>
      </c>
      <c r="AF52" s="6" t="s">
        <v>673</v>
      </c>
    </row>
    <row r="53" spans="1:32" hidden="1" x14ac:dyDescent="0.25">
      <c r="A53" s="8">
        <v>45476</v>
      </c>
      <c r="B53" s="2" t="s">
        <v>303</v>
      </c>
      <c r="C53" s="8">
        <v>45478</v>
      </c>
      <c r="D53" s="2" t="s">
        <v>40</v>
      </c>
      <c r="E53" s="2" t="s">
        <v>338</v>
      </c>
      <c r="F53" s="2" t="s">
        <v>204</v>
      </c>
      <c r="G53" s="2" t="s">
        <v>63</v>
      </c>
      <c r="H53" s="2" t="s">
        <v>117</v>
      </c>
      <c r="I53" s="2" t="s">
        <v>448</v>
      </c>
      <c r="J53" s="2" t="s">
        <v>372</v>
      </c>
      <c r="K53" s="2" t="s">
        <v>80</v>
      </c>
      <c r="L53" s="11">
        <v>3</v>
      </c>
      <c r="M53" s="11">
        <v>3</v>
      </c>
      <c r="N53" s="6">
        <v>74250</v>
      </c>
      <c r="O53" s="6">
        <v>222750</v>
      </c>
      <c r="P53" s="6">
        <f t="shared" si="0"/>
        <v>222750</v>
      </c>
      <c r="Q53" s="6">
        <v>0</v>
      </c>
      <c r="R53" s="11">
        <v>0</v>
      </c>
      <c r="S53" s="6">
        <v>0</v>
      </c>
      <c r="T53" s="2"/>
      <c r="U53" s="2" t="s">
        <v>197</v>
      </c>
      <c r="V53" s="2"/>
      <c r="W53" s="2" t="s">
        <v>113</v>
      </c>
      <c r="X53" s="2" t="s">
        <v>425</v>
      </c>
      <c r="Y53" s="2" t="s">
        <v>240</v>
      </c>
      <c r="Z53" s="2"/>
      <c r="AA53" s="2"/>
      <c r="AB53">
        <v>0</v>
      </c>
      <c r="AC53" t="str">
        <f>VLOOKUP(AE53,Table1[[Ký hiệu]:[Hướng xli]],9,0)</f>
        <v>NCC điều chỉnh giảm toàn bộ HĐ</v>
      </c>
      <c r="AD53" t="s">
        <v>518</v>
      </c>
      <c r="AE53" s="57">
        <v>33536</v>
      </c>
      <c r="AF53" s="6" t="s">
        <v>673</v>
      </c>
    </row>
    <row r="54" spans="1:32" hidden="1" x14ac:dyDescent="0.25">
      <c r="A54" s="8">
        <v>45476</v>
      </c>
      <c r="B54" s="2" t="s">
        <v>303</v>
      </c>
      <c r="C54" s="8">
        <v>45478</v>
      </c>
      <c r="D54" s="2" t="s">
        <v>40</v>
      </c>
      <c r="E54" s="2" t="s">
        <v>338</v>
      </c>
      <c r="F54" s="2" t="s">
        <v>204</v>
      </c>
      <c r="G54" s="2" t="s">
        <v>63</v>
      </c>
      <c r="H54" s="2" t="s">
        <v>117</v>
      </c>
      <c r="I54" s="2" t="s">
        <v>500</v>
      </c>
      <c r="J54" s="2" t="s">
        <v>485</v>
      </c>
      <c r="K54" s="2" t="s">
        <v>80</v>
      </c>
      <c r="L54" s="11">
        <v>3</v>
      </c>
      <c r="M54" s="11">
        <v>3</v>
      </c>
      <c r="N54" s="6">
        <v>50182</v>
      </c>
      <c r="O54" s="6">
        <v>150546</v>
      </c>
      <c r="P54" s="6">
        <f t="shared" si="0"/>
        <v>150546</v>
      </c>
      <c r="Q54" s="6">
        <v>0</v>
      </c>
      <c r="R54" s="11">
        <v>0</v>
      </c>
      <c r="S54" s="6">
        <v>0</v>
      </c>
      <c r="T54" s="2"/>
      <c r="U54" s="2" t="s">
        <v>197</v>
      </c>
      <c r="V54" s="2"/>
      <c r="W54" s="2" t="s">
        <v>113</v>
      </c>
      <c r="X54" s="2" t="s">
        <v>425</v>
      </c>
      <c r="Y54" s="2" t="s">
        <v>240</v>
      </c>
      <c r="Z54" s="2"/>
      <c r="AA54" s="2"/>
      <c r="AB54">
        <v>0</v>
      </c>
      <c r="AC54" t="str">
        <f>VLOOKUP(AE54,Table1[[Ký hiệu]:[Hướng xli]],9,0)</f>
        <v>NCC điều chỉnh giảm toàn bộ HĐ</v>
      </c>
      <c r="AD54" t="s">
        <v>518</v>
      </c>
      <c r="AE54" s="57">
        <v>33536</v>
      </c>
      <c r="AF54" s="6" t="s">
        <v>673</v>
      </c>
    </row>
    <row r="55" spans="1:32" hidden="1" x14ac:dyDescent="0.25">
      <c r="A55" s="8">
        <v>45476</v>
      </c>
      <c r="B55" s="2" t="s">
        <v>303</v>
      </c>
      <c r="C55" s="8">
        <v>45478</v>
      </c>
      <c r="D55" s="2" t="s">
        <v>40</v>
      </c>
      <c r="E55" s="2" t="s">
        <v>338</v>
      </c>
      <c r="F55" s="2" t="s">
        <v>204</v>
      </c>
      <c r="G55" s="2" t="s">
        <v>63</v>
      </c>
      <c r="H55" s="2" t="s">
        <v>117</v>
      </c>
      <c r="I55" s="2" t="s">
        <v>243</v>
      </c>
      <c r="J55" s="2" t="s">
        <v>430</v>
      </c>
      <c r="K55" s="2" t="s">
        <v>80</v>
      </c>
      <c r="L55" s="11">
        <v>3</v>
      </c>
      <c r="M55" s="11">
        <v>3</v>
      </c>
      <c r="N55" s="6">
        <v>46000</v>
      </c>
      <c r="O55" s="6">
        <v>138000</v>
      </c>
      <c r="P55" s="6">
        <f t="shared" si="0"/>
        <v>138000</v>
      </c>
      <c r="Q55" s="6">
        <v>0</v>
      </c>
      <c r="R55" s="11">
        <v>0</v>
      </c>
      <c r="S55" s="6">
        <v>0</v>
      </c>
      <c r="T55" s="2"/>
      <c r="U55" s="2" t="s">
        <v>197</v>
      </c>
      <c r="V55" s="2"/>
      <c r="W55" s="2" t="s">
        <v>113</v>
      </c>
      <c r="X55" s="2" t="s">
        <v>425</v>
      </c>
      <c r="Y55" s="2" t="s">
        <v>240</v>
      </c>
      <c r="Z55" s="2"/>
      <c r="AA55" s="2"/>
      <c r="AB55">
        <v>0</v>
      </c>
      <c r="AC55" t="str">
        <f>VLOOKUP(AE55,Table1[[Ký hiệu]:[Hướng xli]],9,0)</f>
        <v>NCC điều chỉnh giảm toàn bộ HĐ</v>
      </c>
      <c r="AD55" t="s">
        <v>518</v>
      </c>
      <c r="AE55" s="57">
        <v>33536</v>
      </c>
      <c r="AF55" s="6" t="s">
        <v>673</v>
      </c>
    </row>
    <row r="56" spans="1:32" hidden="1" x14ac:dyDescent="0.25">
      <c r="A56" s="8">
        <v>45474</v>
      </c>
      <c r="B56" s="2" t="s">
        <v>496</v>
      </c>
      <c r="C56" s="8">
        <v>45478</v>
      </c>
      <c r="D56" s="2" t="s">
        <v>418</v>
      </c>
      <c r="E56" s="2" t="s">
        <v>69</v>
      </c>
      <c r="F56" s="2" t="s">
        <v>141</v>
      </c>
      <c r="G56" s="2" t="s">
        <v>201</v>
      </c>
      <c r="H56" s="2" t="s">
        <v>220</v>
      </c>
      <c r="I56" s="2" t="s">
        <v>450</v>
      </c>
      <c r="J56" s="2" t="s">
        <v>306</v>
      </c>
      <c r="K56" s="2" t="s">
        <v>80</v>
      </c>
      <c r="L56" s="11">
        <v>10</v>
      </c>
      <c r="M56" s="11">
        <v>10</v>
      </c>
      <c r="N56" s="6">
        <v>73431</v>
      </c>
      <c r="O56" s="6">
        <v>734310</v>
      </c>
      <c r="P56" s="6">
        <f t="shared" si="0"/>
        <v>734310</v>
      </c>
      <c r="Q56" s="6">
        <v>0</v>
      </c>
      <c r="R56" s="11">
        <v>0</v>
      </c>
      <c r="S56" s="6">
        <v>0</v>
      </c>
      <c r="T56" s="2"/>
      <c r="U56" s="2" t="s">
        <v>126</v>
      </c>
      <c r="V56" s="2"/>
      <c r="W56" s="2" t="s">
        <v>253</v>
      </c>
      <c r="X56" s="2" t="s">
        <v>425</v>
      </c>
      <c r="Y56" s="2"/>
      <c r="Z56" s="2" t="s">
        <v>251</v>
      </c>
      <c r="AA56" s="2"/>
      <c r="AB56">
        <v>0</v>
      </c>
      <c r="AC56" t="str">
        <f>VLOOKUP(AE56,Table1[[Ký hiệu]:[Hướng xli]],9,0)</f>
        <v>NCC điều chỉnh giảm toàn bộ HĐ</v>
      </c>
      <c r="AD56" t="s">
        <v>513</v>
      </c>
      <c r="AE56" s="57">
        <v>33589</v>
      </c>
      <c r="AF56" s="6" t="s">
        <v>673</v>
      </c>
    </row>
    <row r="57" spans="1:32" hidden="1" x14ac:dyDescent="0.25">
      <c r="A57" s="8">
        <v>45474</v>
      </c>
      <c r="B57" s="2" t="s">
        <v>56</v>
      </c>
      <c r="C57" s="8">
        <v>45484</v>
      </c>
      <c r="D57" s="2" t="s">
        <v>331</v>
      </c>
      <c r="E57" s="2">
        <v>4160863888</v>
      </c>
      <c r="F57" s="2" t="s">
        <v>324</v>
      </c>
      <c r="G57" s="2" t="s">
        <v>359</v>
      </c>
      <c r="H57" s="2"/>
      <c r="I57" s="2" t="s">
        <v>450</v>
      </c>
      <c r="J57" s="2" t="s">
        <v>306</v>
      </c>
      <c r="K57" s="2" t="s">
        <v>80</v>
      </c>
      <c r="L57" s="11">
        <v>5</v>
      </c>
      <c r="M57" s="11">
        <v>5</v>
      </c>
      <c r="N57" s="6">
        <v>58745</v>
      </c>
      <c r="O57" s="6">
        <v>293725</v>
      </c>
      <c r="P57" s="6">
        <f t="shared" si="0"/>
        <v>293725</v>
      </c>
      <c r="Q57" s="6">
        <v>0</v>
      </c>
      <c r="R57" s="11">
        <v>0</v>
      </c>
      <c r="S57" s="6">
        <v>0</v>
      </c>
      <c r="T57" s="2" t="s">
        <v>462</v>
      </c>
      <c r="U57" s="2" t="s">
        <v>252</v>
      </c>
      <c r="V57" s="2" t="s">
        <v>466</v>
      </c>
      <c r="W57" s="2" t="s">
        <v>253</v>
      </c>
      <c r="X57" s="2" t="s">
        <v>425</v>
      </c>
      <c r="Y57" s="2" t="s">
        <v>445</v>
      </c>
      <c r="Z57" s="2"/>
      <c r="AA57" s="2"/>
      <c r="AB57">
        <v>293725</v>
      </c>
      <c r="AC57" t="str">
        <f>VLOOKUP(AE57,Table1[[Ký hiệu]:[Hướng xli]],9,0)</f>
        <v>NCC check theo sheep data cửa hàng nhập kho điều chỉnh giảm toàn bộ HĐ cũ và xuất lại HĐ mới đúng số lượng</v>
      </c>
      <c r="AD57" t="s">
        <v>514</v>
      </c>
      <c r="AE57" s="57">
        <v>34194</v>
      </c>
      <c r="AF57" s="6" t="s">
        <v>673</v>
      </c>
    </row>
    <row r="58" spans="1:32" hidden="1" x14ac:dyDescent="0.25">
      <c r="A58" s="8">
        <v>45474</v>
      </c>
      <c r="B58" s="2" t="s">
        <v>56</v>
      </c>
      <c r="C58" s="8">
        <v>45484</v>
      </c>
      <c r="D58" s="2" t="s">
        <v>331</v>
      </c>
      <c r="E58" s="2">
        <v>4160863888</v>
      </c>
      <c r="F58" s="2" t="s">
        <v>324</v>
      </c>
      <c r="G58" s="2" t="s">
        <v>359</v>
      </c>
      <c r="H58" s="2"/>
      <c r="I58" s="2" t="s">
        <v>448</v>
      </c>
      <c r="J58" s="2" t="s">
        <v>372</v>
      </c>
      <c r="K58" s="2" t="s">
        <v>80</v>
      </c>
      <c r="L58" s="11">
        <v>5</v>
      </c>
      <c r="M58" s="11">
        <v>5</v>
      </c>
      <c r="N58" s="6">
        <v>74250</v>
      </c>
      <c r="O58" s="6">
        <v>371250</v>
      </c>
      <c r="P58" s="6">
        <f t="shared" si="0"/>
        <v>371250</v>
      </c>
      <c r="Q58" s="6">
        <v>0</v>
      </c>
      <c r="R58" s="11">
        <v>0</v>
      </c>
      <c r="S58" s="6">
        <v>0</v>
      </c>
      <c r="T58" s="2" t="s">
        <v>462</v>
      </c>
      <c r="U58" s="2" t="s">
        <v>252</v>
      </c>
      <c r="V58" s="2" t="s">
        <v>466</v>
      </c>
      <c r="W58" s="2" t="s">
        <v>253</v>
      </c>
      <c r="X58" s="2" t="s">
        <v>425</v>
      </c>
      <c r="Y58" s="2" t="s">
        <v>445</v>
      </c>
      <c r="Z58" s="2"/>
      <c r="AA58" s="2"/>
      <c r="AB58">
        <v>371250</v>
      </c>
      <c r="AC58" t="str">
        <f>VLOOKUP(AE58,Table1[[Ký hiệu]:[Hướng xli]],9,0)</f>
        <v>NCC check theo sheep data cửa hàng nhập kho điều chỉnh giảm toàn bộ HĐ cũ và xuất lại HĐ mới đúng số lượng</v>
      </c>
      <c r="AD58" t="s">
        <v>514</v>
      </c>
      <c r="AE58" s="57">
        <v>34194</v>
      </c>
      <c r="AF58" s="6" t="s">
        <v>673</v>
      </c>
    </row>
    <row r="59" spans="1:32" s="16" customFormat="1" hidden="1" x14ac:dyDescent="0.25">
      <c r="A59" s="13">
        <v>45474</v>
      </c>
      <c r="B59" s="14" t="s">
        <v>56</v>
      </c>
      <c r="C59" s="13">
        <v>45484</v>
      </c>
      <c r="D59" s="14" t="s">
        <v>331</v>
      </c>
      <c r="E59" s="14">
        <v>4160863888</v>
      </c>
      <c r="F59" s="14" t="s">
        <v>324</v>
      </c>
      <c r="G59" s="14" t="s">
        <v>359</v>
      </c>
      <c r="H59" s="14"/>
      <c r="I59" s="14" t="s">
        <v>164</v>
      </c>
      <c r="J59" s="14" t="s">
        <v>444</v>
      </c>
      <c r="K59" s="14" t="s">
        <v>80</v>
      </c>
      <c r="L59" s="12">
        <v>5</v>
      </c>
      <c r="M59" s="12">
        <v>0</v>
      </c>
      <c r="N59" s="15">
        <v>111606</v>
      </c>
      <c r="O59" s="15">
        <v>558030</v>
      </c>
      <c r="P59" s="6">
        <f t="shared" si="0"/>
        <v>0</v>
      </c>
      <c r="Q59" s="15">
        <v>0</v>
      </c>
      <c r="R59" s="12">
        <v>0</v>
      </c>
      <c r="S59" s="15">
        <v>0</v>
      </c>
      <c r="T59" s="14" t="s">
        <v>462</v>
      </c>
      <c r="U59" s="14" t="s">
        <v>252</v>
      </c>
      <c r="V59" s="14" t="s">
        <v>466</v>
      </c>
      <c r="W59" s="14" t="s">
        <v>253</v>
      </c>
      <c r="X59" s="14" t="s">
        <v>425</v>
      </c>
      <c r="Y59" s="14" t="s">
        <v>445</v>
      </c>
      <c r="Z59" s="14"/>
      <c r="AA59" s="14"/>
      <c r="AB59" s="16">
        <v>0</v>
      </c>
      <c r="AC59" t="str">
        <f>VLOOKUP(AE59,Table1[[Ký hiệu]:[Hướng xli]],9,0)</f>
        <v>NCC check theo sheep data cửa hàng nhập kho điều chỉnh giảm toàn bộ HĐ cũ và xuất lại HĐ mới đúng số lượng</v>
      </c>
      <c r="AD59" s="16" t="s">
        <v>514</v>
      </c>
      <c r="AE59" s="20">
        <v>34194</v>
      </c>
      <c r="AF59" s="6" t="s">
        <v>673</v>
      </c>
    </row>
    <row r="60" spans="1:32" hidden="1" x14ac:dyDescent="0.25">
      <c r="A60" s="8">
        <v>45474</v>
      </c>
      <c r="B60" s="2" t="s">
        <v>211</v>
      </c>
      <c r="C60" s="8">
        <v>45484</v>
      </c>
      <c r="D60" s="2" t="s">
        <v>249</v>
      </c>
      <c r="E60" s="2">
        <v>4160937822</v>
      </c>
      <c r="F60" s="2" t="s">
        <v>51</v>
      </c>
      <c r="G60" s="2" t="s">
        <v>359</v>
      </c>
      <c r="H60" s="2"/>
      <c r="I60" s="2" t="s">
        <v>328</v>
      </c>
      <c r="J60" s="2" t="s">
        <v>305</v>
      </c>
      <c r="K60" s="2" t="s">
        <v>80</v>
      </c>
      <c r="L60" s="11">
        <v>10</v>
      </c>
      <c r="M60" s="11">
        <v>10</v>
      </c>
      <c r="N60" s="6">
        <v>111058</v>
      </c>
      <c r="O60" s="6">
        <v>1110580</v>
      </c>
      <c r="P60" s="6">
        <f t="shared" si="0"/>
        <v>1110580</v>
      </c>
      <c r="Q60" s="6">
        <v>0</v>
      </c>
      <c r="R60" s="11">
        <v>0</v>
      </c>
      <c r="S60" s="6">
        <v>0</v>
      </c>
      <c r="T60" s="2" t="s">
        <v>462</v>
      </c>
      <c r="U60" s="2" t="s">
        <v>252</v>
      </c>
      <c r="V60" s="2" t="s">
        <v>265</v>
      </c>
      <c r="W60" s="2" t="s">
        <v>253</v>
      </c>
      <c r="X60" s="2" t="s">
        <v>425</v>
      </c>
      <c r="Y60" s="2" t="s">
        <v>445</v>
      </c>
      <c r="Z60" s="2"/>
      <c r="AA60" s="2"/>
      <c r="AB60">
        <v>1110580</v>
      </c>
      <c r="AC60" t="str">
        <f>VLOOKUP(AE60,Table1[[Ký hiệu]:[Hướng xli]],9,0)</f>
        <v>NCC check theo sheep data cửa hàng nhập kho điều chỉnh giảm toàn bộ HĐ cũ và xuất lại HĐ mới đúng số lượng</v>
      </c>
      <c r="AD60" t="s">
        <v>514</v>
      </c>
      <c r="AE60" s="57">
        <v>34222</v>
      </c>
      <c r="AF60" s="6" t="s">
        <v>673</v>
      </c>
    </row>
    <row r="61" spans="1:32" hidden="1" x14ac:dyDescent="0.25">
      <c r="A61" s="8">
        <v>45474</v>
      </c>
      <c r="B61" s="2" t="s">
        <v>211</v>
      </c>
      <c r="C61" s="8">
        <v>45484</v>
      </c>
      <c r="D61" s="2" t="s">
        <v>249</v>
      </c>
      <c r="E61" s="2">
        <v>4160937822</v>
      </c>
      <c r="F61" s="2" t="s">
        <v>51</v>
      </c>
      <c r="G61" s="2" t="s">
        <v>359</v>
      </c>
      <c r="H61" s="2"/>
      <c r="I61" s="2" t="s">
        <v>450</v>
      </c>
      <c r="J61" s="2" t="s">
        <v>306</v>
      </c>
      <c r="K61" s="2" t="s">
        <v>80</v>
      </c>
      <c r="L61" s="11">
        <v>10</v>
      </c>
      <c r="M61" s="11">
        <v>10</v>
      </c>
      <c r="N61" s="6">
        <v>58745</v>
      </c>
      <c r="O61" s="6">
        <v>587450</v>
      </c>
      <c r="P61" s="6">
        <f t="shared" si="0"/>
        <v>587450</v>
      </c>
      <c r="Q61" s="6">
        <v>0</v>
      </c>
      <c r="R61" s="11">
        <v>0</v>
      </c>
      <c r="S61" s="6">
        <v>0</v>
      </c>
      <c r="T61" s="2" t="s">
        <v>462</v>
      </c>
      <c r="U61" s="2" t="s">
        <v>252</v>
      </c>
      <c r="V61" s="2" t="s">
        <v>265</v>
      </c>
      <c r="W61" s="2" t="s">
        <v>253</v>
      </c>
      <c r="X61" s="2" t="s">
        <v>425</v>
      </c>
      <c r="Y61" s="2" t="s">
        <v>445</v>
      </c>
      <c r="Z61" s="2"/>
      <c r="AA61" s="2"/>
      <c r="AB61">
        <v>587450</v>
      </c>
      <c r="AC61" t="str">
        <f>VLOOKUP(AE61,Table1[[Ký hiệu]:[Hướng xli]],9,0)</f>
        <v>NCC check theo sheep data cửa hàng nhập kho điều chỉnh giảm toàn bộ HĐ cũ và xuất lại HĐ mới đúng số lượng</v>
      </c>
      <c r="AD61" t="s">
        <v>514</v>
      </c>
      <c r="AE61" s="57">
        <v>34222</v>
      </c>
      <c r="AF61" s="6" t="s">
        <v>673</v>
      </c>
    </row>
    <row r="62" spans="1:32" s="16" customFormat="1" hidden="1" x14ac:dyDescent="0.25">
      <c r="A62" s="13">
        <v>45474</v>
      </c>
      <c r="B62" s="14" t="s">
        <v>211</v>
      </c>
      <c r="C62" s="13">
        <v>45484</v>
      </c>
      <c r="D62" s="14" t="s">
        <v>249</v>
      </c>
      <c r="E62" s="14">
        <v>4160937822</v>
      </c>
      <c r="F62" s="14" t="s">
        <v>51</v>
      </c>
      <c r="G62" s="14" t="s">
        <v>359</v>
      </c>
      <c r="H62" s="14"/>
      <c r="I62" s="14" t="s">
        <v>243</v>
      </c>
      <c r="J62" s="14" t="s">
        <v>430</v>
      </c>
      <c r="K62" s="14" t="s">
        <v>80</v>
      </c>
      <c r="L62" s="12">
        <v>5</v>
      </c>
      <c r="M62" s="12">
        <v>0</v>
      </c>
      <c r="N62" s="15">
        <v>46000</v>
      </c>
      <c r="O62" s="15">
        <v>230000</v>
      </c>
      <c r="P62" s="6">
        <f t="shared" si="0"/>
        <v>0</v>
      </c>
      <c r="Q62" s="15">
        <v>0</v>
      </c>
      <c r="R62" s="12">
        <v>0</v>
      </c>
      <c r="S62" s="15">
        <v>0</v>
      </c>
      <c r="T62" s="14" t="s">
        <v>462</v>
      </c>
      <c r="U62" s="14" t="s">
        <v>252</v>
      </c>
      <c r="V62" s="14" t="s">
        <v>265</v>
      </c>
      <c r="W62" s="14" t="s">
        <v>253</v>
      </c>
      <c r="X62" s="14" t="s">
        <v>425</v>
      </c>
      <c r="Y62" s="14"/>
      <c r="Z62" s="14"/>
      <c r="AA62" s="14"/>
      <c r="AB62" s="16">
        <v>0</v>
      </c>
      <c r="AC62" t="str">
        <f>VLOOKUP(AE62,Table1[[Ký hiệu]:[Hướng xli]],9,0)</f>
        <v>NCC check theo sheep data cửa hàng nhập kho điều chỉnh giảm toàn bộ HĐ cũ và xuất lại HĐ mới đúng số lượng</v>
      </c>
      <c r="AD62" s="16" t="s">
        <v>514</v>
      </c>
      <c r="AE62" s="20">
        <v>34222</v>
      </c>
      <c r="AF62" s="6" t="s">
        <v>673</v>
      </c>
    </row>
    <row r="63" spans="1:32" hidden="1" x14ac:dyDescent="0.25">
      <c r="A63" s="8">
        <v>45475</v>
      </c>
      <c r="B63" s="2" t="s">
        <v>61</v>
      </c>
      <c r="C63" s="8">
        <v>45484</v>
      </c>
      <c r="D63" s="2" t="s">
        <v>475</v>
      </c>
      <c r="E63" s="2">
        <v>4161266931</v>
      </c>
      <c r="F63" s="2" t="s">
        <v>326</v>
      </c>
      <c r="G63" s="2" t="s">
        <v>282</v>
      </c>
      <c r="H63" s="2"/>
      <c r="I63" s="2" t="s">
        <v>500</v>
      </c>
      <c r="J63" s="2" t="s">
        <v>485</v>
      </c>
      <c r="K63" s="2" t="s">
        <v>80</v>
      </c>
      <c r="L63" s="11">
        <v>10</v>
      </c>
      <c r="M63" s="11">
        <v>10</v>
      </c>
      <c r="N63" s="6">
        <v>50182</v>
      </c>
      <c r="O63" s="6">
        <v>501820</v>
      </c>
      <c r="P63" s="6">
        <f t="shared" si="0"/>
        <v>501820</v>
      </c>
      <c r="Q63" s="6">
        <v>0</v>
      </c>
      <c r="R63" s="11">
        <v>0</v>
      </c>
      <c r="S63" s="6">
        <v>0</v>
      </c>
      <c r="T63" s="2" t="s">
        <v>196</v>
      </c>
      <c r="U63" s="2" t="s">
        <v>252</v>
      </c>
      <c r="V63" s="2" t="s">
        <v>156</v>
      </c>
      <c r="W63" s="2" t="s">
        <v>504</v>
      </c>
      <c r="X63" s="2"/>
      <c r="Y63" s="2" t="s">
        <v>445</v>
      </c>
      <c r="Z63" s="2" t="s">
        <v>251</v>
      </c>
      <c r="AA63" s="2"/>
      <c r="AB63">
        <v>501820</v>
      </c>
      <c r="AC63" t="str">
        <f>VLOOKUP(AE63,Table1[[Ký hiệu]:[Hướng xli]],9,0)</f>
        <v xml:space="preserve">NCC xuất hđ điều chỉnh giảm toàn bộ HĐ -&gt; xuất hđ mới đúng giá theo PO của wcm </v>
      </c>
      <c r="AD63" t="s">
        <v>520</v>
      </c>
      <c r="AE63" s="57">
        <v>34434</v>
      </c>
      <c r="AF63" s="6" t="s">
        <v>673</v>
      </c>
    </row>
    <row r="64" spans="1:32" s="18" customFormat="1" hidden="1" x14ac:dyDescent="0.25">
      <c r="A64" s="19">
        <v>45475</v>
      </c>
      <c r="B64" s="20" t="s">
        <v>61</v>
      </c>
      <c r="C64" s="19">
        <v>45484</v>
      </c>
      <c r="D64" s="20" t="s">
        <v>475</v>
      </c>
      <c r="E64" s="20">
        <v>4161266931</v>
      </c>
      <c r="F64" s="20" t="s">
        <v>326</v>
      </c>
      <c r="G64" s="20" t="s">
        <v>282</v>
      </c>
      <c r="H64" s="20"/>
      <c r="I64" s="20" t="s">
        <v>328</v>
      </c>
      <c r="J64" s="20" t="s">
        <v>305</v>
      </c>
      <c r="K64" s="20" t="s">
        <v>80</v>
      </c>
      <c r="L64" s="21">
        <v>20</v>
      </c>
      <c r="M64" s="21">
        <v>20</v>
      </c>
      <c r="N64" s="22">
        <v>111058</v>
      </c>
      <c r="O64" s="22">
        <v>2221160</v>
      </c>
      <c r="P64" s="17">
        <f t="shared" si="0"/>
        <v>2221160</v>
      </c>
      <c r="Q64" s="22">
        <v>0</v>
      </c>
      <c r="R64" s="21">
        <v>0</v>
      </c>
      <c r="S64" s="22">
        <v>0</v>
      </c>
      <c r="T64" s="20" t="s">
        <v>196</v>
      </c>
      <c r="U64" s="20" t="s">
        <v>252</v>
      </c>
      <c r="V64" s="20" t="s">
        <v>156</v>
      </c>
      <c r="W64" s="20" t="s">
        <v>504</v>
      </c>
      <c r="X64" s="20"/>
      <c r="Y64" s="20" t="s">
        <v>445</v>
      </c>
      <c r="Z64" s="20" t="s">
        <v>251</v>
      </c>
      <c r="AA64" s="20"/>
      <c r="AB64" s="18">
        <v>2221160</v>
      </c>
      <c r="AC64" t="str">
        <f>VLOOKUP(AE64,Table1[[Ký hiệu]:[Hướng xli]],9,0)</f>
        <v xml:space="preserve">NCC xuất hđ điều chỉnh giảm toàn bộ HĐ -&gt; xuất hđ mới đúng giá theo PO của wcm </v>
      </c>
      <c r="AD64" s="18" t="s">
        <v>520</v>
      </c>
      <c r="AE64" s="20">
        <v>34434</v>
      </c>
      <c r="AF64" s="6" t="s">
        <v>673</v>
      </c>
    </row>
    <row r="65" spans="1:32" hidden="1" x14ac:dyDescent="0.25">
      <c r="A65" s="8">
        <v>45476</v>
      </c>
      <c r="B65" s="2" t="s">
        <v>340</v>
      </c>
      <c r="C65" s="8">
        <v>45484</v>
      </c>
      <c r="D65" s="2" t="s">
        <v>92</v>
      </c>
      <c r="E65" s="2">
        <v>4161080915</v>
      </c>
      <c r="F65" s="2" t="s">
        <v>223</v>
      </c>
      <c r="G65" s="2" t="s">
        <v>359</v>
      </c>
      <c r="H65" s="2"/>
      <c r="I65" s="2" t="s">
        <v>450</v>
      </c>
      <c r="J65" s="2" t="s">
        <v>306</v>
      </c>
      <c r="K65" s="2" t="s">
        <v>80</v>
      </c>
      <c r="L65" s="11">
        <v>10</v>
      </c>
      <c r="M65" s="11">
        <v>10</v>
      </c>
      <c r="N65" s="6">
        <v>58745</v>
      </c>
      <c r="O65" s="6">
        <v>587450</v>
      </c>
      <c r="P65" s="6">
        <f t="shared" si="0"/>
        <v>587450</v>
      </c>
      <c r="Q65" s="6">
        <v>0</v>
      </c>
      <c r="R65" s="11">
        <v>0</v>
      </c>
      <c r="S65" s="6">
        <v>0</v>
      </c>
      <c r="T65" s="2" t="s">
        <v>462</v>
      </c>
      <c r="U65" s="2" t="s">
        <v>252</v>
      </c>
      <c r="V65" s="2" t="s">
        <v>469</v>
      </c>
      <c r="W65" s="2" t="s">
        <v>253</v>
      </c>
      <c r="X65" s="2" t="s">
        <v>425</v>
      </c>
      <c r="Y65" s="2" t="s">
        <v>445</v>
      </c>
      <c r="Z65" s="2"/>
      <c r="AA65" s="2"/>
      <c r="AB65">
        <v>587450</v>
      </c>
      <c r="AC65" t="str">
        <f>VLOOKUP(AE65,Table1[[Ký hiệu]:[Hướng xli]],9,0)</f>
        <v>NCC check theo sheep data cửa hàng nhập kho điều chỉnh giảm toàn bộ HĐ cũ và xuất lại HĐ mới đúng số lượng</v>
      </c>
      <c r="AD65" t="s">
        <v>523</v>
      </c>
      <c r="AE65" s="57">
        <v>34470</v>
      </c>
      <c r="AF65" s="6" t="s">
        <v>673</v>
      </c>
    </row>
    <row r="66" spans="1:32" hidden="1" x14ac:dyDescent="0.25">
      <c r="A66" s="8">
        <v>45476</v>
      </c>
      <c r="B66" s="2" t="s">
        <v>340</v>
      </c>
      <c r="C66" s="8">
        <v>45484</v>
      </c>
      <c r="D66" s="2" t="s">
        <v>92</v>
      </c>
      <c r="E66" s="2">
        <v>4161080915</v>
      </c>
      <c r="F66" s="2" t="s">
        <v>223</v>
      </c>
      <c r="G66" s="2" t="s">
        <v>359</v>
      </c>
      <c r="H66" s="2"/>
      <c r="I66" s="2" t="s">
        <v>328</v>
      </c>
      <c r="J66" s="2" t="s">
        <v>305</v>
      </c>
      <c r="K66" s="2" t="s">
        <v>80</v>
      </c>
      <c r="L66" s="11">
        <v>10</v>
      </c>
      <c r="M66" s="11">
        <v>10</v>
      </c>
      <c r="N66" s="6">
        <v>111058</v>
      </c>
      <c r="O66" s="6">
        <v>1110580</v>
      </c>
      <c r="P66" s="6">
        <f t="shared" si="0"/>
        <v>1110580</v>
      </c>
      <c r="Q66" s="6">
        <v>0</v>
      </c>
      <c r="R66" s="11">
        <v>0</v>
      </c>
      <c r="S66" s="6">
        <v>0</v>
      </c>
      <c r="T66" s="2" t="s">
        <v>462</v>
      </c>
      <c r="U66" s="2" t="s">
        <v>252</v>
      </c>
      <c r="V66" s="2" t="s">
        <v>469</v>
      </c>
      <c r="W66" s="2" t="s">
        <v>253</v>
      </c>
      <c r="X66" s="2" t="s">
        <v>425</v>
      </c>
      <c r="Y66" s="2" t="s">
        <v>445</v>
      </c>
      <c r="Z66" s="2"/>
      <c r="AA66" s="2"/>
      <c r="AB66">
        <v>1110580</v>
      </c>
      <c r="AC66" t="str">
        <f>VLOOKUP(AE66,Table1[[Ký hiệu]:[Hướng xli]],9,0)</f>
        <v>NCC check theo sheep data cửa hàng nhập kho điều chỉnh giảm toàn bộ HĐ cũ và xuất lại HĐ mới đúng số lượng</v>
      </c>
      <c r="AD66" t="s">
        <v>523</v>
      </c>
      <c r="AE66" s="57">
        <v>34470</v>
      </c>
      <c r="AF66" s="6" t="s">
        <v>673</v>
      </c>
    </row>
    <row r="67" spans="1:32" s="16" customFormat="1" hidden="1" x14ac:dyDescent="0.25">
      <c r="A67" s="13">
        <v>45476</v>
      </c>
      <c r="B67" s="14" t="s">
        <v>340</v>
      </c>
      <c r="C67" s="13">
        <v>45484</v>
      </c>
      <c r="D67" s="14" t="s">
        <v>92</v>
      </c>
      <c r="E67" s="14">
        <v>4161080915</v>
      </c>
      <c r="F67" s="14" t="s">
        <v>223</v>
      </c>
      <c r="G67" s="14" t="s">
        <v>359</v>
      </c>
      <c r="H67" s="14"/>
      <c r="I67" s="14" t="s">
        <v>448</v>
      </c>
      <c r="J67" s="14" t="s">
        <v>372</v>
      </c>
      <c r="K67" s="14" t="s">
        <v>80</v>
      </c>
      <c r="L67" s="12">
        <v>5</v>
      </c>
      <c r="M67" s="12">
        <v>0</v>
      </c>
      <c r="N67" s="15">
        <v>74250</v>
      </c>
      <c r="O67" s="15">
        <v>371250</v>
      </c>
      <c r="P67" s="6">
        <f t="shared" ref="P67:P130" si="1">M67*N67</f>
        <v>0</v>
      </c>
      <c r="Q67" s="15">
        <v>0</v>
      </c>
      <c r="R67" s="12">
        <v>0</v>
      </c>
      <c r="S67" s="15">
        <v>0</v>
      </c>
      <c r="T67" s="14" t="s">
        <v>462</v>
      </c>
      <c r="U67" s="14" t="s">
        <v>252</v>
      </c>
      <c r="V67" s="14" t="s">
        <v>469</v>
      </c>
      <c r="W67" s="14" t="s">
        <v>253</v>
      </c>
      <c r="X67" s="14" t="s">
        <v>425</v>
      </c>
      <c r="Y67" s="14" t="s">
        <v>445</v>
      </c>
      <c r="Z67" s="14"/>
      <c r="AA67" s="14"/>
      <c r="AB67" s="16">
        <v>0</v>
      </c>
      <c r="AC67" t="str">
        <f>VLOOKUP(AE67,Table1[[Ký hiệu]:[Hướng xli]],9,0)</f>
        <v>NCC check theo sheep data cửa hàng nhập kho điều chỉnh giảm toàn bộ HĐ cũ và xuất lại HĐ mới đúng số lượng</v>
      </c>
      <c r="AD67" s="16" t="s">
        <v>523</v>
      </c>
      <c r="AE67" s="20">
        <v>34470</v>
      </c>
      <c r="AF67" s="6" t="s">
        <v>673</v>
      </c>
    </row>
    <row r="68" spans="1:32" s="16" customFormat="1" hidden="1" x14ac:dyDescent="0.25">
      <c r="A68" s="13">
        <v>45476</v>
      </c>
      <c r="B68" s="14" t="s">
        <v>340</v>
      </c>
      <c r="C68" s="13">
        <v>45484</v>
      </c>
      <c r="D68" s="14" t="s">
        <v>92</v>
      </c>
      <c r="E68" s="14">
        <v>4161080915</v>
      </c>
      <c r="F68" s="14" t="s">
        <v>223</v>
      </c>
      <c r="G68" s="14" t="s">
        <v>359</v>
      </c>
      <c r="H68" s="14"/>
      <c r="I68" s="14" t="s">
        <v>500</v>
      </c>
      <c r="J68" s="14" t="s">
        <v>485</v>
      </c>
      <c r="K68" s="14" t="s">
        <v>80</v>
      </c>
      <c r="L68" s="12">
        <v>5</v>
      </c>
      <c r="M68" s="12">
        <v>0</v>
      </c>
      <c r="N68" s="15">
        <v>50182</v>
      </c>
      <c r="O68" s="15">
        <v>250910</v>
      </c>
      <c r="P68" s="6">
        <f t="shared" si="1"/>
        <v>0</v>
      </c>
      <c r="Q68" s="15">
        <v>0</v>
      </c>
      <c r="R68" s="12">
        <v>0</v>
      </c>
      <c r="S68" s="15">
        <v>0</v>
      </c>
      <c r="T68" s="14" t="s">
        <v>462</v>
      </c>
      <c r="U68" s="14" t="s">
        <v>252</v>
      </c>
      <c r="V68" s="14" t="s">
        <v>469</v>
      </c>
      <c r="W68" s="14" t="s">
        <v>253</v>
      </c>
      <c r="X68" s="14" t="s">
        <v>425</v>
      </c>
      <c r="Y68" s="14" t="s">
        <v>445</v>
      </c>
      <c r="Z68" s="14"/>
      <c r="AA68" s="14"/>
      <c r="AB68" s="16">
        <v>0</v>
      </c>
      <c r="AC68" t="str">
        <f>VLOOKUP(AE68,Table1[[Ký hiệu]:[Hướng xli]],9,0)</f>
        <v>NCC check theo sheep data cửa hàng nhập kho điều chỉnh giảm toàn bộ HĐ cũ và xuất lại HĐ mới đúng số lượng</v>
      </c>
      <c r="AD68" s="16" t="s">
        <v>523</v>
      </c>
      <c r="AE68" s="20">
        <v>34470</v>
      </c>
      <c r="AF68" s="6" t="s">
        <v>673</v>
      </c>
    </row>
    <row r="69" spans="1:32" s="16" customFormat="1" hidden="1" x14ac:dyDescent="0.25">
      <c r="A69" s="13">
        <v>45476</v>
      </c>
      <c r="B69" s="14" t="s">
        <v>340</v>
      </c>
      <c r="C69" s="13">
        <v>45484</v>
      </c>
      <c r="D69" s="14" t="s">
        <v>92</v>
      </c>
      <c r="E69" s="14">
        <v>4161080915</v>
      </c>
      <c r="F69" s="14" t="s">
        <v>223</v>
      </c>
      <c r="G69" s="14" t="s">
        <v>359</v>
      </c>
      <c r="H69" s="14"/>
      <c r="I69" s="14" t="s">
        <v>490</v>
      </c>
      <c r="J69" s="14" t="s">
        <v>236</v>
      </c>
      <c r="K69" s="14" t="s">
        <v>80</v>
      </c>
      <c r="L69" s="12">
        <v>5</v>
      </c>
      <c r="M69" s="12">
        <v>0</v>
      </c>
      <c r="N69" s="15">
        <v>70950</v>
      </c>
      <c r="O69" s="15">
        <v>354750</v>
      </c>
      <c r="P69" s="6">
        <f t="shared" si="1"/>
        <v>0</v>
      </c>
      <c r="Q69" s="15">
        <v>0</v>
      </c>
      <c r="R69" s="12">
        <v>0</v>
      </c>
      <c r="S69" s="15">
        <v>0</v>
      </c>
      <c r="T69" s="14" t="s">
        <v>462</v>
      </c>
      <c r="U69" s="14" t="s">
        <v>252</v>
      </c>
      <c r="V69" s="14" t="s">
        <v>469</v>
      </c>
      <c r="W69" s="14" t="s">
        <v>253</v>
      </c>
      <c r="X69" s="14" t="s">
        <v>425</v>
      </c>
      <c r="Y69" s="14" t="s">
        <v>445</v>
      </c>
      <c r="Z69" s="14"/>
      <c r="AA69" s="14"/>
      <c r="AB69" s="16">
        <v>0</v>
      </c>
      <c r="AC69" t="str">
        <f>VLOOKUP(AE69,Table1[[Ký hiệu]:[Hướng xli]],9,0)</f>
        <v>NCC check theo sheep data cửa hàng nhập kho điều chỉnh giảm toàn bộ HĐ cũ và xuất lại HĐ mới đúng số lượng</v>
      </c>
      <c r="AD69" s="16" t="s">
        <v>523</v>
      </c>
      <c r="AE69" s="20">
        <v>34470</v>
      </c>
      <c r="AF69" s="6" t="s">
        <v>673</v>
      </c>
    </row>
    <row r="70" spans="1:32" hidden="1" x14ac:dyDescent="0.25">
      <c r="A70" s="8">
        <v>45478</v>
      </c>
      <c r="B70" s="2" t="s">
        <v>467</v>
      </c>
      <c r="C70" s="8">
        <v>45484</v>
      </c>
      <c r="D70" s="2" t="s">
        <v>67</v>
      </c>
      <c r="E70" s="2">
        <v>4161172365</v>
      </c>
      <c r="F70" s="2" t="s">
        <v>316</v>
      </c>
      <c r="G70" s="2" t="s">
        <v>282</v>
      </c>
      <c r="H70" s="2"/>
      <c r="I70" s="2" t="s">
        <v>450</v>
      </c>
      <c r="J70" s="2" t="s">
        <v>306</v>
      </c>
      <c r="K70" s="2" t="s">
        <v>80</v>
      </c>
      <c r="L70" s="11">
        <v>4</v>
      </c>
      <c r="M70" s="11">
        <v>4</v>
      </c>
      <c r="N70" s="6">
        <v>58745</v>
      </c>
      <c r="O70" s="6">
        <v>234980</v>
      </c>
      <c r="P70" s="6">
        <f t="shared" si="1"/>
        <v>234980</v>
      </c>
      <c r="Q70" s="6">
        <v>0</v>
      </c>
      <c r="R70" s="11">
        <v>0</v>
      </c>
      <c r="S70" s="6">
        <v>0</v>
      </c>
      <c r="T70" s="2" t="s">
        <v>196</v>
      </c>
      <c r="U70" s="2" t="s">
        <v>252</v>
      </c>
      <c r="V70" s="2" t="s">
        <v>451</v>
      </c>
      <c r="W70" s="2" t="s">
        <v>253</v>
      </c>
      <c r="X70" s="2" t="s">
        <v>425</v>
      </c>
      <c r="Y70" s="2" t="s">
        <v>445</v>
      </c>
      <c r="Z70" s="2"/>
      <c r="AA70" s="2"/>
      <c r="AB70">
        <v>234980</v>
      </c>
      <c r="AC70" t="str">
        <f>VLOOKUP(AE70,Table1[[Ký hiệu]:[Hướng xli]],9,0)</f>
        <v>NCC check theo sheep data cửa hàng nhập kho điều chỉnh giảm toàn bộ HĐ cũ và xuất lại HĐ mới đúng số lượng</v>
      </c>
      <c r="AD70" t="s">
        <v>526</v>
      </c>
      <c r="AE70" s="57">
        <v>34534</v>
      </c>
      <c r="AF70" s="6" t="s">
        <v>673</v>
      </c>
    </row>
    <row r="71" spans="1:32" s="16" customFormat="1" hidden="1" x14ac:dyDescent="0.25">
      <c r="A71" s="13">
        <v>45478</v>
      </c>
      <c r="B71" s="14" t="s">
        <v>467</v>
      </c>
      <c r="C71" s="13">
        <v>45484</v>
      </c>
      <c r="D71" s="14" t="s">
        <v>67</v>
      </c>
      <c r="E71" s="14">
        <v>4161172365</v>
      </c>
      <c r="F71" s="14" t="s">
        <v>316</v>
      </c>
      <c r="G71" s="14" t="s">
        <v>282</v>
      </c>
      <c r="H71" s="14"/>
      <c r="I71" s="14" t="s">
        <v>490</v>
      </c>
      <c r="J71" s="14" t="s">
        <v>236</v>
      </c>
      <c r="K71" s="14" t="s">
        <v>80</v>
      </c>
      <c r="L71" s="12">
        <v>2</v>
      </c>
      <c r="M71" s="12">
        <v>0</v>
      </c>
      <c r="N71" s="15">
        <v>70950</v>
      </c>
      <c r="O71" s="15">
        <v>141900</v>
      </c>
      <c r="P71" s="6">
        <f t="shared" si="1"/>
        <v>0</v>
      </c>
      <c r="Q71" s="15">
        <v>0</v>
      </c>
      <c r="R71" s="12">
        <v>0</v>
      </c>
      <c r="S71" s="15">
        <v>0</v>
      </c>
      <c r="T71" s="14" t="s">
        <v>196</v>
      </c>
      <c r="U71" s="14" t="s">
        <v>252</v>
      </c>
      <c r="V71" s="14" t="s">
        <v>451</v>
      </c>
      <c r="W71" s="14" t="s">
        <v>253</v>
      </c>
      <c r="X71" s="14" t="s">
        <v>425</v>
      </c>
      <c r="Y71" s="14" t="s">
        <v>445</v>
      </c>
      <c r="Z71" s="14"/>
      <c r="AA71" s="14"/>
      <c r="AB71" s="16">
        <v>0</v>
      </c>
      <c r="AC71" t="str">
        <f>VLOOKUP(AE71,Table1[[Ký hiệu]:[Hướng xli]],9,0)</f>
        <v>NCC check theo sheep data cửa hàng nhập kho điều chỉnh giảm toàn bộ HĐ cũ và xuất lại HĐ mới đúng số lượng</v>
      </c>
      <c r="AD71" s="16" t="s">
        <v>526</v>
      </c>
      <c r="AE71" s="20">
        <v>34534</v>
      </c>
      <c r="AF71" s="6" t="s">
        <v>673</v>
      </c>
    </row>
    <row r="72" spans="1:32" s="16" customFormat="1" hidden="1" x14ac:dyDescent="0.25">
      <c r="A72" s="13">
        <v>45478</v>
      </c>
      <c r="B72" s="14" t="s">
        <v>467</v>
      </c>
      <c r="C72" s="13">
        <v>45484</v>
      </c>
      <c r="D72" s="14" t="s">
        <v>67</v>
      </c>
      <c r="E72" s="14">
        <v>4161172365</v>
      </c>
      <c r="F72" s="14" t="s">
        <v>316</v>
      </c>
      <c r="G72" s="14" t="s">
        <v>282</v>
      </c>
      <c r="H72" s="14"/>
      <c r="I72" s="14" t="s">
        <v>500</v>
      </c>
      <c r="J72" s="14" t="s">
        <v>485</v>
      </c>
      <c r="K72" s="14" t="s">
        <v>80</v>
      </c>
      <c r="L72" s="12">
        <v>5</v>
      </c>
      <c r="M72" s="12">
        <v>0</v>
      </c>
      <c r="N72" s="15">
        <v>50182</v>
      </c>
      <c r="O72" s="15">
        <v>250910</v>
      </c>
      <c r="P72" s="6">
        <f t="shared" si="1"/>
        <v>0</v>
      </c>
      <c r="Q72" s="15">
        <v>0</v>
      </c>
      <c r="R72" s="12">
        <v>0</v>
      </c>
      <c r="S72" s="15">
        <v>0</v>
      </c>
      <c r="T72" s="14" t="s">
        <v>196</v>
      </c>
      <c r="U72" s="14" t="s">
        <v>252</v>
      </c>
      <c r="V72" s="14" t="s">
        <v>451</v>
      </c>
      <c r="W72" s="14" t="s">
        <v>253</v>
      </c>
      <c r="X72" s="14" t="s">
        <v>425</v>
      </c>
      <c r="Y72" s="14" t="s">
        <v>445</v>
      </c>
      <c r="Z72" s="14"/>
      <c r="AA72" s="14"/>
      <c r="AB72" s="16">
        <v>0</v>
      </c>
      <c r="AC72" t="str">
        <f>VLOOKUP(AE72,Table1[[Ký hiệu]:[Hướng xli]],9,0)</f>
        <v>NCC check theo sheep data cửa hàng nhập kho điều chỉnh giảm toàn bộ HĐ cũ và xuất lại HĐ mới đúng số lượng</v>
      </c>
      <c r="AD72" s="16" t="s">
        <v>526</v>
      </c>
      <c r="AE72" s="20">
        <v>34534</v>
      </c>
      <c r="AF72" s="6" t="s">
        <v>673</v>
      </c>
    </row>
    <row r="73" spans="1:32" s="16" customFormat="1" hidden="1" x14ac:dyDescent="0.25">
      <c r="A73" s="13">
        <v>45478</v>
      </c>
      <c r="B73" s="14" t="s">
        <v>467</v>
      </c>
      <c r="C73" s="13">
        <v>45484</v>
      </c>
      <c r="D73" s="14" t="s">
        <v>67</v>
      </c>
      <c r="E73" s="14">
        <v>4161172365</v>
      </c>
      <c r="F73" s="14" t="s">
        <v>316</v>
      </c>
      <c r="G73" s="14" t="s">
        <v>282</v>
      </c>
      <c r="H73" s="14"/>
      <c r="I73" s="14" t="s">
        <v>243</v>
      </c>
      <c r="J73" s="14" t="s">
        <v>430</v>
      </c>
      <c r="K73" s="14" t="s">
        <v>80</v>
      </c>
      <c r="L73" s="12">
        <v>2</v>
      </c>
      <c r="M73" s="12">
        <v>0</v>
      </c>
      <c r="N73" s="15">
        <v>46000</v>
      </c>
      <c r="O73" s="15">
        <v>92000</v>
      </c>
      <c r="P73" s="6">
        <f t="shared" si="1"/>
        <v>0</v>
      </c>
      <c r="Q73" s="15">
        <v>0</v>
      </c>
      <c r="R73" s="12">
        <v>0</v>
      </c>
      <c r="S73" s="15">
        <v>0</v>
      </c>
      <c r="T73" s="14" t="s">
        <v>196</v>
      </c>
      <c r="U73" s="14" t="s">
        <v>252</v>
      </c>
      <c r="V73" s="14" t="s">
        <v>451</v>
      </c>
      <c r="W73" s="14" t="s">
        <v>253</v>
      </c>
      <c r="X73" s="14" t="s">
        <v>425</v>
      </c>
      <c r="Y73" s="14" t="s">
        <v>445</v>
      </c>
      <c r="Z73" s="14"/>
      <c r="AA73" s="14"/>
      <c r="AB73" s="16">
        <v>0</v>
      </c>
      <c r="AC73" t="str">
        <f>VLOOKUP(AE73,Table1[[Ký hiệu]:[Hướng xli]],9,0)</f>
        <v>NCC check theo sheep data cửa hàng nhập kho điều chỉnh giảm toàn bộ HĐ cũ và xuất lại HĐ mới đúng số lượng</v>
      </c>
      <c r="AD73" s="16" t="s">
        <v>526</v>
      </c>
      <c r="AE73" s="20">
        <v>34534</v>
      </c>
      <c r="AF73" s="6" t="s">
        <v>673</v>
      </c>
    </row>
    <row r="74" spans="1:32" s="16" customFormat="1" hidden="1" x14ac:dyDescent="0.25">
      <c r="A74" s="13">
        <v>45474</v>
      </c>
      <c r="B74" s="14" t="s">
        <v>163</v>
      </c>
      <c r="C74" s="13">
        <v>45484</v>
      </c>
      <c r="D74" s="14" t="s">
        <v>24</v>
      </c>
      <c r="E74" s="14" t="s">
        <v>150</v>
      </c>
      <c r="F74" s="14" t="s">
        <v>424</v>
      </c>
      <c r="G74" s="14" t="s">
        <v>368</v>
      </c>
      <c r="H74" s="14" t="s">
        <v>403</v>
      </c>
      <c r="I74" s="14" t="s">
        <v>450</v>
      </c>
      <c r="J74" s="14" t="s">
        <v>306</v>
      </c>
      <c r="K74" s="14" t="s">
        <v>80</v>
      </c>
      <c r="L74" s="12">
        <v>5</v>
      </c>
      <c r="M74" s="12">
        <v>0</v>
      </c>
      <c r="N74" s="15">
        <v>58745</v>
      </c>
      <c r="O74" s="15">
        <v>293725</v>
      </c>
      <c r="P74" s="6">
        <f t="shared" si="1"/>
        <v>0</v>
      </c>
      <c r="Q74" s="15">
        <v>0</v>
      </c>
      <c r="R74" s="12">
        <v>0</v>
      </c>
      <c r="S74" s="15">
        <v>0</v>
      </c>
      <c r="T74" s="14"/>
      <c r="U74" s="14" t="s">
        <v>441</v>
      </c>
      <c r="V74" s="14"/>
      <c r="W74" s="14" t="s">
        <v>253</v>
      </c>
      <c r="X74" s="14" t="s">
        <v>425</v>
      </c>
      <c r="Y74" s="14" t="s">
        <v>445</v>
      </c>
      <c r="Z74" s="14"/>
      <c r="AA74" s="14"/>
      <c r="AB74" s="16">
        <v>0</v>
      </c>
      <c r="AC74" t="str">
        <f>VLOOKUP(AE74,Table1[[Ký hiệu]:[Hướng xli]],9,0)</f>
        <v>NCC check theo sheep data cửa hàng nhập kho điều chỉnh giảm toàn bộ HĐ cũ và xuất lại HĐ mới đúng số lượng</v>
      </c>
      <c r="AD74" s="16" t="s">
        <v>521</v>
      </c>
      <c r="AE74" s="20">
        <v>34686</v>
      </c>
      <c r="AF74" s="6" t="s">
        <v>673</v>
      </c>
    </row>
    <row r="75" spans="1:32" s="16" customFormat="1" hidden="1" x14ac:dyDescent="0.25">
      <c r="A75" s="13">
        <v>45474</v>
      </c>
      <c r="B75" s="14" t="s">
        <v>163</v>
      </c>
      <c r="C75" s="13">
        <v>45484</v>
      </c>
      <c r="D75" s="14" t="s">
        <v>24</v>
      </c>
      <c r="E75" s="14" t="s">
        <v>150</v>
      </c>
      <c r="F75" s="14" t="s">
        <v>424</v>
      </c>
      <c r="G75" s="14" t="s">
        <v>368</v>
      </c>
      <c r="H75" s="14" t="s">
        <v>403</v>
      </c>
      <c r="I75" s="14" t="s">
        <v>500</v>
      </c>
      <c r="J75" s="14" t="s">
        <v>485</v>
      </c>
      <c r="K75" s="14" t="s">
        <v>80</v>
      </c>
      <c r="L75" s="12">
        <v>5</v>
      </c>
      <c r="M75" s="12">
        <v>0</v>
      </c>
      <c r="N75" s="15">
        <v>50182</v>
      </c>
      <c r="O75" s="15">
        <v>250910</v>
      </c>
      <c r="P75" s="6">
        <f t="shared" si="1"/>
        <v>0</v>
      </c>
      <c r="Q75" s="15">
        <v>0</v>
      </c>
      <c r="R75" s="12">
        <v>0</v>
      </c>
      <c r="S75" s="15">
        <v>0</v>
      </c>
      <c r="T75" s="14"/>
      <c r="U75" s="14" t="s">
        <v>441</v>
      </c>
      <c r="V75" s="14"/>
      <c r="W75" s="14" t="s">
        <v>253</v>
      </c>
      <c r="X75" s="14" t="s">
        <v>425</v>
      </c>
      <c r="Y75" s="14" t="s">
        <v>445</v>
      </c>
      <c r="Z75" s="14"/>
      <c r="AA75" s="14"/>
      <c r="AB75" s="16">
        <v>0</v>
      </c>
      <c r="AC75" t="str">
        <f>VLOOKUP(AE75,Table1[[Ký hiệu]:[Hướng xli]],9,0)</f>
        <v>NCC check theo sheep data cửa hàng nhập kho điều chỉnh giảm toàn bộ HĐ cũ và xuất lại HĐ mới đúng số lượng</v>
      </c>
      <c r="AD75" s="16" t="s">
        <v>521</v>
      </c>
      <c r="AE75" s="20">
        <v>34686</v>
      </c>
      <c r="AF75" s="6" t="s">
        <v>673</v>
      </c>
    </row>
    <row r="76" spans="1:32" hidden="1" x14ac:dyDescent="0.25">
      <c r="A76" s="8">
        <v>45474</v>
      </c>
      <c r="B76" s="2" t="s">
        <v>163</v>
      </c>
      <c r="C76" s="8">
        <v>45484</v>
      </c>
      <c r="D76" s="2" t="s">
        <v>24</v>
      </c>
      <c r="E76" s="2" t="s">
        <v>150</v>
      </c>
      <c r="F76" s="2" t="s">
        <v>424</v>
      </c>
      <c r="G76" s="2" t="s">
        <v>368</v>
      </c>
      <c r="H76" s="2" t="s">
        <v>403</v>
      </c>
      <c r="I76" s="2" t="s">
        <v>243</v>
      </c>
      <c r="J76" s="2" t="s">
        <v>430</v>
      </c>
      <c r="K76" s="2" t="s">
        <v>80</v>
      </c>
      <c r="L76" s="11">
        <v>5</v>
      </c>
      <c r="M76" s="11">
        <v>5</v>
      </c>
      <c r="N76" s="6">
        <v>46000</v>
      </c>
      <c r="O76" s="6">
        <v>230000</v>
      </c>
      <c r="P76" s="6">
        <f t="shared" si="1"/>
        <v>230000</v>
      </c>
      <c r="Q76" s="6">
        <v>0</v>
      </c>
      <c r="R76" s="11">
        <v>0</v>
      </c>
      <c r="S76" s="6">
        <v>0</v>
      </c>
      <c r="T76" s="2"/>
      <c r="U76" s="2" t="s">
        <v>441</v>
      </c>
      <c r="V76" s="2"/>
      <c r="W76" s="2" t="s">
        <v>253</v>
      </c>
      <c r="X76" s="2" t="s">
        <v>425</v>
      </c>
      <c r="Y76" s="2" t="s">
        <v>445</v>
      </c>
      <c r="Z76" s="2"/>
      <c r="AA76" s="2"/>
      <c r="AB76">
        <v>230000</v>
      </c>
      <c r="AC76" t="str">
        <f>VLOOKUP(AE76,Table1[[Ký hiệu]:[Hướng xli]],9,0)</f>
        <v>NCC check theo sheep data cửa hàng nhập kho điều chỉnh giảm toàn bộ HĐ cũ và xuất lại HĐ mới đúng số lượng</v>
      </c>
      <c r="AD76" t="s">
        <v>521</v>
      </c>
      <c r="AE76" s="57">
        <v>34686</v>
      </c>
      <c r="AF76" s="6" t="s">
        <v>673</v>
      </c>
    </row>
    <row r="77" spans="1:32" hidden="1" x14ac:dyDescent="0.25">
      <c r="A77" s="8">
        <v>45479</v>
      </c>
      <c r="B77" s="2" t="s">
        <v>96</v>
      </c>
      <c r="C77" s="8">
        <v>45484</v>
      </c>
      <c r="D77" s="2" t="s">
        <v>250</v>
      </c>
      <c r="E77" s="2">
        <v>4161024148</v>
      </c>
      <c r="F77" s="2" t="s">
        <v>370</v>
      </c>
      <c r="G77" s="2" t="s">
        <v>314</v>
      </c>
      <c r="H77" s="2" t="s">
        <v>251</v>
      </c>
      <c r="I77" s="2" t="s">
        <v>45</v>
      </c>
      <c r="J77" s="2" t="s">
        <v>168</v>
      </c>
      <c r="K77" s="2" t="s">
        <v>80</v>
      </c>
      <c r="L77" s="11">
        <v>4</v>
      </c>
      <c r="M77" s="11">
        <v>4</v>
      </c>
      <c r="N77" s="6">
        <v>59400</v>
      </c>
      <c r="O77" s="6">
        <v>237600</v>
      </c>
      <c r="P77" s="6">
        <f t="shared" si="1"/>
        <v>237600</v>
      </c>
      <c r="Q77" s="6">
        <v>0</v>
      </c>
      <c r="R77" s="11">
        <v>0</v>
      </c>
      <c r="S77" s="6">
        <v>0</v>
      </c>
      <c r="T77" s="2" t="s">
        <v>218</v>
      </c>
      <c r="U77" s="2" t="s">
        <v>408</v>
      </c>
      <c r="V77" s="2" t="s">
        <v>349</v>
      </c>
      <c r="W77" s="2" t="s">
        <v>113</v>
      </c>
      <c r="X77" s="2" t="s">
        <v>425</v>
      </c>
      <c r="Y77" s="2" t="s">
        <v>240</v>
      </c>
      <c r="Z77" s="2"/>
      <c r="AA77" s="2"/>
      <c r="AB77">
        <v>0</v>
      </c>
      <c r="AC77" t="str">
        <f>VLOOKUP(AE77,Table1[[Ký hiệu]:[Hướng xli]],9,0)</f>
        <v>NCC điều chỉnh giảm toàn bộ HĐ</v>
      </c>
      <c r="AD77" t="s">
        <v>518</v>
      </c>
      <c r="AE77" s="57">
        <v>34944</v>
      </c>
      <c r="AF77" s="6" t="s">
        <v>673</v>
      </c>
    </row>
    <row r="78" spans="1:32" hidden="1" x14ac:dyDescent="0.25">
      <c r="A78" s="8">
        <v>45479</v>
      </c>
      <c r="B78" s="2" t="s">
        <v>96</v>
      </c>
      <c r="C78" s="8">
        <v>45484</v>
      </c>
      <c r="D78" s="2" t="s">
        <v>250</v>
      </c>
      <c r="E78" s="2">
        <v>4161024148</v>
      </c>
      <c r="F78" s="2" t="s">
        <v>370</v>
      </c>
      <c r="G78" s="2" t="s">
        <v>314</v>
      </c>
      <c r="H78" s="2" t="s">
        <v>251</v>
      </c>
      <c r="I78" s="2" t="s">
        <v>490</v>
      </c>
      <c r="J78" s="2" t="s">
        <v>236</v>
      </c>
      <c r="K78" s="2" t="s">
        <v>80</v>
      </c>
      <c r="L78" s="11">
        <v>4</v>
      </c>
      <c r="M78" s="11">
        <v>4</v>
      </c>
      <c r="N78" s="6">
        <v>70950</v>
      </c>
      <c r="O78" s="6">
        <v>283800</v>
      </c>
      <c r="P78" s="6">
        <f t="shared" si="1"/>
        <v>283800</v>
      </c>
      <c r="Q78" s="6">
        <v>0</v>
      </c>
      <c r="R78" s="11">
        <v>0</v>
      </c>
      <c r="S78" s="6">
        <v>0</v>
      </c>
      <c r="T78" s="2" t="s">
        <v>218</v>
      </c>
      <c r="U78" s="2" t="s">
        <v>408</v>
      </c>
      <c r="V78" s="2" t="s">
        <v>349</v>
      </c>
      <c r="W78" s="2" t="s">
        <v>113</v>
      </c>
      <c r="X78" s="2" t="s">
        <v>425</v>
      </c>
      <c r="Y78" s="2" t="s">
        <v>240</v>
      </c>
      <c r="Z78" s="2"/>
      <c r="AA78" s="2"/>
      <c r="AB78">
        <v>0</v>
      </c>
      <c r="AC78" t="str">
        <f>VLOOKUP(AE78,Table1[[Ký hiệu]:[Hướng xli]],9,0)</f>
        <v>NCC điều chỉnh giảm toàn bộ HĐ</v>
      </c>
      <c r="AD78" t="s">
        <v>518</v>
      </c>
      <c r="AE78" s="57">
        <v>34944</v>
      </c>
      <c r="AF78" s="6" t="s">
        <v>673</v>
      </c>
    </row>
    <row r="79" spans="1:32" hidden="1" x14ac:dyDescent="0.25">
      <c r="A79" s="8">
        <v>45479</v>
      </c>
      <c r="B79" s="2" t="s">
        <v>96</v>
      </c>
      <c r="C79" s="8">
        <v>45484</v>
      </c>
      <c r="D79" s="2" t="s">
        <v>250</v>
      </c>
      <c r="E79" s="2">
        <v>4161024148</v>
      </c>
      <c r="F79" s="2" t="s">
        <v>370</v>
      </c>
      <c r="G79" s="2" t="s">
        <v>314</v>
      </c>
      <c r="H79" s="2" t="s">
        <v>251</v>
      </c>
      <c r="I79" s="2" t="s">
        <v>243</v>
      </c>
      <c r="J79" s="2" t="s">
        <v>430</v>
      </c>
      <c r="K79" s="2" t="s">
        <v>80</v>
      </c>
      <c r="L79" s="11">
        <v>8</v>
      </c>
      <c r="M79" s="11">
        <v>8</v>
      </c>
      <c r="N79" s="6">
        <v>46000</v>
      </c>
      <c r="O79" s="6">
        <v>368000</v>
      </c>
      <c r="P79" s="6">
        <f t="shared" si="1"/>
        <v>368000</v>
      </c>
      <c r="Q79" s="6">
        <v>0</v>
      </c>
      <c r="R79" s="11">
        <v>0</v>
      </c>
      <c r="S79" s="6">
        <v>0</v>
      </c>
      <c r="T79" s="2" t="s">
        <v>218</v>
      </c>
      <c r="U79" s="2" t="s">
        <v>408</v>
      </c>
      <c r="V79" s="2" t="s">
        <v>349</v>
      </c>
      <c r="W79" s="2" t="s">
        <v>113</v>
      </c>
      <c r="X79" s="2" t="s">
        <v>425</v>
      </c>
      <c r="Y79" s="2" t="s">
        <v>240</v>
      </c>
      <c r="Z79" s="2"/>
      <c r="AA79" s="2"/>
      <c r="AB79">
        <v>0</v>
      </c>
      <c r="AC79" t="str">
        <f>VLOOKUP(AE79,Table1[[Ký hiệu]:[Hướng xli]],9,0)</f>
        <v>NCC điều chỉnh giảm toàn bộ HĐ</v>
      </c>
      <c r="AD79" t="s">
        <v>518</v>
      </c>
      <c r="AE79" s="57">
        <v>34944</v>
      </c>
      <c r="AF79" s="6" t="s">
        <v>673</v>
      </c>
    </row>
    <row r="80" spans="1:32" x14ac:dyDescent="0.25">
      <c r="A80" s="8">
        <v>45481</v>
      </c>
      <c r="B80" s="2" t="s">
        <v>377</v>
      </c>
      <c r="C80" s="8">
        <v>45484</v>
      </c>
      <c r="D80" s="2" t="s">
        <v>64</v>
      </c>
      <c r="E80" s="2">
        <v>4161235542</v>
      </c>
      <c r="F80" s="2" t="s">
        <v>477</v>
      </c>
      <c r="G80" s="2" t="s">
        <v>248</v>
      </c>
      <c r="H80" s="2" t="s">
        <v>251</v>
      </c>
      <c r="I80" s="2" t="s">
        <v>450</v>
      </c>
      <c r="J80" s="2" t="s">
        <v>306</v>
      </c>
      <c r="K80" s="2" t="s">
        <v>80</v>
      </c>
      <c r="L80" s="11">
        <v>6</v>
      </c>
      <c r="M80" s="11">
        <v>6</v>
      </c>
      <c r="N80" s="6">
        <v>73431</v>
      </c>
      <c r="O80" s="6">
        <v>440586</v>
      </c>
      <c r="P80" s="6">
        <f t="shared" si="1"/>
        <v>440586</v>
      </c>
      <c r="Q80" s="6">
        <v>0</v>
      </c>
      <c r="R80" s="11">
        <v>0</v>
      </c>
      <c r="S80" s="6">
        <v>0</v>
      </c>
      <c r="T80" s="2" t="s">
        <v>207</v>
      </c>
      <c r="U80" s="2" t="s">
        <v>408</v>
      </c>
      <c r="V80" s="2" t="s">
        <v>365</v>
      </c>
      <c r="W80" s="2" t="s">
        <v>113</v>
      </c>
      <c r="X80" s="2" t="s">
        <v>425</v>
      </c>
      <c r="Y80" s="2" t="s">
        <v>240</v>
      </c>
      <c r="Z80" s="2"/>
      <c r="AA80" s="2"/>
      <c r="AB80">
        <v>0</v>
      </c>
      <c r="AC80" t="str">
        <f>VLOOKUP(AE80,Table1[[Ký hiệu]:[Hướng xli]],9,0)</f>
        <v>NCC điều chỉnh giảm toàn bộ HĐ</v>
      </c>
      <c r="AD80" t="s">
        <v>518</v>
      </c>
      <c r="AE80" s="57">
        <v>34947</v>
      </c>
      <c r="AF80" s="6" t="s">
        <v>673</v>
      </c>
    </row>
    <row r="81" spans="1:32" x14ac:dyDescent="0.25">
      <c r="A81" s="8">
        <v>45481</v>
      </c>
      <c r="B81" s="2" t="s">
        <v>377</v>
      </c>
      <c r="C81" s="8">
        <v>45484</v>
      </c>
      <c r="D81" s="2" t="s">
        <v>64</v>
      </c>
      <c r="E81" s="2">
        <v>4161235542</v>
      </c>
      <c r="F81" s="2" t="s">
        <v>477</v>
      </c>
      <c r="G81" s="2" t="s">
        <v>248</v>
      </c>
      <c r="H81" s="2" t="s">
        <v>251</v>
      </c>
      <c r="I81" s="2" t="s">
        <v>328</v>
      </c>
      <c r="J81" s="2" t="s">
        <v>305</v>
      </c>
      <c r="K81" s="2" t="s">
        <v>80</v>
      </c>
      <c r="L81" s="11">
        <v>6</v>
      </c>
      <c r="M81" s="11">
        <v>6</v>
      </c>
      <c r="N81" s="6">
        <v>111058</v>
      </c>
      <c r="O81" s="6">
        <v>666348</v>
      </c>
      <c r="P81" s="6">
        <f t="shared" si="1"/>
        <v>666348</v>
      </c>
      <c r="Q81" s="6">
        <v>0</v>
      </c>
      <c r="R81" s="11">
        <v>0</v>
      </c>
      <c r="S81" s="6">
        <v>0</v>
      </c>
      <c r="T81" s="2" t="s">
        <v>207</v>
      </c>
      <c r="U81" s="2" t="s">
        <v>408</v>
      </c>
      <c r="V81" s="2" t="s">
        <v>365</v>
      </c>
      <c r="W81" s="2" t="s">
        <v>113</v>
      </c>
      <c r="X81" s="2" t="s">
        <v>425</v>
      </c>
      <c r="Y81" s="2" t="s">
        <v>240</v>
      </c>
      <c r="Z81" s="2"/>
      <c r="AA81" s="2"/>
      <c r="AB81">
        <v>0</v>
      </c>
      <c r="AC81" t="str">
        <f>VLOOKUP(AE81,Table1[[Ký hiệu]:[Hướng xli]],9,0)</f>
        <v>NCC điều chỉnh giảm toàn bộ HĐ</v>
      </c>
      <c r="AD81" t="s">
        <v>518</v>
      </c>
      <c r="AE81" s="57">
        <v>34947</v>
      </c>
      <c r="AF81" s="6" t="s">
        <v>673</v>
      </c>
    </row>
    <row r="82" spans="1:32" x14ac:dyDescent="0.25">
      <c r="A82" s="8">
        <v>45481</v>
      </c>
      <c r="B82" s="2" t="s">
        <v>377</v>
      </c>
      <c r="C82" s="8">
        <v>45484</v>
      </c>
      <c r="D82" s="2" t="s">
        <v>64</v>
      </c>
      <c r="E82" s="2">
        <v>4161235542</v>
      </c>
      <c r="F82" s="2" t="s">
        <v>477</v>
      </c>
      <c r="G82" s="2" t="s">
        <v>248</v>
      </c>
      <c r="H82" s="2" t="s">
        <v>251</v>
      </c>
      <c r="I82" s="2" t="s">
        <v>472</v>
      </c>
      <c r="J82" s="2" t="s">
        <v>256</v>
      </c>
      <c r="K82" s="2" t="s">
        <v>80</v>
      </c>
      <c r="L82" s="11">
        <v>4</v>
      </c>
      <c r="M82" s="11">
        <v>4</v>
      </c>
      <c r="N82" s="6">
        <v>55595</v>
      </c>
      <c r="O82" s="6">
        <v>222380</v>
      </c>
      <c r="P82" s="6">
        <f t="shared" si="1"/>
        <v>222380</v>
      </c>
      <c r="Q82" s="6">
        <v>0</v>
      </c>
      <c r="R82" s="11">
        <v>0</v>
      </c>
      <c r="S82" s="6">
        <v>0</v>
      </c>
      <c r="T82" s="2" t="s">
        <v>207</v>
      </c>
      <c r="U82" s="2" t="s">
        <v>408</v>
      </c>
      <c r="V82" s="2" t="s">
        <v>365</v>
      </c>
      <c r="W82" s="2" t="s">
        <v>113</v>
      </c>
      <c r="X82" s="2" t="s">
        <v>425</v>
      </c>
      <c r="Y82" s="2" t="s">
        <v>240</v>
      </c>
      <c r="Z82" s="2"/>
      <c r="AA82" s="2"/>
      <c r="AB82">
        <v>0</v>
      </c>
      <c r="AC82" t="str">
        <f>VLOOKUP(AE82,Table1[[Ký hiệu]:[Hướng xli]],9,0)</f>
        <v>NCC điều chỉnh giảm toàn bộ HĐ</v>
      </c>
      <c r="AD82" t="s">
        <v>518</v>
      </c>
      <c r="AE82" s="57">
        <v>34947</v>
      </c>
      <c r="AF82" s="6" t="s">
        <v>673</v>
      </c>
    </row>
    <row r="83" spans="1:32" x14ac:dyDescent="0.25">
      <c r="A83" s="8">
        <v>45481</v>
      </c>
      <c r="B83" s="2" t="s">
        <v>377</v>
      </c>
      <c r="C83" s="8">
        <v>45484</v>
      </c>
      <c r="D83" s="2" t="s">
        <v>64</v>
      </c>
      <c r="E83" s="2">
        <v>4161235542</v>
      </c>
      <c r="F83" s="2" t="s">
        <v>477</v>
      </c>
      <c r="G83" s="2" t="s">
        <v>248</v>
      </c>
      <c r="H83" s="2" t="s">
        <v>251</v>
      </c>
      <c r="I83" s="2" t="s">
        <v>490</v>
      </c>
      <c r="J83" s="2" t="s">
        <v>236</v>
      </c>
      <c r="K83" s="2" t="s">
        <v>80</v>
      </c>
      <c r="L83" s="11">
        <v>4</v>
      </c>
      <c r="M83" s="11">
        <v>4</v>
      </c>
      <c r="N83" s="6">
        <v>70950</v>
      </c>
      <c r="O83" s="6">
        <v>283800</v>
      </c>
      <c r="P83" s="6">
        <f t="shared" si="1"/>
        <v>283800</v>
      </c>
      <c r="Q83" s="6">
        <v>0</v>
      </c>
      <c r="R83" s="11">
        <v>0</v>
      </c>
      <c r="S83" s="6">
        <v>0</v>
      </c>
      <c r="T83" s="2" t="s">
        <v>207</v>
      </c>
      <c r="U83" s="2" t="s">
        <v>408</v>
      </c>
      <c r="V83" s="2" t="s">
        <v>365</v>
      </c>
      <c r="W83" s="2" t="s">
        <v>113</v>
      </c>
      <c r="X83" s="2" t="s">
        <v>425</v>
      </c>
      <c r="Y83" s="2" t="s">
        <v>240</v>
      </c>
      <c r="Z83" s="2"/>
      <c r="AA83" s="2"/>
      <c r="AB83">
        <v>0</v>
      </c>
      <c r="AC83" t="str">
        <f>VLOOKUP(AE83,Table1[[Ký hiệu]:[Hướng xli]],9,0)</f>
        <v>NCC điều chỉnh giảm toàn bộ HĐ</v>
      </c>
      <c r="AD83" t="s">
        <v>518</v>
      </c>
      <c r="AE83" s="57">
        <v>34947</v>
      </c>
      <c r="AF83" s="6" t="s">
        <v>673</v>
      </c>
    </row>
    <row r="84" spans="1:32" x14ac:dyDescent="0.25">
      <c r="A84" s="8">
        <v>45481</v>
      </c>
      <c r="B84" s="2" t="s">
        <v>377</v>
      </c>
      <c r="C84" s="8">
        <v>45484</v>
      </c>
      <c r="D84" s="2" t="s">
        <v>64</v>
      </c>
      <c r="E84" s="2">
        <v>4161235542</v>
      </c>
      <c r="F84" s="2" t="s">
        <v>477</v>
      </c>
      <c r="G84" s="2" t="s">
        <v>248</v>
      </c>
      <c r="H84" s="2" t="s">
        <v>251</v>
      </c>
      <c r="I84" s="2" t="s">
        <v>448</v>
      </c>
      <c r="J84" s="2" t="s">
        <v>372</v>
      </c>
      <c r="K84" s="2" t="s">
        <v>80</v>
      </c>
      <c r="L84" s="11">
        <v>6</v>
      </c>
      <c r="M84" s="11">
        <v>6</v>
      </c>
      <c r="N84" s="6">
        <v>74250</v>
      </c>
      <c r="O84" s="6">
        <v>445500</v>
      </c>
      <c r="P84" s="6">
        <f t="shared" si="1"/>
        <v>445500</v>
      </c>
      <c r="Q84" s="6">
        <v>0</v>
      </c>
      <c r="R84" s="11">
        <v>0</v>
      </c>
      <c r="S84" s="6">
        <v>0</v>
      </c>
      <c r="T84" s="2" t="s">
        <v>207</v>
      </c>
      <c r="U84" s="2" t="s">
        <v>408</v>
      </c>
      <c r="V84" s="2" t="s">
        <v>365</v>
      </c>
      <c r="W84" s="2" t="s">
        <v>113</v>
      </c>
      <c r="X84" s="2" t="s">
        <v>425</v>
      </c>
      <c r="Y84" s="2" t="s">
        <v>240</v>
      </c>
      <c r="Z84" s="2"/>
      <c r="AA84" s="2"/>
      <c r="AB84">
        <v>0</v>
      </c>
      <c r="AC84" t="str">
        <f>VLOOKUP(AE84,Table1[[Ký hiệu]:[Hướng xli]],9,0)</f>
        <v>NCC điều chỉnh giảm toàn bộ HĐ</v>
      </c>
      <c r="AD84" t="s">
        <v>518</v>
      </c>
      <c r="AE84" s="57">
        <v>34947</v>
      </c>
      <c r="AF84" s="6" t="s">
        <v>673</v>
      </c>
    </row>
    <row r="85" spans="1:32" x14ac:dyDescent="0.25">
      <c r="A85" s="8">
        <v>45481</v>
      </c>
      <c r="B85" s="2" t="s">
        <v>377</v>
      </c>
      <c r="C85" s="8">
        <v>45484</v>
      </c>
      <c r="D85" s="2" t="s">
        <v>64</v>
      </c>
      <c r="E85" s="2">
        <v>4161235542</v>
      </c>
      <c r="F85" s="2" t="s">
        <v>477</v>
      </c>
      <c r="G85" s="2" t="s">
        <v>248</v>
      </c>
      <c r="H85" s="2" t="s">
        <v>251</v>
      </c>
      <c r="I85" s="2" t="s">
        <v>500</v>
      </c>
      <c r="J85" s="2" t="s">
        <v>485</v>
      </c>
      <c r="K85" s="2" t="s">
        <v>80</v>
      </c>
      <c r="L85" s="11">
        <v>4</v>
      </c>
      <c r="M85" s="11">
        <v>4</v>
      </c>
      <c r="N85" s="6">
        <v>50182</v>
      </c>
      <c r="O85" s="6">
        <v>200728</v>
      </c>
      <c r="P85" s="6">
        <f t="shared" si="1"/>
        <v>200728</v>
      </c>
      <c r="Q85" s="6">
        <v>0</v>
      </c>
      <c r="R85" s="11">
        <v>0</v>
      </c>
      <c r="S85" s="6">
        <v>0</v>
      </c>
      <c r="T85" s="2" t="s">
        <v>207</v>
      </c>
      <c r="U85" s="2" t="s">
        <v>408</v>
      </c>
      <c r="V85" s="2" t="s">
        <v>365</v>
      </c>
      <c r="W85" s="2" t="s">
        <v>113</v>
      </c>
      <c r="X85" s="2" t="s">
        <v>425</v>
      </c>
      <c r="Y85" s="2" t="s">
        <v>240</v>
      </c>
      <c r="Z85" s="2"/>
      <c r="AA85" s="2"/>
      <c r="AB85">
        <v>0</v>
      </c>
      <c r="AC85" t="str">
        <f>VLOOKUP(AE85,Table1[[Ký hiệu]:[Hướng xli]],9,0)</f>
        <v>NCC điều chỉnh giảm toàn bộ HĐ</v>
      </c>
      <c r="AD85" t="s">
        <v>518</v>
      </c>
      <c r="AE85" s="57">
        <v>34947</v>
      </c>
      <c r="AF85" s="6" t="s">
        <v>673</v>
      </c>
    </row>
    <row r="86" spans="1:32" x14ac:dyDescent="0.25">
      <c r="A86" s="8">
        <v>45481</v>
      </c>
      <c r="B86" s="2" t="s">
        <v>377</v>
      </c>
      <c r="C86" s="8">
        <v>45484</v>
      </c>
      <c r="D86" s="2" t="s">
        <v>64</v>
      </c>
      <c r="E86" s="2">
        <v>4161235542</v>
      </c>
      <c r="F86" s="2" t="s">
        <v>477</v>
      </c>
      <c r="G86" s="2" t="s">
        <v>248</v>
      </c>
      <c r="H86" s="2" t="s">
        <v>251</v>
      </c>
      <c r="I86" s="2" t="s">
        <v>243</v>
      </c>
      <c r="J86" s="2" t="s">
        <v>430</v>
      </c>
      <c r="K86" s="2" t="s">
        <v>80</v>
      </c>
      <c r="L86" s="11">
        <v>4</v>
      </c>
      <c r="M86" s="11">
        <v>4</v>
      </c>
      <c r="N86" s="6">
        <v>46000</v>
      </c>
      <c r="O86" s="6">
        <v>184000</v>
      </c>
      <c r="P86" s="6">
        <f t="shared" si="1"/>
        <v>184000</v>
      </c>
      <c r="Q86" s="6">
        <v>0</v>
      </c>
      <c r="R86" s="11">
        <v>0</v>
      </c>
      <c r="S86" s="6">
        <v>0</v>
      </c>
      <c r="T86" s="2" t="s">
        <v>207</v>
      </c>
      <c r="U86" s="2" t="s">
        <v>408</v>
      </c>
      <c r="V86" s="2" t="s">
        <v>365</v>
      </c>
      <c r="W86" s="2" t="s">
        <v>113</v>
      </c>
      <c r="X86" s="2" t="s">
        <v>425</v>
      </c>
      <c r="Y86" s="2" t="s">
        <v>240</v>
      </c>
      <c r="Z86" s="2"/>
      <c r="AA86" s="2"/>
      <c r="AB86">
        <v>0</v>
      </c>
      <c r="AC86" t="str">
        <f>VLOOKUP(AE86,Table1[[Ký hiệu]:[Hướng xli]],9,0)</f>
        <v>NCC điều chỉnh giảm toàn bộ HĐ</v>
      </c>
      <c r="AD86" t="s">
        <v>518</v>
      </c>
      <c r="AE86" s="57">
        <v>34947</v>
      </c>
      <c r="AF86" s="6" t="s">
        <v>673</v>
      </c>
    </row>
    <row r="87" spans="1:32" hidden="1" x14ac:dyDescent="0.25">
      <c r="A87" s="8">
        <v>45483</v>
      </c>
      <c r="B87" s="2" t="s">
        <v>57</v>
      </c>
      <c r="C87" s="8">
        <v>45485</v>
      </c>
      <c r="D87" s="2" t="s">
        <v>95</v>
      </c>
      <c r="E87" s="2" t="s">
        <v>432</v>
      </c>
      <c r="F87" s="2" t="s">
        <v>204</v>
      </c>
      <c r="G87" s="2" t="s">
        <v>63</v>
      </c>
      <c r="H87" s="2" t="s">
        <v>117</v>
      </c>
      <c r="I87" s="2" t="s">
        <v>328</v>
      </c>
      <c r="J87" s="2" t="s">
        <v>305</v>
      </c>
      <c r="K87" s="2" t="s">
        <v>80</v>
      </c>
      <c r="L87" s="11">
        <v>4</v>
      </c>
      <c r="M87" s="11">
        <v>4</v>
      </c>
      <c r="N87" s="6">
        <v>111058</v>
      </c>
      <c r="O87" s="6">
        <v>444232</v>
      </c>
      <c r="P87" s="6">
        <f t="shared" si="1"/>
        <v>444232</v>
      </c>
      <c r="Q87" s="6">
        <v>0</v>
      </c>
      <c r="R87" s="11">
        <v>0</v>
      </c>
      <c r="S87" s="6">
        <v>0</v>
      </c>
      <c r="T87" s="2"/>
      <c r="U87" s="2" t="s">
        <v>197</v>
      </c>
      <c r="V87" s="2"/>
      <c r="W87" s="2" t="s">
        <v>113</v>
      </c>
      <c r="X87" s="2" t="s">
        <v>425</v>
      </c>
      <c r="Y87" s="2" t="s">
        <v>240</v>
      </c>
      <c r="Z87" s="2"/>
      <c r="AA87" s="2"/>
      <c r="AB87">
        <v>0</v>
      </c>
      <c r="AC87" t="str">
        <f>VLOOKUP(AE87,Table1[[Ký hiệu]:[Hướng xli]],9,0)</f>
        <v>NCC điều chỉnh giảm toàn bộ HĐ</v>
      </c>
      <c r="AD87" t="s">
        <v>518</v>
      </c>
      <c r="AE87" s="2">
        <v>35127</v>
      </c>
      <c r="AF87" s="6"/>
    </row>
    <row r="88" spans="1:32" hidden="1" x14ac:dyDescent="0.25">
      <c r="A88" s="8">
        <v>45483</v>
      </c>
      <c r="B88" s="2" t="s">
        <v>57</v>
      </c>
      <c r="C88" s="8">
        <v>45485</v>
      </c>
      <c r="D88" s="2" t="s">
        <v>95</v>
      </c>
      <c r="E88" s="2" t="s">
        <v>432</v>
      </c>
      <c r="F88" s="2" t="s">
        <v>204</v>
      </c>
      <c r="G88" s="2" t="s">
        <v>63</v>
      </c>
      <c r="H88" s="2" t="s">
        <v>117</v>
      </c>
      <c r="I88" s="2" t="s">
        <v>450</v>
      </c>
      <c r="J88" s="2" t="s">
        <v>306</v>
      </c>
      <c r="K88" s="2" t="s">
        <v>80</v>
      </c>
      <c r="L88" s="11">
        <v>4</v>
      </c>
      <c r="M88" s="11">
        <v>4</v>
      </c>
      <c r="N88" s="6">
        <v>73431</v>
      </c>
      <c r="O88" s="6">
        <v>293724</v>
      </c>
      <c r="P88" s="6">
        <f t="shared" si="1"/>
        <v>293724</v>
      </c>
      <c r="Q88" s="6">
        <v>0</v>
      </c>
      <c r="R88" s="11">
        <v>0</v>
      </c>
      <c r="S88" s="6">
        <v>0</v>
      </c>
      <c r="T88" s="2"/>
      <c r="U88" s="2" t="s">
        <v>197</v>
      </c>
      <c r="V88" s="2"/>
      <c r="W88" s="2" t="s">
        <v>113</v>
      </c>
      <c r="X88" s="2" t="s">
        <v>425</v>
      </c>
      <c r="Y88" s="2" t="s">
        <v>240</v>
      </c>
      <c r="Z88" s="2"/>
      <c r="AA88" s="2"/>
      <c r="AB88">
        <v>0</v>
      </c>
      <c r="AC88" t="str">
        <f>VLOOKUP(AE88,Table1[[Ký hiệu]:[Hướng xli]],9,0)</f>
        <v>NCC điều chỉnh giảm toàn bộ HĐ</v>
      </c>
      <c r="AD88" t="s">
        <v>518</v>
      </c>
      <c r="AE88" s="2">
        <v>35127</v>
      </c>
      <c r="AF88" s="6"/>
    </row>
    <row r="89" spans="1:32" hidden="1" x14ac:dyDescent="0.25">
      <c r="A89" s="8">
        <v>45483</v>
      </c>
      <c r="B89" s="2" t="s">
        <v>57</v>
      </c>
      <c r="C89" s="8">
        <v>45485</v>
      </c>
      <c r="D89" s="2" t="s">
        <v>95</v>
      </c>
      <c r="E89" s="2" t="s">
        <v>432</v>
      </c>
      <c r="F89" s="2" t="s">
        <v>204</v>
      </c>
      <c r="G89" s="2" t="s">
        <v>63</v>
      </c>
      <c r="H89" s="2" t="s">
        <v>117</v>
      </c>
      <c r="I89" s="2" t="s">
        <v>500</v>
      </c>
      <c r="J89" s="2" t="s">
        <v>485</v>
      </c>
      <c r="K89" s="2" t="s">
        <v>80</v>
      </c>
      <c r="L89" s="11">
        <v>4</v>
      </c>
      <c r="M89" s="11">
        <v>4</v>
      </c>
      <c r="N89" s="6">
        <v>50182</v>
      </c>
      <c r="O89" s="6">
        <v>200728</v>
      </c>
      <c r="P89" s="6">
        <f t="shared" si="1"/>
        <v>200728</v>
      </c>
      <c r="Q89" s="6">
        <v>0</v>
      </c>
      <c r="R89" s="11">
        <v>0</v>
      </c>
      <c r="S89" s="6">
        <v>0</v>
      </c>
      <c r="T89" s="2"/>
      <c r="U89" s="2" t="s">
        <v>197</v>
      </c>
      <c r="V89" s="2"/>
      <c r="W89" s="2" t="s">
        <v>113</v>
      </c>
      <c r="X89" s="2" t="s">
        <v>425</v>
      </c>
      <c r="Y89" s="2" t="s">
        <v>240</v>
      </c>
      <c r="Z89" s="2"/>
      <c r="AA89" s="2"/>
      <c r="AB89">
        <v>0</v>
      </c>
      <c r="AC89" t="str">
        <f>VLOOKUP(AE89,Table1[[Ký hiệu]:[Hướng xli]],9,0)</f>
        <v>NCC điều chỉnh giảm toàn bộ HĐ</v>
      </c>
      <c r="AD89" t="s">
        <v>518</v>
      </c>
      <c r="AE89" s="2">
        <v>35127</v>
      </c>
      <c r="AF89" s="6"/>
    </row>
    <row r="90" spans="1:32" hidden="1" x14ac:dyDescent="0.25">
      <c r="A90" s="8">
        <v>45477</v>
      </c>
      <c r="B90" s="2" t="s">
        <v>131</v>
      </c>
      <c r="C90" s="8">
        <v>45485</v>
      </c>
      <c r="D90" s="2" t="s">
        <v>336</v>
      </c>
      <c r="E90" s="2" t="s">
        <v>277</v>
      </c>
      <c r="F90" s="2" t="s">
        <v>260</v>
      </c>
      <c r="G90" s="2" t="s">
        <v>297</v>
      </c>
      <c r="H90" s="2" t="s">
        <v>75</v>
      </c>
      <c r="I90" s="2" t="s">
        <v>328</v>
      </c>
      <c r="J90" s="2" t="s">
        <v>305</v>
      </c>
      <c r="K90" s="2" t="s">
        <v>80</v>
      </c>
      <c r="L90" s="11">
        <v>4</v>
      </c>
      <c r="M90" s="11">
        <v>4</v>
      </c>
      <c r="N90" s="6">
        <v>111058</v>
      </c>
      <c r="O90" s="6">
        <v>444232</v>
      </c>
      <c r="P90" s="6">
        <f t="shared" si="1"/>
        <v>444232</v>
      </c>
      <c r="Q90" s="6">
        <v>0</v>
      </c>
      <c r="R90" s="11">
        <v>0</v>
      </c>
      <c r="S90" s="6">
        <v>0</v>
      </c>
      <c r="T90" s="2"/>
      <c r="U90" s="2" t="s">
        <v>157</v>
      </c>
      <c r="V90" s="2"/>
      <c r="W90" s="2" t="s">
        <v>113</v>
      </c>
      <c r="X90" s="2" t="s">
        <v>425</v>
      </c>
      <c r="Y90" s="2" t="s">
        <v>240</v>
      </c>
      <c r="Z90" s="2"/>
      <c r="AA90" s="2"/>
      <c r="AB90">
        <v>444232</v>
      </c>
      <c r="AC90" t="str">
        <f>VLOOKUP(AE90,Table1[[Ký hiệu]:[Hướng xli]],9,0)</f>
        <v>NCC check theo sheep data cửa hàng nhập kho điều chỉnh giảm toàn bộ HĐ cũ và xuất lại HĐ mới đúng số lượng</v>
      </c>
      <c r="AD90" t="s">
        <v>524</v>
      </c>
      <c r="AE90" s="2">
        <v>35137</v>
      </c>
      <c r="AF90" s="6"/>
    </row>
    <row r="91" spans="1:32" hidden="1" x14ac:dyDescent="0.25">
      <c r="A91" s="8">
        <v>45477</v>
      </c>
      <c r="B91" s="2" t="s">
        <v>131</v>
      </c>
      <c r="C91" s="8">
        <v>45485</v>
      </c>
      <c r="D91" s="2" t="s">
        <v>336</v>
      </c>
      <c r="E91" s="2" t="s">
        <v>277</v>
      </c>
      <c r="F91" s="2" t="s">
        <v>260</v>
      </c>
      <c r="G91" s="2" t="s">
        <v>297</v>
      </c>
      <c r="H91" s="2" t="s">
        <v>75</v>
      </c>
      <c r="I91" s="2" t="s">
        <v>450</v>
      </c>
      <c r="J91" s="2" t="s">
        <v>306</v>
      </c>
      <c r="K91" s="2" t="s">
        <v>80</v>
      </c>
      <c r="L91" s="11">
        <v>8</v>
      </c>
      <c r="M91" s="11">
        <v>8</v>
      </c>
      <c r="N91" s="6">
        <v>58745</v>
      </c>
      <c r="O91" s="6">
        <v>469960</v>
      </c>
      <c r="P91" s="6">
        <f t="shared" si="1"/>
        <v>469960</v>
      </c>
      <c r="Q91" s="6">
        <v>0</v>
      </c>
      <c r="R91" s="11">
        <v>0</v>
      </c>
      <c r="S91" s="6">
        <v>0</v>
      </c>
      <c r="T91" s="2"/>
      <c r="U91" s="2" t="s">
        <v>157</v>
      </c>
      <c r="V91" s="2"/>
      <c r="W91" s="2" t="s">
        <v>113</v>
      </c>
      <c r="X91" s="2" t="s">
        <v>425</v>
      </c>
      <c r="Y91" s="2" t="s">
        <v>240</v>
      </c>
      <c r="Z91" s="2"/>
      <c r="AA91" s="2"/>
      <c r="AB91">
        <v>469960</v>
      </c>
      <c r="AC91" t="str">
        <f>VLOOKUP(AE91,Table1[[Ký hiệu]:[Hướng xli]],9,0)</f>
        <v>NCC check theo sheep data cửa hàng nhập kho điều chỉnh giảm toàn bộ HĐ cũ và xuất lại HĐ mới đúng số lượng</v>
      </c>
      <c r="AD91" t="s">
        <v>524</v>
      </c>
      <c r="AE91" s="2">
        <v>35137</v>
      </c>
      <c r="AF91" s="6"/>
    </row>
    <row r="92" spans="1:32" hidden="1" x14ac:dyDescent="0.25">
      <c r="A92" s="8">
        <v>45477</v>
      </c>
      <c r="B92" s="2" t="s">
        <v>131</v>
      </c>
      <c r="C92" s="8">
        <v>45485</v>
      </c>
      <c r="D92" s="2" t="s">
        <v>336</v>
      </c>
      <c r="E92" s="2" t="s">
        <v>277</v>
      </c>
      <c r="F92" s="2" t="s">
        <v>260</v>
      </c>
      <c r="G92" s="2" t="s">
        <v>297</v>
      </c>
      <c r="H92" s="2" t="s">
        <v>75</v>
      </c>
      <c r="I92" s="2" t="s">
        <v>472</v>
      </c>
      <c r="J92" s="2" t="s">
        <v>256</v>
      </c>
      <c r="K92" s="2" t="s">
        <v>80</v>
      </c>
      <c r="L92" s="11">
        <v>4</v>
      </c>
      <c r="M92" s="11">
        <v>4</v>
      </c>
      <c r="N92" s="6">
        <v>55595</v>
      </c>
      <c r="O92" s="6">
        <v>222380</v>
      </c>
      <c r="P92" s="6">
        <f t="shared" si="1"/>
        <v>222380</v>
      </c>
      <c r="Q92" s="6">
        <v>0</v>
      </c>
      <c r="R92" s="11">
        <v>0</v>
      </c>
      <c r="S92" s="6">
        <v>0</v>
      </c>
      <c r="T92" s="2"/>
      <c r="U92" s="2" t="s">
        <v>157</v>
      </c>
      <c r="V92" s="2"/>
      <c r="W92" s="2" t="s">
        <v>113</v>
      </c>
      <c r="X92" s="2" t="s">
        <v>425</v>
      </c>
      <c r="Y92" s="2" t="s">
        <v>240</v>
      </c>
      <c r="Z92" s="2"/>
      <c r="AA92" s="2"/>
      <c r="AB92">
        <v>222380</v>
      </c>
      <c r="AC92" t="str">
        <f>VLOOKUP(AE92,Table1[[Ký hiệu]:[Hướng xli]],9,0)</f>
        <v>NCC check theo sheep data cửa hàng nhập kho điều chỉnh giảm toàn bộ HĐ cũ và xuất lại HĐ mới đúng số lượng</v>
      </c>
      <c r="AD92" t="s">
        <v>524</v>
      </c>
      <c r="AE92" s="2">
        <v>35137</v>
      </c>
      <c r="AF92" s="6"/>
    </row>
    <row r="93" spans="1:32" s="16" customFormat="1" hidden="1" x14ac:dyDescent="0.25">
      <c r="A93" s="13">
        <v>45477</v>
      </c>
      <c r="B93" s="14" t="s">
        <v>131</v>
      </c>
      <c r="C93" s="13">
        <v>45485</v>
      </c>
      <c r="D93" s="14" t="s">
        <v>336</v>
      </c>
      <c r="E93" s="14" t="s">
        <v>277</v>
      </c>
      <c r="F93" s="14" t="s">
        <v>260</v>
      </c>
      <c r="G93" s="14" t="s">
        <v>297</v>
      </c>
      <c r="H93" s="14" t="s">
        <v>75</v>
      </c>
      <c r="I93" s="14" t="s">
        <v>490</v>
      </c>
      <c r="J93" s="14" t="s">
        <v>236</v>
      </c>
      <c r="K93" s="14" t="s">
        <v>80</v>
      </c>
      <c r="L93" s="12">
        <v>4</v>
      </c>
      <c r="M93" s="12">
        <v>0</v>
      </c>
      <c r="N93" s="15">
        <v>70950</v>
      </c>
      <c r="O93" s="15">
        <v>283800</v>
      </c>
      <c r="P93" s="6">
        <f t="shared" si="1"/>
        <v>0</v>
      </c>
      <c r="Q93" s="15">
        <v>0</v>
      </c>
      <c r="R93" s="12">
        <v>0</v>
      </c>
      <c r="S93" s="15">
        <v>0</v>
      </c>
      <c r="T93" s="14"/>
      <c r="U93" s="14" t="s">
        <v>157</v>
      </c>
      <c r="V93" s="14"/>
      <c r="W93" s="14" t="s">
        <v>113</v>
      </c>
      <c r="X93" s="14" t="s">
        <v>425</v>
      </c>
      <c r="Y93" s="14" t="s">
        <v>240</v>
      </c>
      <c r="Z93" s="14"/>
      <c r="AA93" s="14"/>
      <c r="AB93" s="16">
        <v>0</v>
      </c>
      <c r="AC93" t="str">
        <f>VLOOKUP(AE93,Table1[[Ký hiệu]:[Hướng xli]],9,0)</f>
        <v>NCC check theo sheep data cửa hàng nhập kho điều chỉnh giảm toàn bộ HĐ cũ và xuất lại HĐ mới đúng số lượng</v>
      </c>
      <c r="AD93" s="16" t="s">
        <v>524</v>
      </c>
      <c r="AE93" s="14">
        <v>35137</v>
      </c>
      <c r="AF93" s="6"/>
    </row>
    <row r="94" spans="1:32" hidden="1" x14ac:dyDescent="0.25">
      <c r="A94" s="8">
        <v>45477</v>
      </c>
      <c r="B94" s="2" t="s">
        <v>135</v>
      </c>
      <c r="C94" s="8">
        <v>45485</v>
      </c>
      <c r="D94" s="2" t="s">
        <v>292</v>
      </c>
      <c r="E94" s="2" t="s">
        <v>301</v>
      </c>
      <c r="F94" s="2" t="s">
        <v>260</v>
      </c>
      <c r="G94" s="2" t="s">
        <v>297</v>
      </c>
      <c r="H94" s="2" t="s">
        <v>75</v>
      </c>
      <c r="I94" s="2" t="s">
        <v>328</v>
      </c>
      <c r="J94" s="2" t="s">
        <v>305</v>
      </c>
      <c r="K94" s="2" t="s">
        <v>80</v>
      </c>
      <c r="L94" s="11">
        <v>6</v>
      </c>
      <c r="M94" s="11">
        <v>6</v>
      </c>
      <c r="N94" s="6">
        <v>111058</v>
      </c>
      <c r="O94" s="6">
        <v>666348</v>
      </c>
      <c r="P94" s="6">
        <f t="shared" si="1"/>
        <v>666348</v>
      </c>
      <c r="Q94" s="6">
        <v>0</v>
      </c>
      <c r="R94" s="11">
        <v>0</v>
      </c>
      <c r="S94" s="6">
        <v>0</v>
      </c>
      <c r="T94" s="2"/>
      <c r="U94" s="2" t="s">
        <v>157</v>
      </c>
      <c r="V94" s="2"/>
      <c r="W94" s="2" t="s">
        <v>113</v>
      </c>
      <c r="X94" s="2" t="s">
        <v>425</v>
      </c>
      <c r="Y94" s="2" t="s">
        <v>240</v>
      </c>
      <c r="Z94" s="2"/>
      <c r="AA94" s="2"/>
      <c r="AB94">
        <v>666348</v>
      </c>
      <c r="AC94" t="str">
        <f>VLOOKUP(AE94,Table1[[Ký hiệu]:[Hướng xli]],9,0)</f>
        <v>NCC check theo sheep data cửa hàng nhập kho điều chỉnh giảm toàn bộ HĐ cũ và xuất lại HĐ mới đúng số lượng</v>
      </c>
      <c r="AD94" t="s">
        <v>525</v>
      </c>
      <c r="AE94" s="2">
        <v>35141</v>
      </c>
      <c r="AF94" s="6"/>
    </row>
    <row r="95" spans="1:32" s="16" customFormat="1" hidden="1" x14ac:dyDescent="0.25">
      <c r="A95" s="13">
        <v>45477</v>
      </c>
      <c r="B95" s="14" t="s">
        <v>135</v>
      </c>
      <c r="C95" s="13">
        <v>45485</v>
      </c>
      <c r="D95" s="14" t="s">
        <v>292</v>
      </c>
      <c r="E95" s="14" t="s">
        <v>301</v>
      </c>
      <c r="F95" s="14" t="s">
        <v>260</v>
      </c>
      <c r="G95" s="14" t="s">
        <v>297</v>
      </c>
      <c r="H95" s="14" t="s">
        <v>75</v>
      </c>
      <c r="I95" s="14" t="s">
        <v>448</v>
      </c>
      <c r="J95" s="14" t="s">
        <v>372</v>
      </c>
      <c r="K95" s="14" t="s">
        <v>80</v>
      </c>
      <c r="L95" s="12">
        <v>4</v>
      </c>
      <c r="M95" s="12">
        <v>0</v>
      </c>
      <c r="N95" s="15">
        <v>74250</v>
      </c>
      <c r="O95" s="15">
        <v>297000</v>
      </c>
      <c r="P95" s="6">
        <f t="shared" si="1"/>
        <v>0</v>
      </c>
      <c r="Q95" s="15">
        <v>0</v>
      </c>
      <c r="R95" s="12">
        <v>0</v>
      </c>
      <c r="S95" s="15">
        <v>0</v>
      </c>
      <c r="T95" s="14"/>
      <c r="U95" s="14" t="s">
        <v>157</v>
      </c>
      <c r="V95" s="14"/>
      <c r="W95" s="14" t="s">
        <v>113</v>
      </c>
      <c r="X95" s="14" t="s">
        <v>425</v>
      </c>
      <c r="Y95" s="14" t="s">
        <v>240</v>
      </c>
      <c r="Z95" s="14"/>
      <c r="AA95" s="14"/>
      <c r="AB95" s="16">
        <v>0</v>
      </c>
      <c r="AC95" t="str">
        <f>VLOOKUP(AE95,Table1[[Ký hiệu]:[Hướng xli]],9,0)</f>
        <v>NCC check theo sheep data cửa hàng nhập kho điều chỉnh giảm toàn bộ HĐ cũ và xuất lại HĐ mới đúng số lượng</v>
      </c>
      <c r="AD95" s="16" t="s">
        <v>525</v>
      </c>
      <c r="AE95" s="14">
        <v>35141</v>
      </c>
      <c r="AF95" s="6"/>
    </row>
    <row r="96" spans="1:32" s="16" customFormat="1" hidden="1" x14ac:dyDescent="0.25">
      <c r="A96" s="13">
        <v>45477</v>
      </c>
      <c r="B96" s="14" t="s">
        <v>135</v>
      </c>
      <c r="C96" s="13">
        <v>45485</v>
      </c>
      <c r="D96" s="14" t="s">
        <v>292</v>
      </c>
      <c r="E96" s="14" t="s">
        <v>301</v>
      </c>
      <c r="F96" s="14" t="s">
        <v>260</v>
      </c>
      <c r="G96" s="14" t="s">
        <v>297</v>
      </c>
      <c r="H96" s="14" t="s">
        <v>75</v>
      </c>
      <c r="I96" s="14" t="s">
        <v>490</v>
      </c>
      <c r="J96" s="14" t="s">
        <v>236</v>
      </c>
      <c r="K96" s="14" t="s">
        <v>80</v>
      </c>
      <c r="L96" s="12">
        <v>4</v>
      </c>
      <c r="M96" s="12">
        <v>0</v>
      </c>
      <c r="N96" s="15">
        <v>70950</v>
      </c>
      <c r="O96" s="15">
        <v>283800</v>
      </c>
      <c r="P96" s="6">
        <f t="shared" si="1"/>
        <v>0</v>
      </c>
      <c r="Q96" s="15">
        <v>0</v>
      </c>
      <c r="R96" s="12">
        <v>0</v>
      </c>
      <c r="S96" s="15">
        <v>0</v>
      </c>
      <c r="T96" s="14"/>
      <c r="U96" s="14" t="s">
        <v>157</v>
      </c>
      <c r="V96" s="14"/>
      <c r="W96" s="14" t="s">
        <v>113</v>
      </c>
      <c r="X96" s="14" t="s">
        <v>425</v>
      </c>
      <c r="Y96" s="14" t="s">
        <v>240</v>
      </c>
      <c r="Z96" s="14"/>
      <c r="AA96" s="14"/>
      <c r="AB96" s="16">
        <v>0</v>
      </c>
      <c r="AC96" t="str">
        <f>VLOOKUP(AE96,Table1[[Ký hiệu]:[Hướng xli]],9,0)</f>
        <v>NCC check theo sheep data cửa hàng nhập kho điều chỉnh giảm toàn bộ HĐ cũ và xuất lại HĐ mới đúng số lượng</v>
      </c>
      <c r="AD96" s="16" t="s">
        <v>525</v>
      </c>
      <c r="AE96" s="14">
        <v>35141</v>
      </c>
      <c r="AF96" s="6"/>
    </row>
    <row r="97" spans="1:32" hidden="1" x14ac:dyDescent="0.25">
      <c r="A97" s="8">
        <v>45477</v>
      </c>
      <c r="B97" s="2" t="s">
        <v>135</v>
      </c>
      <c r="C97" s="8">
        <v>45485</v>
      </c>
      <c r="D97" s="2" t="s">
        <v>292</v>
      </c>
      <c r="E97" s="2" t="s">
        <v>301</v>
      </c>
      <c r="F97" s="2" t="s">
        <v>260</v>
      </c>
      <c r="G97" s="2" t="s">
        <v>297</v>
      </c>
      <c r="H97" s="2" t="s">
        <v>75</v>
      </c>
      <c r="I97" s="2" t="s">
        <v>450</v>
      </c>
      <c r="J97" s="2" t="s">
        <v>306</v>
      </c>
      <c r="K97" s="2" t="s">
        <v>80</v>
      </c>
      <c r="L97" s="11">
        <v>6</v>
      </c>
      <c r="M97" s="11">
        <v>6</v>
      </c>
      <c r="N97" s="6">
        <v>58745</v>
      </c>
      <c r="O97" s="6">
        <v>352470</v>
      </c>
      <c r="P97" s="6">
        <f t="shared" si="1"/>
        <v>352470</v>
      </c>
      <c r="Q97" s="6">
        <v>0</v>
      </c>
      <c r="R97" s="11">
        <v>0</v>
      </c>
      <c r="S97" s="6">
        <v>0</v>
      </c>
      <c r="T97" s="2"/>
      <c r="U97" s="2" t="s">
        <v>157</v>
      </c>
      <c r="V97" s="2"/>
      <c r="W97" s="2" t="s">
        <v>113</v>
      </c>
      <c r="X97" s="2" t="s">
        <v>425</v>
      </c>
      <c r="Y97" s="2" t="s">
        <v>240</v>
      </c>
      <c r="Z97" s="2"/>
      <c r="AA97" s="2"/>
      <c r="AB97">
        <v>352470</v>
      </c>
      <c r="AC97" t="str">
        <f>VLOOKUP(AE97,Table1[[Ký hiệu]:[Hướng xli]],9,0)</f>
        <v>NCC check theo sheep data cửa hàng nhập kho điều chỉnh giảm toàn bộ HĐ cũ và xuất lại HĐ mới đúng số lượng</v>
      </c>
      <c r="AD97" t="s">
        <v>525</v>
      </c>
      <c r="AE97" s="2">
        <v>35141</v>
      </c>
      <c r="AF97" s="6"/>
    </row>
    <row r="98" spans="1:32" hidden="1" x14ac:dyDescent="0.25">
      <c r="A98" s="8">
        <v>45477</v>
      </c>
      <c r="B98" s="2" t="s">
        <v>135</v>
      </c>
      <c r="C98" s="8">
        <v>45485</v>
      </c>
      <c r="D98" s="2" t="s">
        <v>292</v>
      </c>
      <c r="E98" s="2" t="s">
        <v>301</v>
      </c>
      <c r="F98" s="2" t="s">
        <v>260</v>
      </c>
      <c r="G98" s="2" t="s">
        <v>297</v>
      </c>
      <c r="H98" s="2" t="s">
        <v>75</v>
      </c>
      <c r="I98" s="2" t="s">
        <v>472</v>
      </c>
      <c r="J98" s="2" t="s">
        <v>256</v>
      </c>
      <c r="K98" s="2" t="s">
        <v>80</v>
      </c>
      <c r="L98" s="11">
        <v>4</v>
      </c>
      <c r="M98" s="11">
        <v>4</v>
      </c>
      <c r="N98" s="6">
        <v>55595</v>
      </c>
      <c r="O98" s="6">
        <v>222380</v>
      </c>
      <c r="P98" s="6">
        <f t="shared" si="1"/>
        <v>222380</v>
      </c>
      <c r="Q98" s="6">
        <v>0</v>
      </c>
      <c r="R98" s="11">
        <v>0</v>
      </c>
      <c r="S98" s="6">
        <v>0</v>
      </c>
      <c r="T98" s="2"/>
      <c r="U98" s="2" t="s">
        <v>157</v>
      </c>
      <c r="V98" s="2"/>
      <c r="W98" s="2" t="s">
        <v>113</v>
      </c>
      <c r="X98" s="2" t="s">
        <v>425</v>
      </c>
      <c r="Y98" s="2" t="s">
        <v>240</v>
      </c>
      <c r="Z98" s="2"/>
      <c r="AA98" s="2"/>
      <c r="AB98">
        <v>222380</v>
      </c>
      <c r="AC98" t="str">
        <f>VLOOKUP(AE98,Table1[[Ký hiệu]:[Hướng xli]],9,0)</f>
        <v>NCC check theo sheep data cửa hàng nhập kho điều chỉnh giảm toàn bộ HĐ cũ và xuất lại HĐ mới đúng số lượng</v>
      </c>
      <c r="AD98" t="s">
        <v>525</v>
      </c>
      <c r="AE98" s="2">
        <v>35141</v>
      </c>
      <c r="AF98" s="6"/>
    </row>
    <row r="99" spans="1:32" s="16" customFormat="1" hidden="1" x14ac:dyDescent="0.25">
      <c r="A99" s="13">
        <v>45477</v>
      </c>
      <c r="B99" s="14" t="s">
        <v>135</v>
      </c>
      <c r="C99" s="13">
        <v>45485</v>
      </c>
      <c r="D99" s="14" t="s">
        <v>292</v>
      </c>
      <c r="E99" s="14" t="s">
        <v>301</v>
      </c>
      <c r="F99" s="14" t="s">
        <v>260</v>
      </c>
      <c r="G99" s="14" t="s">
        <v>297</v>
      </c>
      <c r="H99" s="14" t="s">
        <v>75</v>
      </c>
      <c r="I99" s="14" t="s">
        <v>500</v>
      </c>
      <c r="J99" s="14" t="s">
        <v>485</v>
      </c>
      <c r="K99" s="14" t="s">
        <v>80</v>
      </c>
      <c r="L99" s="12">
        <v>4</v>
      </c>
      <c r="M99" s="12">
        <v>0</v>
      </c>
      <c r="N99" s="15">
        <v>50182</v>
      </c>
      <c r="O99" s="15">
        <v>200728</v>
      </c>
      <c r="P99" s="6">
        <f t="shared" si="1"/>
        <v>0</v>
      </c>
      <c r="Q99" s="15">
        <v>0</v>
      </c>
      <c r="R99" s="12">
        <v>0</v>
      </c>
      <c r="S99" s="15">
        <v>0</v>
      </c>
      <c r="T99" s="14"/>
      <c r="U99" s="14" t="s">
        <v>157</v>
      </c>
      <c r="V99" s="14"/>
      <c r="W99" s="14" t="s">
        <v>113</v>
      </c>
      <c r="X99" s="14" t="s">
        <v>425</v>
      </c>
      <c r="Y99" s="14" t="s">
        <v>240</v>
      </c>
      <c r="Z99" s="14"/>
      <c r="AA99" s="14"/>
      <c r="AB99" s="16">
        <v>0</v>
      </c>
      <c r="AC99" t="str">
        <f>VLOOKUP(AE99,Table1[[Ký hiệu]:[Hướng xli]],9,0)</f>
        <v>NCC check theo sheep data cửa hàng nhập kho điều chỉnh giảm toàn bộ HĐ cũ và xuất lại HĐ mới đúng số lượng</v>
      </c>
      <c r="AD99" s="16" t="s">
        <v>525</v>
      </c>
      <c r="AE99" s="14">
        <v>35141</v>
      </c>
      <c r="AF99" s="6"/>
    </row>
    <row r="100" spans="1:32" hidden="1" x14ac:dyDescent="0.25">
      <c r="A100" s="8">
        <v>45479</v>
      </c>
      <c r="B100" s="2" t="s">
        <v>4</v>
      </c>
      <c r="C100" s="8">
        <v>45485</v>
      </c>
      <c r="D100" s="2" t="s">
        <v>112</v>
      </c>
      <c r="E100" s="2" t="s">
        <v>238</v>
      </c>
      <c r="F100" s="2" t="s">
        <v>260</v>
      </c>
      <c r="G100" s="2" t="s">
        <v>297</v>
      </c>
      <c r="H100" s="2" t="s">
        <v>75</v>
      </c>
      <c r="I100" s="2" t="s">
        <v>328</v>
      </c>
      <c r="J100" s="2" t="s">
        <v>305</v>
      </c>
      <c r="K100" s="2" t="s">
        <v>80</v>
      </c>
      <c r="L100" s="11">
        <v>4</v>
      </c>
      <c r="M100" s="11">
        <v>4</v>
      </c>
      <c r="N100" s="6">
        <v>88846</v>
      </c>
      <c r="O100" s="6">
        <v>355384</v>
      </c>
      <c r="P100" s="6">
        <f t="shared" si="1"/>
        <v>355384</v>
      </c>
      <c r="Q100" s="6">
        <v>0</v>
      </c>
      <c r="R100" s="11">
        <v>0</v>
      </c>
      <c r="S100" s="6">
        <v>0</v>
      </c>
      <c r="T100" s="2"/>
      <c r="U100" s="2" t="s">
        <v>157</v>
      </c>
      <c r="V100" s="2"/>
      <c r="W100" s="2" t="s">
        <v>113</v>
      </c>
      <c r="X100" s="2" t="s">
        <v>425</v>
      </c>
      <c r="Y100" s="2" t="s">
        <v>240</v>
      </c>
      <c r="Z100" s="2"/>
      <c r="AA100" s="2"/>
      <c r="AB100">
        <v>355384</v>
      </c>
      <c r="AC100" t="str">
        <f>VLOOKUP(AE100,Table1[[Ký hiệu]:[Hướng xli]],9,0)</f>
        <v>NCC check theo sheep data cửa hàng nhập kho điều chỉnh giảm toàn bộ HĐ cũ và xuất lại HĐ mới đúng số lượng</v>
      </c>
      <c r="AD100" t="s">
        <v>527</v>
      </c>
      <c r="AE100" s="2">
        <v>35148</v>
      </c>
      <c r="AF100" s="6"/>
    </row>
    <row r="101" spans="1:32" hidden="1" x14ac:dyDescent="0.25">
      <c r="A101" s="8">
        <v>45479</v>
      </c>
      <c r="B101" s="2" t="s">
        <v>4</v>
      </c>
      <c r="C101" s="8">
        <v>45485</v>
      </c>
      <c r="D101" s="2" t="s">
        <v>112</v>
      </c>
      <c r="E101" s="2" t="s">
        <v>238</v>
      </c>
      <c r="F101" s="2" t="s">
        <v>260</v>
      </c>
      <c r="G101" s="2" t="s">
        <v>297</v>
      </c>
      <c r="H101" s="2" t="s">
        <v>75</v>
      </c>
      <c r="I101" s="2" t="s">
        <v>450</v>
      </c>
      <c r="J101" s="2" t="s">
        <v>306</v>
      </c>
      <c r="K101" s="2" t="s">
        <v>80</v>
      </c>
      <c r="L101" s="11">
        <v>5</v>
      </c>
      <c r="M101" s="11">
        <v>5</v>
      </c>
      <c r="N101" s="6">
        <v>58745</v>
      </c>
      <c r="O101" s="6">
        <v>293725</v>
      </c>
      <c r="P101" s="6">
        <f t="shared" si="1"/>
        <v>293725</v>
      </c>
      <c r="Q101" s="6">
        <v>0</v>
      </c>
      <c r="R101" s="11">
        <v>0</v>
      </c>
      <c r="S101" s="6">
        <v>0</v>
      </c>
      <c r="T101" s="2"/>
      <c r="U101" s="2" t="s">
        <v>157</v>
      </c>
      <c r="V101" s="2"/>
      <c r="W101" s="2" t="s">
        <v>113</v>
      </c>
      <c r="X101" s="2" t="s">
        <v>425</v>
      </c>
      <c r="Y101" s="2" t="s">
        <v>240</v>
      </c>
      <c r="Z101" s="2"/>
      <c r="AA101" s="2"/>
      <c r="AB101">
        <v>293725</v>
      </c>
      <c r="AC101" t="str">
        <f>VLOOKUP(AE101,Table1[[Ký hiệu]:[Hướng xli]],9,0)</f>
        <v>NCC check theo sheep data cửa hàng nhập kho điều chỉnh giảm toàn bộ HĐ cũ và xuất lại HĐ mới đúng số lượng</v>
      </c>
      <c r="AD101" t="s">
        <v>527</v>
      </c>
      <c r="AE101" s="2">
        <v>35148</v>
      </c>
      <c r="AF101" s="6"/>
    </row>
    <row r="102" spans="1:32" s="16" customFormat="1" hidden="1" x14ac:dyDescent="0.25">
      <c r="A102" s="13">
        <v>45479</v>
      </c>
      <c r="B102" s="14" t="s">
        <v>4</v>
      </c>
      <c r="C102" s="13">
        <v>45485</v>
      </c>
      <c r="D102" s="14" t="s">
        <v>112</v>
      </c>
      <c r="E102" s="14" t="s">
        <v>238</v>
      </c>
      <c r="F102" s="14" t="s">
        <v>260</v>
      </c>
      <c r="G102" s="14" t="s">
        <v>297</v>
      </c>
      <c r="H102" s="14" t="s">
        <v>75</v>
      </c>
      <c r="I102" s="14" t="s">
        <v>448</v>
      </c>
      <c r="J102" s="14" t="s">
        <v>372</v>
      </c>
      <c r="K102" s="14" t="s">
        <v>80</v>
      </c>
      <c r="L102" s="12">
        <v>4</v>
      </c>
      <c r="M102" s="12">
        <v>0</v>
      </c>
      <c r="N102" s="15">
        <v>74250</v>
      </c>
      <c r="O102" s="15">
        <v>297000</v>
      </c>
      <c r="P102" s="6">
        <f t="shared" si="1"/>
        <v>0</v>
      </c>
      <c r="Q102" s="15">
        <v>0</v>
      </c>
      <c r="R102" s="12">
        <v>0</v>
      </c>
      <c r="S102" s="15">
        <v>0</v>
      </c>
      <c r="T102" s="14"/>
      <c r="U102" s="14" t="s">
        <v>157</v>
      </c>
      <c r="V102" s="14"/>
      <c r="W102" s="14" t="s">
        <v>113</v>
      </c>
      <c r="X102" s="14" t="s">
        <v>425</v>
      </c>
      <c r="Y102" s="14" t="s">
        <v>240</v>
      </c>
      <c r="Z102" s="14"/>
      <c r="AA102" s="14"/>
      <c r="AB102" s="16">
        <v>0</v>
      </c>
      <c r="AC102" t="str">
        <f>VLOOKUP(AE102,Table1[[Ký hiệu]:[Hướng xli]],9,0)</f>
        <v>NCC check theo sheep data cửa hàng nhập kho điều chỉnh giảm toàn bộ HĐ cũ và xuất lại HĐ mới đúng số lượng</v>
      </c>
      <c r="AD102" s="16" t="s">
        <v>527</v>
      </c>
      <c r="AE102" s="14">
        <v>35148</v>
      </c>
      <c r="AF102" s="6"/>
    </row>
    <row r="103" spans="1:32" s="16" customFormat="1" hidden="1" x14ac:dyDescent="0.25">
      <c r="A103" s="13">
        <v>45479</v>
      </c>
      <c r="B103" s="14" t="s">
        <v>4</v>
      </c>
      <c r="C103" s="13">
        <v>45485</v>
      </c>
      <c r="D103" s="14" t="s">
        <v>112</v>
      </c>
      <c r="E103" s="14" t="s">
        <v>238</v>
      </c>
      <c r="F103" s="14" t="s">
        <v>260</v>
      </c>
      <c r="G103" s="14" t="s">
        <v>297</v>
      </c>
      <c r="H103" s="14" t="s">
        <v>75</v>
      </c>
      <c r="I103" s="14" t="s">
        <v>486</v>
      </c>
      <c r="J103" s="14" t="s">
        <v>22</v>
      </c>
      <c r="K103" s="14" t="s">
        <v>80</v>
      </c>
      <c r="L103" s="12">
        <v>4</v>
      </c>
      <c r="M103" s="12">
        <v>0</v>
      </c>
      <c r="N103" s="15">
        <v>61050</v>
      </c>
      <c r="O103" s="15">
        <v>244200</v>
      </c>
      <c r="P103" s="6">
        <f t="shared" si="1"/>
        <v>0</v>
      </c>
      <c r="Q103" s="15">
        <v>0</v>
      </c>
      <c r="R103" s="12">
        <v>0</v>
      </c>
      <c r="S103" s="15">
        <v>0</v>
      </c>
      <c r="T103" s="14"/>
      <c r="U103" s="14" t="s">
        <v>157</v>
      </c>
      <c r="V103" s="14"/>
      <c r="W103" s="14" t="s">
        <v>113</v>
      </c>
      <c r="X103" s="14" t="s">
        <v>425</v>
      </c>
      <c r="Y103" s="14" t="s">
        <v>240</v>
      </c>
      <c r="Z103" s="14"/>
      <c r="AA103" s="14"/>
      <c r="AB103" s="16">
        <v>0</v>
      </c>
      <c r="AC103" t="str">
        <f>VLOOKUP(AE103,Table1[[Ký hiệu]:[Hướng xli]],9,0)</f>
        <v>NCC check theo sheep data cửa hàng nhập kho điều chỉnh giảm toàn bộ HĐ cũ và xuất lại HĐ mới đúng số lượng</v>
      </c>
      <c r="AD103" s="16" t="s">
        <v>527</v>
      </c>
      <c r="AE103" s="14">
        <v>35148</v>
      </c>
      <c r="AF103" s="6"/>
    </row>
    <row r="104" spans="1:32" hidden="1" x14ac:dyDescent="0.25">
      <c r="A104" s="8">
        <v>45479</v>
      </c>
      <c r="B104" s="2" t="s">
        <v>289</v>
      </c>
      <c r="C104" s="8">
        <v>45491</v>
      </c>
      <c r="D104" s="2" t="s">
        <v>221</v>
      </c>
      <c r="E104" s="2">
        <v>4161284222</v>
      </c>
      <c r="F104" s="2" t="s">
        <v>52</v>
      </c>
      <c r="G104" s="2" t="s">
        <v>282</v>
      </c>
      <c r="H104" s="2"/>
      <c r="I104" s="2" t="s">
        <v>450</v>
      </c>
      <c r="J104" s="2" t="s">
        <v>306</v>
      </c>
      <c r="K104" s="2" t="s">
        <v>80</v>
      </c>
      <c r="L104" s="11">
        <v>10</v>
      </c>
      <c r="M104" s="11">
        <v>10</v>
      </c>
      <c r="N104" s="6">
        <v>73431</v>
      </c>
      <c r="O104" s="6">
        <v>734310</v>
      </c>
      <c r="P104" s="6">
        <f t="shared" si="1"/>
        <v>734310</v>
      </c>
      <c r="Q104" s="6">
        <v>0</v>
      </c>
      <c r="R104" s="11">
        <v>0</v>
      </c>
      <c r="S104" s="6">
        <v>0</v>
      </c>
      <c r="T104" s="2" t="s">
        <v>462</v>
      </c>
      <c r="U104" s="2" t="s">
        <v>252</v>
      </c>
      <c r="V104" s="2" t="s">
        <v>499</v>
      </c>
      <c r="W104" s="2" t="s">
        <v>253</v>
      </c>
      <c r="X104" s="2" t="s">
        <v>425</v>
      </c>
      <c r="Y104" s="2" t="s">
        <v>445</v>
      </c>
      <c r="Z104" s="2"/>
      <c r="AA104" s="2"/>
      <c r="AB104">
        <v>0</v>
      </c>
      <c r="AC104" t="str">
        <f>VLOOKUP(AE104,Table1[[Ký hiệu]:[Hướng xli]],9,0)</f>
        <v>NCC điều chỉnh giảm toàn bộ HĐ</v>
      </c>
      <c r="AD104" t="s">
        <v>518</v>
      </c>
      <c r="AE104" s="2">
        <v>35623</v>
      </c>
      <c r="AF104" s="6"/>
    </row>
    <row r="105" spans="1:32" hidden="1" x14ac:dyDescent="0.25">
      <c r="A105" s="8">
        <v>45479</v>
      </c>
      <c r="B105" s="2" t="s">
        <v>289</v>
      </c>
      <c r="C105" s="8">
        <v>45491</v>
      </c>
      <c r="D105" s="2" t="s">
        <v>221</v>
      </c>
      <c r="E105" s="2">
        <v>4161284222</v>
      </c>
      <c r="F105" s="2" t="s">
        <v>52</v>
      </c>
      <c r="G105" s="2" t="s">
        <v>282</v>
      </c>
      <c r="H105" s="2"/>
      <c r="I105" s="2" t="s">
        <v>328</v>
      </c>
      <c r="J105" s="2" t="s">
        <v>305</v>
      </c>
      <c r="K105" s="2" t="s">
        <v>80</v>
      </c>
      <c r="L105" s="11">
        <v>5</v>
      </c>
      <c r="M105" s="11">
        <v>5</v>
      </c>
      <c r="N105" s="6">
        <v>111058</v>
      </c>
      <c r="O105" s="6">
        <v>555290</v>
      </c>
      <c r="P105" s="6">
        <f t="shared" si="1"/>
        <v>555290</v>
      </c>
      <c r="Q105" s="6">
        <v>0</v>
      </c>
      <c r="R105" s="11">
        <v>0</v>
      </c>
      <c r="S105" s="6">
        <v>0</v>
      </c>
      <c r="T105" s="2" t="s">
        <v>462</v>
      </c>
      <c r="U105" s="2" t="s">
        <v>252</v>
      </c>
      <c r="V105" s="2" t="s">
        <v>499</v>
      </c>
      <c r="W105" s="2" t="s">
        <v>253</v>
      </c>
      <c r="X105" s="2" t="s">
        <v>425</v>
      </c>
      <c r="Y105" s="2" t="s">
        <v>445</v>
      </c>
      <c r="Z105" s="2"/>
      <c r="AA105" s="2"/>
      <c r="AB105">
        <v>0</v>
      </c>
      <c r="AC105" t="str">
        <f>VLOOKUP(AE105,Table1[[Ký hiệu]:[Hướng xli]],9,0)</f>
        <v>NCC điều chỉnh giảm toàn bộ HĐ</v>
      </c>
      <c r="AD105" t="s">
        <v>518</v>
      </c>
      <c r="AE105" s="2">
        <v>35623</v>
      </c>
      <c r="AF105" s="6"/>
    </row>
    <row r="106" spans="1:32" hidden="1" x14ac:dyDescent="0.25">
      <c r="A106" s="8">
        <v>45479</v>
      </c>
      <c r="B106" s="2" t="s">
        <v>289</v>
      </c>
      <c r="C106" s="8">
        <v>45491</v>
      </c>
      <c r="D106" s="2" t="s">
        <v>221</v>
      </c>
      <c r="E106" s="2">
        <v>4161284222</v>
      </c>
      <c r="F106" s="2" t="s">
        <v>52</v>
      </c>
      <c r="G106" s="2" t="s">
        <v>282</v>
      </c>
      <c r="H106" s="2"/>
      <c r="I106" s="2" t="s">
        <v>490</v>
      </c>
      <c r="J106" s="2" t="s">
        <v>236</v>
      </c>
      <c r="K106" s="2" t="s">
        <v>80</v>
      </c>
      <c r="L106" s="11">
        <v>3</v>
      </c>
      <c r="M106" s="11">
        <v>3</v>
      </c>
      <c r="N106" s="6">
        <v>70950</v>
      </c>
      <c r="O106" s="6">
        <v>212850</v>
      </c>
      <c r="P106" s="6">
        <f t="shared" si="1"/>
        <v>212850</v>
      </c>
      <c r="Q106" s="6">
        <v>0</v>
      </c>
      <c r="R106" s="11">
        <v>0</v>
      </c>
      <c r="S106" s="6">
        <v>0</v>
      </c>
      <c r="T106" s="2" t="s">
        <v>462</v>
      </c>
      <c r="U106" s="2" t="s">
        <v>252</v>
      </c>
      <c r="V106" s="2" t="s">
        <v>499</v>
      </c>
      <c r="W106" s="2" t="s">
        <v>253</v>
      </c>
      <c r="X106" s="2" t="s">
        <v>425</v>
      </c>
      <c r="Y106" s="2" t="s">
        <v>445</v>
      </c>
      <c r="Z106" s="2"/>
      <c r="AA106" s="2"/>
      <c r="AB106">
        <v>0</v>
      </c>
      <c r="AC106" t="str">
        <f>VLOOKUP(AE106,Table1[[Ký hiệu]:[Hướng xli]],9,0)</f>
        <v>NCC điều chỉnh giảm toàn bộ HĐ</v>
      </c>
      <c r="AD106" t="s">
        <v>518</v>
      </c>
      <c r="AE106" s="2">
        <v>35623</v>
      </c>
      <c r="AF106" s="6"/>
    </row>
    <row r="107" spans="1:32" hidden="1" x14ac:dyDescent="0.25">
      <c r="A107" s="8">
        <v>45479</v>
      </c>
      <c r="B107" s="2" t="s">
        <v>289</v>
      </c>
      <c r="C107" s="8">
        <v>45491</v>
      </c>
      <c r="D107" s="2" t="s">
        <v>221</v>
      </c>
      <c r="E107" s="2">
        <v>4161284222</v>
      </c>
      <c r="F107" s="2" t="s">
        <v>52</v>
      </c>
      <c r="G107" s="2" t="s">
        <v>282</v>
      </c>
      <c r="H107" s="2"/>
      <c r="I107" s="2" t="s">
        <v>448</v>
      </c>
      <c r="J107" s="2" t="s">
        <v>372</v>
      </c>
      <c r="K107" s="2" t="s">
        <v>80</v>
      </c>
      <c r="L107" s="11">
        <v>3</v>
      </c>
      <c r="M107" s="11">
        <v>3</v>
      </c>
      <c r="N107" s="6">
        <v>74250</v>
      </c>
      <c r="O107" s="6">
        <v>222750</v>
      </c>
      <c r="P107" s="6">
        <f t="shared" si="1"/>
        <v>222750</v>
      </c>
      <c r="Q107" s="6">
        <v>0</v>
      </c>
      <c r="R107" s="11">
        <v>0</v>
      </c>
      <c r="S107" s="6">
        <v>0</v>
      </c>
      <c r="T107" s="2" t="s">
        <v>462</v>
      </c>
      <c r="U107" s="2" t="s">
        <v>252</v>
      </c>
      <c r="V107" s="2" t="s">
        <v>499</v>
      </c>
      <c r="W107" s="2" t="s">
        <v>253</v>
      </c>
      <c r="X107" s="2" t="s">
        <v>425</v>
      </c>
      <c r="Y107" s="2" t="s">
        <v>445</v>
      </c>
      <c r="Z107" s="2"/>
      <c r="AA107" s="2"/>
      <c r="AB107">
        <v>0</v>
      </c>
      <c r="AC107" t="str">
        <f>VLOOKUP(AE107,Table1[[Ký hiệu]:[Hướng xli]],9,0)</f>
        <v>NCC điều chỉnh giảm toàn bộ HĐ</v>
      </c>
      <c r="AD107" t="s">
        <v>518</v>
      </c>
      <c r="AE107" s="2">
        <v>35623</v>
      </c>
      <c r="AF107" s="6"/>
    </row>
    <row r="108" spans="1:32" hidden="1" x14ac:dyDescent="0.25">
      <c r="A108" s="8">
        <v>45479</v>
      </c>
      <c r="B108" s="2" t="s">
        <v>289</v>
      </c>
      <c r="C108" s="8">
        <v>45491</v>
      </c>
      <c r="D108" s="2" t="s">
        <v>221</v>
      </c>
      <c r="E108" s="2">
        <v>4161284222</v>
      </c>
      <c r="F108" s="2" t="s">
        <v>52</v>
      </c>
      <c r="G108" s="2" t="s">
        <v>282</v>
      </c>
      <c r="H108" s="2"/>
      <c r="I108" s="2" t="s">
        <v>500</v>
      </c>
      <c r="J108" s="2" t="s">
        <v>485</v>
      </c>
      <c r="K108" s="2" t="s">
        <v>80</v>
      </c>
      <c r="L108" s="11">
        <v>5</v>
      </c>
      <c r="M108" s="11">
        <v>5</v>
      </c>
      <c r="N108" s="6">
        <v>50182</v>
      </c>
      <c r="O108" s="6">
        <v>250910</v>
      </c>
      <c r="P108" s="6">
        <f t="shared" si="1"/>
        <v>250910</v>
      </c>
      <c r="Q108" s="6">
        <v>0</v>
      </c>
      <c r="R108" s="11">
        <v>0</v>
      </c>
      <c r="S108" s="6">
        <v>0</v>
      </c>
      <c r="T108" s="2" t="s">
        <v>462</v>
      </c>
      <c r="U108" s="2" t="s">
        <v>252</v>
      </c>
      <c r="V108" s="2" t="s">
        <v>499</v>
      </c>
      <c r="W108" s="2" t="s">
        <v>253</v>
      </c>
      <c r="X108" s="2" t="s">
        <v>425</v>
      </c>
      <c r="Y108" s="2" t="s">
        <v>445</v>
      </c>
      <c r="Z108" s="2"/>
      <c r="AA108" s="2"/>
      <c r="AB108">
        <v>0</v>
      </c>
      <c r="AC108" t="str">
        <f>VLOOKUP(AE108,Table1[[Ký hiệu]:[Hướng xli]],9,0)</f>
        <v>NCC điều chỉnh giảm toàn bộ HĐ</v>
      </c>
      <c r="AD108" t="s">
        <v>518</v>
      </c>
      <c r="AE108" s="2">
        <v>35623</v>
      </c>
      <c r="AF108" s="6"/>
    </row>
    <row r="109" spans="1:32" hidden="1" x14ac:dyDescent="0.25">
      <c r="A109" s="8">
        <v>45479</v>
      </c>
      <c r="B109" s="2" t="s">
        <v>289</v>
      </c>
      <c r="C109" s="8">
        <v>45491</v>
      </c>
      <c r="D109" s="2" t="s">
        <v>221</v>
      </c>
      <c r="E109" s="2">
        <v>4161284222</v>
      </c>
      <c r="F109" s="2" t="s">
        <v>52</v>
      </c>
      <c r="G109" s="2" t="s">
        <v>282</v>
      </c>
      <c r="H109" s="2"/>
      <c r="I109" s="2" t="s">
        <v>243</v>
      </c>
      <c r="J109" s="2" t="s">
        <v>430</v>
      </c>
      <c r="K109" s="2" t="s">
        <v>80</v>
      </c>
      <c r="L109" s="11">
        <v>5</v>
      </c>
      <c r="M109" s="11">
        <v>5</v>
      </c>
      <c r="N109" s="6">
        <v>46000</v>
      </c>
      <c r="O109" s="6">
        <v>230000</v>
      </c>
      <c r="P109" s="6">
        <f t="shared" si="1"/>
        <v>230000</v>
      </c>
      <c r="Q109" s="6">
        <v>0</v>
      </c>
      <c r="R109" s="11">
        <v>0</v>
      </c>
      <c r="S109" s="6">
        <v>0</v>
      </c>
      <c r="T109" s="2" t="s">
        <v>462</v>
      </c>
      <c r="U109" s="2" t="s">
        <v>252</v>
      </c>
      <c r="V109" s="2" t="s">
        <v>499</v>
      </c>
      <c r="W109" s="2" t="s">
        <v>253</v>
      </c>
      <c r="X109" s="2" t="s">
        <v>425</v>
      </c>
      <c r="Y109" s="2" t="s">
        <v>445</v>
      </c>
      <c r="Z109" s="2"/>
      <c r="AA109" s="2"/>
      <c r="AB109">
        <v>0</v>
      </c>
      <c r="AC109" t="str">
        <f>VLOOKUP(AE109,Table1[[Ký hiệu]:[Hướng xli]],9,0)</f>
        <v>NCC điều chỉnh giảm toàn bộ HĐ</v>
      </c>
      <c r="AD109" t="s">
        <v>518</v>
      </c>
      <c r="AE109" s="2">
        <v>35623</v>
      </c>
      <c r="AF109" s="6"/>
    </row>
    <row r="110" spans="1:32" hidden="1" x14ac:dyDescent="0.25">
      <c r="A110" s="8">
        <v>45479</v>
      </c>
      <c r="B110" s="2" t="s">
        <v>416</v>
      </c>
      <c r="C110" s="8">
        <v>45491</v>
      </c>
      <c r="D110" s="2" t="s">
        <v>438</v>
      </c>
      <c r="E110" s="2">
        <v>4161300043</v>
      </c>
      <c r="F110" s="2" t="s">
        <v>279</v>
      </c>
      <c r="G110" s="2" t="s">
        <v>359</v>
      </c>
      <c r="H110" s="2"/>
      <c r="I110" s="2" t="s">
        <v>472</v>
      </c>
      <c r="J110" s="2" t="s">
        <v>256</v>
      </c>
      <c r="K110" s="2" t="s">
        <v>80</v>
      </c>
      <c r="L110" s="11">
        <v>5</v>
      </c>
      <c r="M110" s="11">
        <v>5</v>
      </c>
      <c r="N110" s="6">
        <v>55595</v>
      </c>
      <c r="O110" s="6">
        <v>277975</v>
      </c>
      <c r="P110" s="6">
        <f t="shared" si="1"/>
        <v>277975</v>
      </c>
      <c r="Q110" s="6">
        <v>0</v>
      </c>
      <c r="R110" s="11">
        <v>0</v>
      </c>
      <c r="S110" s="6">
        <v>0</v>
      </c>
      <c r="T110" s="2" t="s">
        <v>462</v>
      </c>
      <c r="U110" s="2" t="s">
        <v>252</v>
      </c>
      <c r="V110" s="2" t="s">
        <v>265</v>
      </c>
      <c r="W110" s="2" t="s">
        <v>253</v>
      </c>
      <c r="X110" s="2" t="s">
        <v>425</v>
      </c>
      <c r="Y110" s="2" t="s">
        <v>445</v>
      </c>
      <c r="Z110" s="2"/>
      <c r="AA110" s="2"/>
      <c r="AB110">
        <v>0</v>
      </c>
      <c r="AC110" t="str">
        <f>VLOOKUP(AE110,Table1[[Ký hiệu]:[Hướng xli]],9,0)</f>
        <v>NCC điều chỉnh giảm toàn bộ HĐ</v>
      </c>
      <c r="AD110" t="s">
        <v>513</v>
      </c>
      <c r="AE110" s="2">
        <v>35626</v>
      </c>
      <c r="AF110" s="6"/>
    </row>
    <row r="111" spans="1:32" hidden="1" x14ac:dyDescent="0.25">
      <c r="A111" s="8">
        <v>45479</v>
      </c>
      <c r="B111" s="2" t="s">
        <v>416</v>
      </c>
      <c r="C111" s="8">
        <v>45491</v>
      </c>
      <c r="D111" s="2" t="s">
        <v>438</v>
      </c>
      <c r="E111" s="2">
        <v>4161300043</v>
      </c>
      <c r="F111" s="2" t="s">
        <v>279</v>
      </c>
      <c r="G111" s="2" t="s">
        <v>359</v>
      </c>
      <c r="H111" s="2"/>
      <c r="I111" s="2" t="s">
        <v>500</v>
      </c>
      <c r="J111" s="2" t="s">
        <v>485</v>
      </c>
      <c r="K111" s="2" t="s">
        <v>80</v>
      </c>
      <c r="L111" s="11">
        <v>5</v>
      </c>
      <c r="M111" s="11">
        <v>5</v>
      </c>
      <c r="N111" s="6">
        <v>50182</v>
      </c>
      <c r="O111" s="6">
        <v>250910</v>
      </c>
      <c r="P111" s="6">
        <f t="shared" si="1"/>
        <v>250910</v>
      </c>
      <c r="Q111" s="6">
        <v>0</v>
      </c>
      <c r="R111" s="11">
        <v>0</v>
      </c>
      <c r="S111" s="6">
        <v>0</v>
      </c>
      <c r="T111" s="2" t="s">
        <v>462</v>
      </c>
      <c r="U111" s="2" t="s">
        <v>252</v>
      </c>
      <c r="V111" s="2" t="s">
        <v>265</v>
      </c>
      <c r="W111" s="2" t="s">
        <v>253</v>
      </c>
      <c r="X111" s="2" t="s">
        <v>425</v>
      </c>
      <c r="Y111" s="2" t="s">
        <v>445</v>
      </c>
      <c r="Z111" s="2"/>
      <c r="AA111" s="2"/>
      <c r="AB111">
        <v>0</v>
      </c>
      <c r="AC111" t="str">
        <f>VLOOKUP(AE111,Table1[[Ký hiệu]:[Hướng xli]],9,0)</f>
        <v>NCC điều chỉnh giảm toàn bộ HĐ</v>
      </c>
      <c r="AD111" t="s">
        <v>513</v>
      </c>
      <c r="AE111" s="2">
        <v>35626</v>
      </c>
      <c r="AF111" s="6"/>
    </row>
    <row r="112" spans="1:32" hidden="1" x14ac:dyDescent="0.25">
      <c r="A112" s="8">
        <v>45479</v>
      </c>
      <c r="B112" s="2" t="s">
        <v>416</v>
      </c>
      <c r="C112" s="8">
        <v>45491</v>
      </c>
      <c r="D112" s="2" t="s">
        <v>438</v>
      </c>
      <c r="E112" s="2">
        <v>4161300043</v>
      </c>
      <c r="F112" s="2" t="s">
        <v>279</v>
      </c>
      <c r="G112" s="2" t="s">
        <v>359</v>
      </c>
      <c r="H112" s="2"/>
      <c r="I112" s="2" t="s">
        <v>243</v>
      </c>
      <c r="J112" s="2" t="s">
        <v>430</v>
      </c>
      <c r="K112" s="2" t="s">
        <v>80</v>
      </c>
      <c r="L112" s="11">
        <v>5</v>
      </c>
      <c r="M112" s="11">
        <v>5</v>
      </c>
      <c r="N112" s="6">
        <v>46000</v>
      </c>
      <c r="O112" s="6">
        <v>230000</v>
      </c>
      <c r="P112" s="6">
        <f t="shared" si="1"/>
        <v>230000</v>
      </c>
      <c r="Q112" s="6">
        <v>0</v>
      </c>
      <c r="R112" s="11">
        <v>0</v>
      </c>
      <c r="S112" s="6">
        <v>0</v>
      </c>
      <c r="T112" s="2" t="s">
        <v>462</v>
      </c>
      <c r="U112" s="2" t="s">
        <v>252</v>
      </c>
      <c r="V112" s="2" t="s">
        <v>265</v>
      </c>
      <c r="W112" s="2" t="s">
        <v>253</v>
      </c>
      <c r="X112" s="2" t="s">
        <v>425</v>
      </c>
      <c r="Y112" s="2" t="s">
        <v>445</v>
      </c>
      <c r="Z112" s="2"/>
      <c r="AA112" s="2"/>
      <c r="AB112">
        <v>0</v>
      </c>
      <c r="AC112" t="str">
        <f>VLOOKUP(AE112,Table1[[Ký hiệu]:[Hướng xli]],9,0)</f>
        <v>NCC điều chỉnh giảm toàn bộ HĐ</v>
      </c>
      <c r="AD112" t="s">
        <v>513</v>
      </c>
      <c r="AE112" s="2">
        <v>35626</v>
      </c>
      <c r="AF112" s="6"/>
    </row>
    <row r="113" spans="1:32" hidden="1" x14ac:dyDescent="0.25">
      <c r="A113" s="8">
        <v>45479</v>
      </c>
      <c r="B113" s="2" t="s">
        <v>313</v>
      </c>
      <c r="C113" s="8">
        <v>45491</v>
      </c>
      <c r="D113" s="2" t="s">
        <v>464</v>
      </c>
      <c r="E113" s="2">
        <v>4161299746</v>
      </c>
      <c r="F113" s="2" t="s">
        <v>178</v>
      </c>
      <c r="G113" s="2" t="s">
        <v>359</v>
      </c>
      <c r="H113" s="2"/>
      <c r="I113" s="2" t="s">
        <v>448</v>
      </c>
      <c r="J113" s="2" t="s">
        <v>372</v>
      </c>
      <c r="K113" s="2" t="s">
        <v>80</v>
      </c>
      <c r="L113" s="11">
        <v>5</v>
      </c>
      <c r="M113" s="11">
        <v>5</v>
      </c>
      <c r="N113" s="6">
        <v>74250</v>
      </c>
      <c r="O113" s="6">
        <v>371250</v>
      </c>
      <c r="P113" s="6">
        <f t="shared" si="1"/>
        <v>371250</v>
      </c>
      <c r="Q113" s="6">
        <v>0</v>
      </c>
      <c r="R113" s="11">
        <v>0</v>
      </c>
      <c r="S113" s="6">
        <v>0</v>
      </c>
      <c r="T113" s="2" t="s">
        <v>462</v>
      </c>
      <c r="U113" s="2" t="s">
        <v>252</v>
      </c>
      <c r="V113" s="2" t="s">
        <v>0</v>
      </c>
      <c r="W113" s="2" t="s">
        <v>253</v>
      </c>
      <c r="X113" s="2" t="s">
        <v>425</v>
      </c>
      <c r="Y113" s="2" t="s">
        <v>445</v>
      </c>
      <c r="Z113" s="2"/>
      <c r="AA113" s="2"/>
      <c r="AB113">
        <v>371250</v>
      </c>
      <c r="AC113" t="str">
        <f>VLOOKUP(AE113,Table1[[Ký hiệu]:[Hướng xli]],9,0)</f>
        <v>NCC check theo sheep data cửa hàng nhập kho điều chỉnh giảm toàn bộ HĐ cũ và xuất lại HĐ mới đúng số lượng</v>
      </c>
      <c r="AD113" t="s">
        <v>528</v>
      </c>
      <c r="AE113" s="2">
        <v>35658</v>
      </c>
      <c r="AF113" s="6"/>
    </row>
    <row r="114" spans="1:32" s="16" customFormat="1" hidden="1" x14ac:dyDescent="0.25">
      <c r="A114" s="13">
        <v>45479</v>
      </c>
      <c r="B114" s="14" t="s">
        <v>313</v>
      </c>
      <c r="C114" s="13">
        <v>45491</v>
      </c>
      <c r="D114" s="14" t="s">
        <v>464</v>
      </c>
      <c r="E114" s="14">
        <v>4161299746</v>
      </c>
      <c r="F114" s="14" t="s">
        <v>178</v>
      </c>
      <c r="G114" s="14" t="s">
        <v>359</v>
      </c>
      <c r="H114" s="14"/>
      <c r="I114" s="14" t="s">
        <v>500</v>
      </c>
      <c r="J114" s="14" t="s">
        <v>485</v>
      </c>
      <c r="K114" s="14" t="s">
        <v>80</v>
      </c>
      <c r="L114" s="12">
        <v>10</v>
      </c>
      <c r="M114" s="12">
        <v>5</v>
      </c>
      <c r="N114" s="15">
        <v>50182</v>
      </c>
      <c r="O114" s="15">
        <v>501820</v>
      </c>
      <c r="P114" s="6">
        <f t="shared" si="1"/>
        <v>250910</v>
      </c>
      <c r="Q114" s="15">
        <v>0</v>
      </c>
      <c r="R114" s="12">
        <v>0</v>
      </c>
      <c r="S114" s="15">
        <v>0</v>
      </c>
      <c r="T114" s="14" t="s">
        <v>462</v>
      </c>
      <c r="U114" s="14" t="s">
        <v>252</v>
      </c>
      <c r="V114" s="14" t="s">
        <v>0</v>
      </c>
      <c r="W114" s="14" t="s">
        <v>253</v>
      </c>
      <c r="X114" s="14" t="s">
        <v>425</v>
      </c>
      <c r="Y114" s="14" t="s">
        <v>445</v>
      </c>
      <c r="Z114" s="14"/>
      <c r="AA114" s="14"/>
      <c r="AB114" s="16">
        <v>250910</v>
      </c>
      <c r="AC114" t="str">
        <f>VLOOKUP(AE114,Table1[[Ký hiệu]:[Hướng xli]],9,0)</f>
        <v>NCC check theo sheep data cửa hàng nhập kho điều chỉnh giảm toàn bộ HĐ cũ và xuất lại HĐ mới đúng số lượng</v>
      </c>
      <c r="AD114" s="16" t="s">
        <v>528</v>
      </c>
      <c r="AE114" s="14">
        <v>35658</v>
      </c>
      <c r="AF114" s="6"/>
    </row>
    <row r="115" spans="1:32" hidden="1" x14ac:dyDescent="0.25">
      <c r="A115" s="8">
        <v>45481</v>
      </c>
      <c r="B115" s="2" t="s">
        <v>189</v>
      </c>
      <c r="C115" s="8">
        <v>45491</v>
      </c>
      <c r="D115" s="2" t="s">
        <v>436</v>
      </c>
      <c r="E115" s="2">
        <v>4161265179</v>
      </c>
      <c r="F115" s="2" t="s">
        <v>478</v>
      </c>
      <c r="G115" s="2" t="s">
        <v>282</v>
      </c>
      <c r="H115" s="2"/>
      <c r="I115" s="2" t="s">
        <v>328</v>
      </c>
      <c r="J115" s="2" t="s">
        <v>305</v>
      </c>
      <c r="K115" s="2" t="s">
        <v>80</v>
      </c>
      <c r="L115" s="11">
        <v>5</v>
      </c>
      <c r="M115" s="11">
        <v>5</v>
      </c>
      <c r="N115" s="6">
        <v>111058</v>
      </c>
      <c r="O115" s="6">
        <v>555290</v>
      </c>
      <c r="P115" s="6">
        <f t="shared" si="1"/>
        <v>555290</v>
      </c>
      <c r="Q115" s="6">
        <v>0</v>
      </c>
      <c r="R115" s="11">
        <v>0</v>
      </c>
      <c r="S115" s="6">
        <v>0</v>
      </c>
      <c r="T115" s="2" t="s">
        <v>196</v>
      </c>
      <c r="U115" s="2" t="s">
        <v>252</v>
      </c>
      <c r="V115" s="2" t="s">
        <v>463</v>
      </c>
      <c r="W115" s="2" t="s">
        <v>253</v>
      </c>
      <c r="X115" s="2" t="s">
        <v>425</v>
      </c>
      <c r="Y115" s="2" t="s">
        <v>445</v>
      </c>
      <c r="Z115" s="2"/>
      <c r="AA115" s="2"/>
      <c r="AB115">
        <v>555290</v>
      </c>
      <c r="AC115" t="str">
        <f>VLOOKUP(AE115,Table1[[Ký hiệu]:[Hướng xli]],9,0)</f>
        <v>NCC check theo sheep data cửa hàng nhập kho điều chỉnh giảm toàn bộ HĐ cũ và xuất lại HĐ mới đúng số lượng</v>
      </c>
      <c r="AD115" t="s">
        <v>523</v>
      </c>
      <c r="AE115" s="2">
        <v>35713</v>
      </c>
      <c r="AF115" s="6"/>
    </row>
    <row r="116" spans="1:32" hidden="1" x14ac:dyDescent="0.25">
      <c r="A116" s="8">
        <v>45481</v>
      </c>
      <c r="B116" s="2" t="s">
        <v>189</v>
      </c>
      <c r="C116" s="8">
        <v>45491</v>
      </c>
      <c r="D116" s="2" t="s">
        <v>436</v>
      </c>
      <c r="E116" s="2">
        <v>4161265179</v>
      </c>
      <c r="F116" s="2" t="s">
        <v>478</v>
      </c>
      <c r="G116" s="2" t="s">
        <v>282</v>
      </c>
      <c r="H116" s="2"/>
      <c r="I116" s="2" t="s">
        <v>450</v>
      </c>
      <c r="J116" s="2" t="s">
        <v>306</v>
      </c>
      <c r="K116" s="2" t="s">
        <v>80</v>
      </c>
      <c r="L116" s="11">
        <v>10</v>
      </c>
      <c r="M116" s="11">
        <v>10</v>
      </c>
      <c r="N116" s="6">
        <v>73431</v>
      </c>
      <c r="O116" s="6">
        <v>734310</v>
      </c>
      <c r="P116" s="6">
        <f t="shared" si="1"/>
        <v>734310</v>
      </c>
      <c r="Q116" s="6">
        <v>0</v>
      </c>
      <c r="R116" s="11">
        <v>0</v>
      </c>
      <c r="S116" s="6">
        <v>0</v>
      </c>
      <c r="T116" s="2" t="s">
        <v>196</v>
      </c>
      <c r="U116" s="2" t="s">
        <v>252</v>
      </c>
      <c r="V116" s="2" t="s">
        <v>463</v>
      </c>
      <c r="W116" s="2" t="s">
        <v>253</v>
      </c>
      <c r="X116" s="2" t="s">
        <v>425</v>
      </c>
      <c r="Y116" s="2" t="s">
        <v>445</v>
      </c>
      <c r="Z116" s="2"/>
      <c r="AA116" s="2"/>
      <c r="AB116">
        <v>734310</v>
      </c>
      <c r="AC116" t="str">
        <f>VLOOKUP(AE116,Table1[[Ký hiệu]:[Hướng xli]],9,0)</f>
        <v>NCC check theo sheep data cửa hàng nhập kho điều chỉnh giảm toàn bộ HĐ cũ và xuất lại HĐ mới đúng số lượng</v>
      </c>
      <c r="AD116" t="s">
        <v>523</v>
      </c>
      <c r="AE116" s="2">
        <v>35713</v>
      </c>
      <c r="AF116" s="6"/>
    </row>
    <row r="117" spans="1:32" s="16" customFormat="1" hidden="1" x14ac:dyDescent="0.25">
      <c r="A117" s="13">
        <v>45481</v>
      </c>
      <c r="B117" s="14" t="s">
        <v>189</v>
      </c>
      <c r="C117" s="13">
        <v>45491</v>
      </c>
      <c r="D117" s="14" t="s">
        <v>436</v>
      </c>
      <c r="E117" s="14">
        <v>4161265179</v>
      </c>
      <c r="F117" s="14" t="s">
        <v>478</v>
      </c>
      <c r="G117" s="14" t="s">
        <v>282</v>
      </c>
      <c r="H117" s="14"/>
      <c r="I117" s="14" t="s">
        <v>490</v>
      </c>
      <c r="J117" s="14" t="s">
        <v>236</v>
      </c>
      <c r="K117" s="14" t="s">
        <v>80</v>
      </c>
      <c r="L117" s="12">
        <v>10</v>
      </c>
      <c r="M117" s="12">
        <v>0</v>
      </c>
      <c r="N117" s="15">
        <v>70950</v>
      </c>
      <c r="O117" s="15">
        <v>709500</v>
      </c>
      <c r="P117" s="6">
        <f t="shared" si="1"/>
        <v>0</v>
      </c>
      <c r="Q117" s="15">
        <v>0</v>
      </c>
      <c r="R117" s="12">
        <v>0</v>
      </c>
      <c r="S117" s="15">
        <v>0</v>
      </c>
      <c r="T117" s="14" t="s">
        <v>196</v>
      </c>
      <c r="U117" s="14" t="s">
        <v>252</v>
      </c>
      <c r="V117" s="14" t="s">
        <v>463</v>
      </c>
      <c r="W117" s="14" t="s">
        <v>253</v>
      </c>
      <c r="X117" s="14" t="s">
        <v>425</v>
      </c>
      <c r="Y117" s="14" t="s">
        <v>445</v>
      </c>
      <c r="Z117" s="14"/>
      <c r="AA117" s="14"/>
      <c r="AB117" s="16">
        <v>0</v>
      </c>
      <c r="AC117" t="str">
        <f>VLOOKUP(AE117,Table1[[Ký hiệu]:[Hướng xli]],9,0)</f>
        <v>NCC check theo sheep data cửa hàng nhập kho điều chỉnh giảm toàn bộ HĐ cũ và xuất lại HĐ mới đúng số lượng</v>
      </c>
      <c r="AD117" s="16" t="s">
        <v>523</v>
      </c>
      <c r="AE117" s="14">
        <v>35713</v>
      </c>
      <c r="AF117" s="6"/>
    </row>
    <row r="118" spans="1:32" s="16" customFormat="1" hidden="1" x14ac:dyDescent="0.25">
      <c r="A118" s="13">
        <v>45481</v>
      </c>
      <c r="B118" s="14" t="s">
        <v>189</v>
      </c>
      <c r="C118" s="13">
        <v>45491</v>
      </c>
      <c r="D118" s="14" t="s">
        <v>436</v>
      </c>
      <c r="E118" s="14">
        <v>4161265179</v>
      </c>
      <c r="F118" s="14" t="s">
        <v>478</v>
      </c>
      <c r="G118" s="14" t="s">
        <v>282</v>
      </c>
      <c r="H118" s="14"/>
      <c r="I118" s="14" t="s">
        <v>500</v>
      </c>
      <c r="J118" s="14" t="s">
        <v>485</v>
      </c>
      <c r="K118" s="14" t="s">
        <v>80</v>
      </c>
      <c r="L118" s="12">
        <v>10</v>
      </c>
      <c r="M118" s="12">
        <v>0</v>
      </c>
      <c r="N118" s="15">
        <v>50182</v>
      </c>
      <c r="O118" s="15">
        <v>501820</v>
      </c>
      <c r="P118" s="6">
        <f t="shared" si="1"/>
        <v>0</v>
      </c>
      <c r="Q118" s="15">
        <v>0</v>
      </c>
      <c r="R118" s="12">
        <v>0</v>
      </c>
      <c r="S118" s="15">
        <v>0</v>
      </c>
      <c r="T118" s="14" t="s">
        <v>196</v>
      </c>
      <c r="U118" s="14" t="s">
        <v>252</v>
      </c>
      <c r="V118" s="14" t="s">
        <v>463</v>
      </c>
      <c r="W118" s="14" t="s">
        <v>253</v>
      </c>
      <c r="X118" s="14" t="s">
        <v>425</v>
      </c>
      <c r="Y118" s="14" t="s">
        <v>445</v>
      </c>
      <c r="Z118" s="14"/>
      <c r="AA118" s="14"/>
      <c r="AB118" s="16">
        <v>0</v>
      </c>
      <c r="AC118" t="str">
        <f>VLOOKUP(AE118,Table1[[Ký hiệu]:[Hướng xli]],9,0)</f>
        <v>NCC check theo sheep data cửa hàng nhập kho điều chỉnh giảm toàn bộ HĐ cũ và xuất lại HĐ mới đúng số lượng</v>
      </c>
      <c r="AD118" s="16" t="s">
        <v>523</v>
      </c>
      <c r="AE118" s="14">
        <v>35713</v>
      </c>
      <c r="AF118" s="6"/>
    </row>
    <row r="119" spans="1:32" s="16" customFormat="1" hidden="1" x14ac:dyDescent="0.25">
      <c r="A119" s="13">
        <v>45481</v>
      </c>
      <c r="B119" s="14" t="s">
        <v>189</v>
      </c>
      <c r="C119" s="13">
        <v>45491</v>
      </c>
      <c r="D119" s="14" t="s">
        <v>436</v>
      </c>
      <c r="E119" s="14">
        <v>4161265179</v>
      </c>
      <c r="F119" s="14" t="s">
        <v>478</v>
      </c>
      <c r="G119" s="14" t="s">
        <v>282</v>
      </c>
      <c r="H119" s="14"/>
      <c r="I119" s="14" t="s">
        <v>243</v>
      </c>
      <c r="J119" s="14" t="s">
        <v>430</v>
      </c>
      <c r="K119" s="14" t="s">
        <v>80</v>
      </c>
      <c r="L119" s="12">
        <v>10</v>
      </c>
      <c r="M119" s="12">
        <v>0</v>
      </c>
      <c r="N119" s="15">
        <v>46000</v>
      </c>
      <c r="O119" s="15">
        <v>460000</v>
      </c>
      <c r="P119" s="6">
        <f t="shared" si="1"/>
        <v>0</v>
      </c>
      <c r="Q119" s="15">
        <v>0</v>
      </c>
      <c r="R119" s="12">
        <v>0</v>
      </c>
      <c r="S119" s="15">
        <v>0</v>
      </c>
      <c r="T119" s="14" t="s">
        <v>196</v>
      </c>
      <c r="U119" s="14" t="s">
        <v>252</v>
      </c>
      <c r="V119" s="14" t="s">
        <v>463</v>
      </c>
      <c r="W119" s="14" t="s">
        <v>253</v>
      </c>
      <c r="X119" s="14" t="s">
        <v>425</v>
      </c>
      <c r="Y119" s="14" t="s">
        <v>445</v>
      </c>
      <c r="Z119" s="14"/>
      <c r="AA119" s="14"/>
      <c r="AB119" s="16">
        <v>0</v>
      </c>
      <c r="AC119" t="str">
        <f>VLOOKUP(AE119,Table1[[Ký hiệu]:[Hướng xli]],9,0)</f>
        <v>NCC check theo sheep data cửa hàng nhập kho điều chỉnh giảm toàn bộ HĐ cũ và xuất lại HĐ mới đúng số lượng</v>
      </c>
      <c r="AD119" s="16" t="s">
        <v>523</v>
      </c>
      <c r="AE119" s="14">
        <v>35713</v>
      </c>
      <c r="AF119" s="6"/>
    </row>
    <row r="120" spans="1:32" hidden="1" x14ac:dyDescent="0.25">
      <c r="A120" s="8">
        <v>45482</v>
      </c>
      <c r="B120" s="2" t="s">
        <v>447</v>
      </c>
      <c r="C120" s="8">
        <v>45491</v>
      </c>
      <c r="D120" s="2" t="s">
        <v>378</v>
      </c>
      <c r="E120" s="2">
        <v>4161275503</v>
      </c>
      <c r="F120" s="2" t="s">
        <v>217</v>
      </c>
      <c r="G120" s="2" t="s">
        <v>359</v>
      </c>
      <c r="H120" s="2"/>
      <c r="I120" s="2" t="s">
        <v>243</v>
      </c>
      <c r="J120" s="2" t="s">
        <v>430</v>
      </c>
      <c r="K120" s="2" t="s">
        <v>80</v>
      </c>
      <c r="L120" s="11">
        <v>5</v>
      </c>
      <c r="M120" s="11">
        <v>5</v>
      </c>
      <c r="N120" s="6">
        <v>46000</v>
      </c>
      <c r="O120" s="6">
        <v>230000</v>
      </c>
      <c r="P120" s="6">
        <f t="shared" si="1"/>
        <v>230000</v>
      </c>
      <c r="Q120" s="6">
        <v>0</v>
      </c>
      <c r="R120" s="11">
        <v>0</v>
      </c>
      <c r="S120" s="6">
        <v>0</v>
      </c>
      <c r="T120" s="2" t="s">
        <v>462</v>
      </c>
      <c r="U120" s="2" t="s">
        <v>252</v>
      </c>
      <c r="V120" s="2" t="s">
        <v>469</v>
      </c>
      <c r="W120" s="2" t="s">
        <v>253</v>
      </c>
      <c r="X120" s="2" t="s">
        <v>425</v>
      </c>
      <c r="Y120" s="2" t="s">
        <v>445</v>
      </c>
      <c r="Z120" s="2"/>
      <c r="AA120" s="2"/>
      <c r="AB120">
        <v>0</v>
      </c>
      <c r="AC120" t="str">
        <f>VLOOKUP(AE120,Table1[[Ký hiệu]:[Hướng xli]],9,0)</f>
        <v>NCC điều chỉnh giảm toàn bộ HĐ</v>
      </c>
      <c r="AD120" t="s">
        <v>518</v>
      </c>
      <c r="AE120" s="2">
        <v>35744</v>
      </c>
      <c r="AF120" s="6"/>
    </row>
    <row r="121" spans="1:32" hidden="1" x14ac:dyDescent="0.25">
      <c r="A121" s="8">
        <v>45482</v>
      </c>
      <c r="B121" s="2" t="s">
        <v>447</v>
      </c>
      <c r="C121" s="8">
        <v>45491</v>
      </c>
      <c r="D121" s="2" t="s">
        <v>378</v>
      </c>
      <c r="E121" s="2">
        <v>4161275503</v>
      </c>
      <c r="F121" s="2" t="s">
        <v>217</v>
      </c>
      <c r="G121" s="2" t="s">
        <v>359</v>
      </c>
      <c r="H121" s="2"/>
      <c r="I121" s="2" t="s">
        <v>500</v>
      </c>
      <c r="J121" s="2" t="s">
        <v>485</v>
      </c>
      <c r="K121" s="2" t="s">
        <v>80</v>
      </c>
      <c r="L121" s="11">
        <v>10</v>
      </c>
      <c r="M121" s="11">
        <v>10</v>
      </c>
      <c r="N121" s="6">
        <v>50182</v>
      </c>
      <c r="O121" s="6">
        <v>501820</v>
      </c>
      <c r="P121" s="6">
        <f t="shared" si="1"/>
        <v>501820</v>
      </c>
      <c r="Q121" s="6">
        <v>0</v>
      </c>
      <c r="R121" s="11">
        <v>0</v>
      </c>
      <c r="S121" s="6">
        <v>0</v>
      </c>
      <c r="T121" s="2" t="s">
        <v>462</v>
      </c>
      <c r="U121" s="2" t="s">
        <v>252</v>
      </c>
      <c r="V121" s="2" t="s">
        <v>469</v>
      </c>
      <c r="W121" s="2" t="s">
        <v>253</v>
      </c>
      <c r="X121" s="2" t="s">
        <v>425</v>
      </c>
      <c r="Y121" s="2" t="s">
        <v>445</v>
      </c>
      <c r="Z121" s="2"/>
      <c r="AA121" s="2"/>
      <c r="AB121">
        <v>0</v>
      </c>
      <c r="AC121" t="str">
        <f>VLOOKUP(AE121,Table1[[Ký hiệu]:[Hướng xli]],9,0)</f>
        <v>NCC điều chỉnh giảm toàn bộ HĐ</v>
      </c>
      <c r="AD121" t="s">
        <v>518</v>
      </c>
      <c r="AE121" s="2">
        <v>35744</v>
      </c>
      <c r="AF121" s="6"/>
    </row>
    <row r="122" spans="1:32" hidden="1" x14ac:dyDescent="0.25">
      <c r="A122" s="8">
        <v>45482</v>
      </c>
      <c r="B122" s="2" t="s">
        <v>447</v>
      </c>
      <c r="C122" s="8">
        <v>45491</v>
      </c>
      <c r="D122" s="2" t="s">
        <v>378</v>
      </c>
      <c r="E122" s="2">
        <v>4161275503</v>
      </c>
      <c r="F122" s="2" t="s">
        <v>217</v>
      </c>
      <c r="G122" s="2" t="s">
        <v>359</v>
      </c>
      <c r="H122" s="2"/>
      <c r="I122" s="2" t="s">
        <v>472</v>
      </c>
      <c r="J122" s="2" t="s">
        <v>256</v>
      </c>
      <c r="K122" s="2" t="s">
        <v>80</v>
      </c>
      <c r="L122" s="11">
        <v>5</v>
      </c>
      <c r="M122" s="11">
        <v>5</v>
      </c>
      <c r="N122" s="6">
        <v>55595</v>
      </c>
      <c r="O122" s="6">
        <v>277975</v>
      </c>
      <c r="P122" s="6">
        <f t="shared" si="1"/>
        <v>277975</v>
      </c>
      <c r="Q122" s="6">
        <v>0</v>
      </c>
      <c r="R122" s="11">
        <v>0</v>
      </c>
      <c r="S122" s="6">
        <v>0</v>
      </c>
      <c r="T122" s="2" t="s">
        <v>462</v>
      </c>
      <c r="U122" s="2" t="s">
        <v>252</v>
      </c>
      <c r="V122" s="2" t="s">
        <v>469</v>
      </c>
      <c r="W122" s="2" t="s">
        <v>253</v>
      </c>
      <c r="X122" s="2" t="s">
        <v>425</v>
      </c>
      <c r="Y122" s="2" t="s">
        <v>445</v>
      </c>
      <c r="Z122" s="2"/>
      <c r="AA122" s="2"/>
      <c r="AB122">
        <v>0</v>
      </c>
      <c r="AC122" t="str">
        <f>VLOOKUP(AE122,Table1[[Ký hiệu]:[Hướng xli]],9,0)</f>
        <v>NCC điều chỉnh giảm toàn bộ HĐ</v>
      </c>
      <c r="AD122" t="s">
        <v>518</v>
      </c>
      <c r="AE122" s="2">
        <v>35744</v>
      </c>
      <c r="AF122" s="6"/>
    </row>
    <row r="123" spans="1:32" hidden="1" x14ac:dyDescent="0.25">
      <c r="A123" s="8">
        <v>45482</v>
      </c>
      <c r="B123" s="2" t="s">
        <v>447</v>
      </c>
      <c r="C123" s="8">
        <v>45491</v>
      </c>
      <c r="D123" s="2" t="s">
        <v>378</v>
      </c>
      <c r="E123" s="2">
        <v>4161275503</v>
      </c>
      <c r="F123" s="2" t="s">
        <v>217</v>
      </c>
      <c r="G123" s="2" t="s">
        <v>359</v>
      </c>
      <c r="H123" s="2"/>
      <c r="I123" s="2" t="s">
        <v>450</v>
      </c>
      <c r="J123" s="2" t="s">
        <v>306</v>
      </c>
      <c r="K123" s="2" t="s">
        <v>80</v>
      </c>
      <c r="L123" s="11">
        <v>5</v>
      </c>
      <c r="M123" s="11">
        <v>5</v>
      </c>
      <c r="N123" s="6">
        <v>73431</v>
      </c>
      <c r="O123" s="6">
        <v>367155</v>
      </c>
      <c r="P123" s="6">
        <f t="shared" si="1"/>
        <v>367155</v>
      </c>
      <c r="Q123" s="6">
        <v>0</v>
      </c>
      <c r="R123" s="11">
        <v>0</v>
      </c>
      <c r="S123" s="6">
        <v>0</v>
      </c>
      <c r="T123" s="2" t="s">
        <v>462</v>
      </c>
      <c r="U123" s="2" t="s">
        <v>252</v>
      </c>
      <c r="V123" s="2" t="s">
        <v>469</v>
      </c>
      <c r="W123" s="2" t="s">
        <v>253</v>
      </c>
      <c r="X123" s="2" t="s">
        <v>425</v>
      </c>
      <c r="Y123" s="2" t="s">
        <v>445</v>
      </c>
      <c r="Z123" s="2"/>
      <c r="AA123" s="2"/>
      <c r="AB123">
        <v>0</v>
      </c>
      <c r="AC123" t="str">
        <f>VLOOKUP(AE123,Table1[[Ký hiệu]:[Hướng xli]],9,0)</f>
        <v>NCC điều chỉnh giảm toàn bộ HĐ</v>
      </c>
      <c r="AD123" t="s">
        <v>518</v>
      </c>
      <c r="AE123" s="2">
        <v>35744</v>
      </c>
      <c r="AF123" s="6"/>
    </row>
    <row r="124" spans="1:32" s="16" customFormat="1" hidden="1" x14ac:dyDescent="0.25">
      <c r="A124" s="13">
        <v>45482</v>
      </c>
      <c r="B124" s="14" t="s">
        <v>213</v>
      </c>
      <c r="C124" s="13">
        <v>45491</v>
      </c>
      <c r="D124" s="14" t="s">
        <v>383</v>
      </c>
      <c r="E124" s="14">
        <v>4161303489</v>
      </c>
      <c r="F124" s="14" t="s">
        <v>165</v>
      </c>
      <c r="G124" s="14" t="s">
        <v>282</v>
      </c>
      <c r="H124" s="14"/>
      <c r="I124" s="14" t="s">
        <v>450</v>
      </c>
      <c r="J124" s="14" t="s">
        <v>306</v>
      </c>
      <c r="K124" s="14" t="s">
        <v>80</v>
      </c>
      <c r="L124" s="12">
        <v>10</v>
      </c>
      <c r="M124" s="12">
        <v>0</v>
      </c>
      <c r="N124" s="15">
        <v>73431</v>
      </c>
      <c r="O124" s="15">
        <v>734310</v>
      </c>
      <c r="P124" s="6">
        <f t="shared" si="1"/>
        <v>0</v>
      </c>
      <c r="Q124" s="15">
        <v>0</v>
      </c>
      <c r="R124" s="12">
        <v>0</v>
      </c>
      <c r="S124" s="15">
        <v>0</v>
      </c>
      <c r="T124" s="14" t="s">
        <v>196</v>
      </c>
      <c r="U124" s="14" t="s">
        <v>252</v>
      </c>
      <c r="V124" s="14" t="s">
        <v>2</v>
      </c>
      <c r="W124" s="14" t="s">
        <v>253</v>
      </c>
      <c r="X124" s="14" t="s">
        <v>425</v>
      </c>
      <c r="Y124" s="14" t="s">
        <v>445</v>
      </c>
      <c r="Z124" s="14"/>
      <c r="AA124" s="14"/>
      <c r="AB124" s="16">
        <v>0</v>
      </c>
      <c r="AC124" t="str">
        <f>VLOOKUP(AE124,Table1[[Ký hiệu]:[Hướng xli]],9,0)</f>
        <v>NCC check theo sheep data cửa hàng nhập kho điều chỉnh giảm toàn bộ HĐ cũ và xuất lại HĐ mới đúng số lượng</v>
      </c>
      <c r="AD124" s="16" t="s">
        <v>529</v>
      </c>
      <c r="AE124" s="14">
        <v>35804</v>
      </c>
      <c r="AF124" s="6"/>
    </row>
    <row r="125" spans="1:32" hidden="1" x14ac:dyDescent="0.25">
      <c r="A125" s="8">
        <v>45482</v>
      </c>
      <c r="B125" s="2" t="s">
        <v>213</v>
      </c>
      <c r="C125" s="8">
        <v>45491</v>
      </c>
      <c r="D125" s="2" t="s">
        <v>383</v>
      </c>
      <c r="E125" s="2">
        <v>4161303489</v>
      </c>
      <c r="F125" s="2" t="s">
        <v>165</v>
      </c>
      <c r="G125" s="2" t="s">
        <v>282</v>
      </c>
      <c r="H125" s="2"/>
      <c r="I125" s="2" t="s">
        <v>328</v>
      </c>
      <c r="J125" s="2" t="s">
        <v>305</v>
      </c>
      <c r="K125" s="2" t="s">
        <v>80</v>
      </c>
      <c r="L125" s="11">
        <v>5</v>
      </c>
      <c r="M125" s="11">
        <v>5</v>
      </c>
      <c r="N125" s="6">
        <v>111058</v>
      </c>
      <c r="O125" s="6">
        <v>555290</v>
      </c>
      <c r="P125" s="6">
        <f t="shared" si="1"/>
        <v>555290</v>
      </c>
      <c r="Q125" s="6">
        <v>0</v>
      </c>
      <c r="R125" s="11">
        <v>0</v>
      </c>
      <c r="S125" s="6">
        <v>0</v>
      </c>
      <c r="T125" s="2" t="s">
        <v>196</v>
      </c>
      <c r="U125" s="2" t="s">
        <v>252</v>
      </c>
      <c r="V125" s="2" t="s">
        <v>2</v>
      </c>
      <c r="W125" s="2" t="s">
        <v>253</v>
      </c>
      <c r="X125" s="2" t="s">
        <v>425</v>
      </c>
      <c r="Y125" s="2" t="s">
        <v>445</v>
      </c>
      <c r="Z125" s="2"/>
      <c r="AA125" s="2"/>
      <c r="AB125">
        <v>555290</v>
      </c>
      <c r="AC125" t="str">
        <f>VLOOKUP(AE125,Table1[[Ký hiệu]:[Hướng xli]],9,0)</f>
        <v>NCC check theo sheep data cửa hàng nhập kho điều chỉnh giảm toàn bộ HĐ cũ và xuất lại HĐ mới đúng số lượng</v>
      </c>
      <c r="AD125" t="s">
        <v>529</v>
      </c>
      <c r="AE125" s="2">
        <v>35804</v>
      </c>
      <c r="AF125" s="6"/>
    </row>
    <row r="126" spans="1:32" hidden="1" x14ac:dyDescent="0.25">
      <c r="A126" s="8">
        <v>45482</v>
      </c>
      <c r="B126" s="2" t="s">
        <v>350</v>
      </c>
      <c r="C126" s="8">
        <v>45491</v>
      </c>
      <c r="D126" s="2" t="s">
        <v>182</v>
      </c>
      <c r="E126" s="2">
        <v>4161494193</v>
      </c>
      <c r="F126" s="2" t="s">
        <v>30</v>
      </c>
      <c r="G126" s="2" t="s">
        <v>282</v>
      </c>
      <c r="H126" s="2"/>
      <c r="I126" s="2" t="s">
        <v>450</v>
      </c>
      <c r="J126" s="2" t="s">
        <v>306</v>
      </c>
      <c r="K126" s="2" t="s">
        <v>80</v>
      </c>
      <c r="L126" s="11">
        <v>10</v>
      </c>
      <c r="M126" s="11">
        <v>10</v>
      </c>
      <c r="N126" s="6">
        <v>73431</v>
      </c>
      <c r="O126" s="6">
        <v>734310</v>
      </c>
      <c r="P126" s="6">
        <f t="shared" si="1"/>
        <v>734310</v>
      </c>
      <c r="Q126" s="6">
        <v>0</v>
      </c>
      <c r="R126" s="11">
        <v>0</v>
      </c>
      <c r="S126" s="6">
        <v>0</v>
      </c>
      <c r="T126" s="2" t="s">
        <v>196</v>
      </c>
      <c r="U126" s="2" t="s">
        <v>252</v>
      </c>
      <c r="V126" s="2" t="s">
        <v>451</v>
      </c>
      <c r="W126" s="2" t="s">
        <v>253</v>
      </c>
      <c r="X126" s="2" t="s">
        <v>425</v>
      </c>
      <c r="Y126" s="2" t="s">
        <v>445</v>
      </c>
      <c r="Z126" s="2" t="s">
        <v>251</v>
      </c>
      <c r="AA126" s="2"/>
      <c r="AB126">
        <v>734310</v>
      </c>
      <c r="AC126" t="str">
        <f>VLOOKUP(AE126,Table1[[Ký hiệu]:[Hướng xli]],9,0)</f>
        <v>NCC check theo sheep data cửa hàng nhập kho điều chỉnh giảm toàn bộ HĐ cũ và xuất lại HĐ mới đúng số lượng</v>
      </c>
      <c r="AD126" t="s">
        <v>530</v>
      </c>
      <c r="AE126" s="2">
        <v>35816</v>
      </c>
      <c r="AF126" s="6"/>
    </row>
    <row r="127" spans="1:32" s="16" customFormat="1" hidden="1" x14ac:dyDescent="0.25">
      <c r="A127" s="13">
        <v>45482</v>
      </c>
      <c r="B127" s="14" t="s">
        <v>350</v>
      </c>
      <c r="C127" s="13">
        <v>45491</v>
      </c>
      <c r="D127" s="14" t="s">
        <v>182</v>
      </c>
      <c r="E127" s="14">
        <v>4161494193</v>
      </c>
      <c r="F127" s="14" t="s">
        <v>30</v>
      </c>
      <c r="G127" s="14" t="s">
        <v>282</v>
      </c>
      <c r="H127" s="14"/>
      <c r="I127" s="14" t="s">
        <v>328</v>
      </c>
      <c r="J127" s="14" t="s">
        <v>305</v>
      </c>
      <c r="K127" s="14" t="s">
        <v>80</v>
      </c>
      <c r="L127" s="12">
        <v>3</v>
      </c>
      <c r="M127" s="12">
        <v>0</v>
      </c>
      <c r="N127" s="15">
        <v>111058</v>
      </c>
      <c r="O127" s="15">
        <v>333174</v>
      </c>
      <c r="P127" s="6">
        <f t="shared" si="1"/>
        <v>0</v>
      </c>
      <c r="Q127" s="15">
        <v>0</v>
      </c>
      <c r="R127" s="12">
        <v>0</v>
      </c>
      <c r="S127" s="15">
        <v>0</v>
      </c>
      <c r="T127" s="14" t="s">
        <v>196</v>
      </c>
      <c r="U127" s="14" t="s">
        <v>252</v>
      </c>
      <c r="V127" s="14" t="s">
        <v>451</v>
      </c>
      <c r="W127" s="14" t="s">
        <v>253</v>
      </c>
      <c r="X127" s="14" t="s">
        <v>425</v>
      </c>
      <c r="Y127" s="14" t="s">
        <v>445</v>
      </c>
      <c r="Z127" s="14" t="s">
        <v>251</v>
      </c>
      <c r="AA127" s="14"/>
      <c r="AB127" s="16">
        <v>0</v>
      </c>
      <c r="AC127" t="str">
        <f>VLOOKUP(AE127,Table1[[Ký hiệu]:[Hướng xli]],9,0)</f>
        <v>NCC check theo sheep data cửa hàng nhập kho điều chỉnh giảm toàn bộ HĐ cũ và xuất lại HĐ mới đúng số lượng</v>
      </c>
      <c r="AD127" s="16" t="s">
        <v>530</v>
      </c>
      <c r="AE127" s="14">
        <v>35816</v>
      </c>
      <c r="AF127" s="6"/>
    </row>
    <row r="128" spans="1:32" hidden="1" x14ac:dyDescent="0.25">
      <c r="A128" s="8">
        <v>45485</v>
      </c>
      <c r="B128" s="2" t="s">
        <v>226</v>
      </c>
      <c r="C128" s="8">
        <v>45491</v>
      </c>
      <c r="D128" s="2" t="s">
        <v>376</v>
      </c>
      <c r="E128" s="2">
        <v>4161177659</v>
      </c>
      <c r="F128" s="2" t="s">
        <v>225</v>
      </c>
      <c r="G128" s="2" t="s">
        <v>483</v>
      </c>
      <c r="H128" s="2"/>
      <c r="I128" s="2" t="s">
        <v>243</v>
      </c>
      <c r="J128" s="2" t="s">
        <v>430</v>
      </c>
      <c r="K128" s="2" t="s">
        <v>80</v>
      </c>
      <c r="L128" s="11">
        <v>5</v>
      </c>
      <c r="M128" s="11">
        <v>5</v>
      </c>
      <c r="N128" s="6">
        <v>46000</v>
      </c>
      <c r="O128" s="6">
        <v>230000</v>
      </c>
      <c r="P128" s="6">
        <f t="shared" si="1"/>
        <v>230000</v>
      </c>
      <c r="Q128" s="6">
        <v>0</v>
      </c>
      <c r="R128" s="11">
        <v>0</v>
      </c>
      <c r="S128" s="6">
        <v>0</v>
      </c>
      <c r="T128" s="2" t="s">
        <v>196</v>
      </c>
      <c r="U128" s="2" t="s">
        <v>252</v>
      </c>
      <c r="V128" s="2" t="s">
        <v>451</v>
      </c>
      <c r="W128" s="2" t="s">
        <v>253</v>
      </c>
      <c r="X128" s="2" t="s">
        <v>425</v>
      </c>
      <c r="Y128" s="2" t="s">
        <v>445</v>
      </c>
      <c r="Z128" s="2"/>
      <c r="AA128" s="2"/>
      <c r="AB128">
        <v>0</v>
      </c>
      <c r="AC128" t="str">
        <f>VLOOKUP(AE128,Table1[[Ký hiệu]:[Hướng xli]],9,0)</f>
        <v>NCC điều chỉnh giảm toàn bộ HĐ</v>
      </c>
      <c r="AD128" t="s">
        <v>513</v>
      </c>
      <c r="AE128" s="2">
        <v>35925</v>
      </c>
      <c r="AF128" s="6"/>
    </row>
    <row r="129" spans="1:32" hidden="1" x14ac:dyDescent="0.25">
      <c r="A129" s="8">
        <v>45485</v>
      </c>
      <c r="B129" s="2" t="s">
        <v>226</v>
      </c>
      <c r="C129" s="8">
        <v>45491</v>
      </c>
      <c r="D129" s="2" t="s">
        <v>376</v>
      </c>
      <c r="E129" s="2">
        <v>4161177659</v>
      </c>
      <c r="F129" s="2" t="s">
        <v>225</v>
      </c>
      <c r="G129" s="2" t="s">
        <v>483</v>
      </c>
      <c r="H129" s="2"/>
      <c r="I129" s="2" t="s">
        <v>500</v>
      </c>
      <c r="J129" s="2" t="s">
        <v>485</v>
      </c>
      <c r="K129" s="2" t="s">
        <v>80</v>
      </c>
      <c r="L129" s="11">
        <v>5</v>
      </c>
      <c r="M129" s="11">
        <v>5</v>
      </c>
      <c r="N129" s="6">
        <v>50182</v>
      </c>
      <c r="O129" s="6">
        <v>250910</v>
      </c>
      <c r="P129" s="6">
        <f t="shared" si="1"/>
        <v>250910</v>
      </c>
      <c r="Q129" s="6">
        <v>0</v>
      </c>
      <c r="R129" s="11">
        <v>0</v>
      </c>
      <c r="S129" s="6">
        <v>0</v>
      </c>
      <c r="T129" s="2" t="s">
        <v>196</v>
      </c>
      <c r="U129" s="2" t="s">
        <v>252</v>
      </c>
      <c r="V129" s="2" t="s">
        <v>451</v>
      </c>
      <c r="W129" s="2" t="s">
        <v>253</v>
      </c>
      <c r="X129" s="2" t="s">
        <v>425</v>
      </c>
      <c r="Y129" s="2" t="s">
        <v>445</v>
      </c>
      <c r="Z129" s="2"/>
      <c r="AA129" s="2"/>
      <c r="AB129">
        <v>0</v>
      </c>
      <c r="AC129" t="str">
        <f>VLOOKUP(AE129,Table1[[Ký hiệu]:[Hướng xli]],9,0)</f>
        <v>NCC điều chỉnh giảm toàn bộ HĐ</v>
      </c>
      <c r="AD129" t="s">
        <v>513</v>
      </c>
      <c r="AE129" s="2">
        <v>35925</v>
      </c>
      <c r="AF129" s="6"/>
    </row>
    <row r="130" spans="1:32" hidden="1" x14ac:dyDescent="0.25">
      <c r="A130" s="8">
        <v>45485</v>
      </c>
      <c r="B130" s="2" t="s">
        <v>226</v>
      </c>
      <c r="C130" s="8">
        <v>45491</v>
      </c>
      <c r="D130" s="2" t="s">
        <v>376</v>
      </c>
      <c r="E130" s="2">
        <v>4161177659</v>
      </c>
      <c r="F130" s="2" t="s">
        <v>225</v>
      </c>
      <c r="G130" s="2" t="s">
        <v>483</v>
      </c>
      <c r="H130" s="2"/>
      <c r="I130" s="2" t="s">
        <v>450</v>
      </c>
      <c r="J130" s="2" t="s">
        <v>306</v>
      </c>
      <c r="K130" s="2" t="s">
        <v>80</v>
      </c>
      <c r="L130" s="11">
        <v>10</v>
      </c>
      <c r="M130" s="11">
        <v>10</v>
      </c>
      <c r="N130" s="6">
        <v>58745</v>
      </c>
      <c r="O130" s="6">
        <v>587450</v>
      </c>
      <c r="P130" s="6">
        <f t="shared" si="1"/>
        <v>587450</v>
      </c>
      <c r="Q130" s="6">
        <v>0</v>
      </c>
      <c r="R130" s="11">
        <v>0</v>
      </c>
      <c r="S130" s="6">
        <v>0</v>
      </c>
      <c r="T130" s="2" t="s">
        <v>196</v>
      </c>
      <c r="U130" s="2" t="s">
        <v>252</v>
      </c>
      <c r="V130" s="2" t="s">
        <v>451</v>
      </c>
      <c r="W130" s="2" t="s">
        <v>253</v>
      </c>
      <c r="X130" s="2" t="s">
        <v>425</v>
      </c>
      <c r="Y130" s="2" t="s">
        <v>445</v>
      </c>
      <c r="Z130" s="2"/>
      <c r="AA130" s="2"/>
      <c r="AB130">
        <v>0</v>
      </c>
      <c r="AC130" t="str">
        <f>VLOOKUP(AE130,Table1[[Ký hiệu]:[Hướng xli]],9,0)</f>
        <v>NCC điều chỉnh giảm toàn bộ HĐ</v>
      </c>
      <c r="AD130" t="s">
        <v>513</v>
      </c>
      <c r="AE130" s="2">
        <v>35925</v>
      </c>
      <c r="AF130" s="6"/>
    </row>
    <row r="131" spans="1:32" hidden="1" x14ac:dyDescent="0.25">
      <c r="A131" s="8">
        <v>45485</v>
      </c>
      <c r="B131" s="2" t="s">
        <v>299</v>
      </c>
      <c r="C131" s="8">
        <v>45491</v>
      </c>
      <c r="D131" s="2" t="s">
        <v>54</v>
      </c>
      <c r="E131" s="2">
        <v>4161461946</v>
      </c>
      <c r="F131" s="2" t="s">
        <v>216</v>
      </c>
      <c r="G131" s="2" t="s">
        <v>248</v>
      </c>
      <c r="H131" s="2" t="s">
        <v>251</v>
      </c>
      <c r="I131" s="2" t="s">
        <v>450</v>
      </c>
      <c r="J131" s="2" t="s">
        <v>306</v>
      </c>
      <c r="K131" s="2" t="s">
        <v>80</v>
      </c>
      <c r="L131" s="11">
        <v>4</v>
      </c>
      <c r="M131" s="11">
        <v>4</v>
      </c>
      <c r="N131" s="6">
        <v>73431</v>
      </c>
      <c r="O131" s="6">
        <v>293724</v>
      </c>
      <c r="P131" s="6">
        <f t="shared" ref="P131:P194" si="2">M131*N131</f>
        <v>293724</v>
      </c>
      <c r="Q131" s="6">
        <v>0</v>
      </c>
      <c r="R131" s="11">
        <v>0</v>
      </c>
      <c r="S131" s="6">
        <v>0</v>
      </c>
      <c r="T131" s="2" t="s">
        <v>32</v>
      </c>
      <c r="U131" s="2" t="s">
        <v>408</v>
      </c>
      <c r="V131" s="2" t="s">
        <v>365</v>
      </c>
      <c r="W131" s="2" t="s">
        <v>113</v>
      </c>
      <c r="X131" s="2" t="s">
        <v>425</v>
      </c>
      <c r="Y131" s="2" t="s">
        <v>240</v>
      </c>
      <c r="Z131" s="2"/>
      <c r="AA131" s="2"/>
      <c r="AB131">
        <v>0</v>
      </c>
      <c r="AC131" t="str">
        <f>VLOOKUP(AE131,Table1[[Ký hiệu]:[Hướng xli]],9,0)</f>
        <v>NCC điều chỉnh giảm toàn bộ HĐ</v>
      </c>
      <c r="AD131" t="s">
        <v>513</v>
      </c>
      <c r="AE131" s="2">
        <v>36374</v>
      </c>
      <c r="AF131" s="6"/>
    </row>
    <row r="132" spans="1:32" hidden="1" x14ac:dyDescent="0.25">
      <c r="A132" s="8">
        <v>45485</v>
      </c>
      <c r="B132" s="2" t="s">
        <v>299</v>
      </c>
      <c r="C132" s="8">
        <v>45491</v>
      </c>
      <c r="D132" s="2" t="s">
        <v>54</v>
      </c>
      <c r="E132" s="2">
        <v>4161461946</v>
      </c>
      <c r="F132" s="2" t="s">
        <v>216</v>
      </c>
      <c r="G132" s="2" t="s">
        <v>248</v>
      </c>
      <c r="H132" s="2" t="s">
        <v>251</v>
      </c>
      <c r="I132" s="2" t="s">
        <v>328</v>
      </c>
      <c r="J132" s="2" t="s">
        <v>305</v>
      </c>
      <c r="K132" s="2" t="s">
        <v>80</v>
      </c>
      <c r="L132" s="11">
        <v>4</v>
      </c>
      <c r="M132" s="11">
        <v>4</v>
      </c>
      <c r="N132" s="6">
        <v>111058</v>
      </c>
      <c r="O132" s="6">
        <v>444232</v>
      </c>
      <c r="P132" s="6">
        <f t="shared" si="2"/>
        <v>444232</v>
      </c>
      <c r="Q132" s="6">
        <v>0</v>
      </c>
      <c r="R132" s="11">
        <v>0</v>
      </c>
      <c r="S132" s="6">
        <v>0</v>
      </c>
      <c r="T132" s="2" t="s">
        <v>32</v>
      </c>
      <c r="U132" s="2" t="s">
        <v>408</v>
      </c>
      <c r="V132" s="2" t="s">
        <v>365</v>
      </c>
      <c r="W132" s="2" t="s">
        <v>113</v>
      </c>
      <c r="X132" s="2" t="s">
        <v>425</v>
      </c>
      <c r="Y132" s="2" t="s">
        <v>240</v>
      </c>
      <c r="Z132" s="2"/>
      <c r="AA132" s="2"/>
      <c r="AB132">
        <v>0</v>
      </c>
      <c r="AC132" t="str">
        <f>VLOOKUP(AE132,Table1[[Ký hiệu]:[Hướng xli]],9,0)</f>
        <v>NCC điều chỉnh giảm toàn bộ HĐ</v>
      </c>
      <c r="AD132" t="s">
        <v>513</v>
      </c>
      <c r="AE132" s="2">
        <v>36374</v>
      </c>
      <c r="AF132" s="6"/>
    </row>
    <row r="133" spans="1:32" hidden="1" x14ac:dyDescent="0.25">
      <c r="A133" s="8">
        <v>45486</v>
      </c>
      <c r="B133" s="2" t="s">
        <v>174</v>
      </c>
      <c r="C133" s="8">
        <v>45491</v>
      </c>
      <c r="D133" s="2" t="s">
        <v>339</v>
      </c>
      <c r="E133" s="2">
        <v>4161461078</v>
      </c>
      <c r="F133" s="2" t="s">
        <v>239</v>
      </c>
      <c r="G133" s="2" t="s">
        <v>411</v>
      </c>
      <c r="H133" s="2" t="s">
        <v>251</v>
      </c>
      <c r="I133" s="2" t="s">
        <v>450</v>
      </c>
      <c r="J133" s="2" t="s">
        <v>306</v>
      </c>
      <c r="K133" s="2" t="s">
        <v>80</v>
      </c>
      <c r="L133" s="11">
        <v>4</v>
      </c>
      <c r="M133" s="11">
        <v>4</v>
      </c>
      <c r="N133" s="6">
        <v>73431</v>
      </c>
      <c r="O133" s="6">
        <v>293724</v>
      </c>
      <c r="P133" s="6">
        <f t="shared" si="2"/>
        <v>293724</v>
      </c>
      <c r="Q133" s="6">
        <v>0</v>
      </c>
      <c r="R133" s="11">
        <v>0</v>
      </c>
      <c r="S133" s="6">
        <v>0</v>
      </c>
      <c r="T133" s="2" t="s">
        <v>207</v>
      </c>
      <c r="U133" s="2" t="s">
        <v>408</v>
      </c>
      <c r="V133" s="2" t="s">
        <v>365</v>
      </c>
      <c r="W133" s="2" t="s">
        <v>113</v>
      </c>
      <c r="X133" s="2" t="s">
        <v>425</v>
      </c>
      <c r="Y133" s="2" t="s">
        <v>240</v>
      </c>
      <c r="Z133" s="2"/>
      <c r="AA133" s="2"/>
      <c r="AB133">
        <v>0</v>
      </c>
      <c r="AC133" t="str">
        <f>VLOOKUP(AE133,Table1[[Ký hiệu]:[Hướng xli]],9,0)</f>
        <v>NCC điều chỉnh giảm toàn bộ HĐ</v>
      </c>
      <c r="AD133" t="s">
        <v>513</v>
      </c>
      <c r="AE133" s="2">
        <v>36423</v>
      </c>
      <c r="AF133" s="6"/>
    </row>
    <row r="134" spans="1:32" hidden="1" x14ac:dyDescent="0.25">
      <c r="A134" s="8">
        <v>45486</v>
      </c>
      <c r="B134" s="2" t="s">
        <v>174</v>
      </c>
      <c r="C134" s="8">
        <v>45491</v>
      </c>
      <c r="D134" s="2" t="s">
        <v>339</v>
      </c>
      <c r="E134" s="2">
        <v>4161461078</v>
      </c>
      <c r="F134" s="2" t="s">
        <v>239</v>
      </c>
      <c r="G134" s="2" t="s">
        <v>411</v>
      </c>
      <c r="H134" s="2" t="s">
        <v>251</v>
      </c>
      <c r="I134" s="2" t="s">
        <v>328</v>
      </c>
      <c r="J134" s="2" t="s">
        <v>305</v>
      </c>
      <c r="K134" s="2" t="s">
        <v>80</v>
      </c>
      <c r="L134" s="11">
        <v>4</v>
      </c>
      <c r="M134" s="11">
        <v>4</v>
      </c>
      <c r="N134" s="6">
        <v>111058</v>
      </c>
      <c r="O134" s="6">
        <v>444232</v>
      </c>
      <c r="P134" s="6">
        <f t="shared" si="2"/>
        <v>444232</v>
      </c>
      <c r="Q134" s="6">
        <v>0</v>
      </c>
      <c r="R134" s="11">
        <v>0</v>
      </c>
      <c r="S134" s="6">
        <v>0</v>
      </c>
      <c r="T134" s="2" t="s">
        <v>207</v>
      </c>
      <c r="U134" s="2" t="s">
        <v>408</v>
      </c>
      <c r="V134" s="2" t="s">
        <v>365</v>
      </c>
      <c r="W134" s="2" t="s">
        <v>113</v>
      </c>
      <c r="X134" s="2" t="s">
        <v>425</v>
      </c>
      <c r="Y134" s="2" t="s">
        <v>240</v>
      </c>
      <c r="Z134" s="2"/>
      <c r="AA134" s="2"/>
      <c r="AB134">
        <v>0</v>
      </c>
      <c r="AC134" t="str">
        <f>VLOOKUP(AE134,Table1[[Ký hiệu]:[Hướng xli]],9,0)</f>
        <v>NCC điều chỉnh giảm toàn bộ HĐ</v>
      </c>
      <c r="AD134" t="s">
        <v>513</v>
      </c>
      <c r="AE134" s="2">
        <v>36423</v>
      </c>
      <c r="AF134" s="6"/>
    </row>
    <row r="135" spans="1:32" hidden="1" x14ac:dyDescent="0.25">
      <c r="A135" s="8">
        <v>45486</v>
      </c>
      <c r="B135" s="2" t="s">
        <v>465</v>
      </c>
      <c r="C135" s="8">
        <v>45491</v>
      </c>
      <c r="D135" s="2" t="s">
        <v>493</v>
      </c>
      <c r="E135" s="2">
        <v>4161460972</v>
      </c>
      <c r="F135" s="2" t="s">
        <v>39</v>
      </c>
      <c r="G135" s="2" t="s">
        <v>143</v>
      </c>
      <c r="H135" s="2" t="s">
        <v>251</v>
      </c>
      <c r="I135" s="2" t="s">
        <v>450</v>
      </c>
      <c r="J135" s="2" t="s">
        <v>306</v>
      </c>
      <c r="K135" s="2" t="s">
        <v>80</v>
      </c>
      <c r="L135" s="11">
        <v>4</v>
      </c>
      <c r="M135" s="11">
        <v>4</v>
      </c>
      <c r="N135" s="6">
        <v>73431</v>
      </c>
      <c r="O135" s="6">
        <v>293724</v>
      </c>
      <c r="P135" s="6">
        <f t="shared" si="2"/>
        <v>293724</v>
      </c>
      <c r="Q135" s="6">
        <v>0</v>
      </c>
      <c r="R135" s="11">
        <v>0</v>
      </c>
      <c r="S135" s="6">
        <v>0</v>
      </c>
      <c r="T135" s="2" t="s">
        <v>207</v>
      </c>
      <c r="U135" s="2" t="s">
        <v>408</v>
      </c>
      <c r="V135" s="2" t="s">
        <v>121</v>
      </c>
      <c r="W135" s="2" t="s">
        <v>113</v>
      </c>
      <c r="X135" s="2" t="s">
        <v>425</v>
      </c>
      <c r="Y135" s="2" t="s">
        <v>240</v>
      </c>
      <c r="Z135" s="2"/>
      <c r="AA135" s="2"/>
      <c r="AB135">
        <v>0</v>
      </c>
      <c r="AC135" t="str">
        <f>VLOOKUP(AE135,Table1[[Ký hiệu]:[Hướng xli]],9,0)</f>
        <v>NCC điều chỉnh giảm toàn bộ HĐ</v>
      </c>
      <c r="AD135" t="s">
        <v>513</v>
      </c>
      <c r="AE135" s="2">
        <v>36449</v>
      </c>
      <c r="AF135" s="6"/>
    </row>
    <row r="136" spans="1:32" hidden="1" x14ac:dyDescent="0.25">
      <c r="A136" s="8">
        <v>45486</v>
      </c>
      <c r="B136" s="2" t="s">
        <v>465</v>
      </c>
      <c r="C136" s="8">
        <v>45491</v>
      </c>
      <c r="D136" s="2" t="s">
        <v>493</v>
      </c>
      <c r="E136" s="2">
        <v>4161460972</v>
      </c>
      <c r="F136" s="2" t="s">
        <v>39</v>
      </c>
      <c r="G136" s="2" t="s">
        <v>143</v>
      </c>
      <c r="H136" s="2" t="s">
        <v>251</v>
      </c>
      <c r="I136" s="2" t="s">
        <v>328</v>
      </c>
      <c r="J136" s="2" t="s">
        <v>305</v>
      </c>
      <c r="K136" s="2" t="s">
        <v>80</v>
      </c>
      <c r="L136" s="11">
        <v>4</v>
      </c>
      <c r="M136" s="11">
        <v>4</v>
      </c>
      <c r="N136" s="6">
        <v>111058</v>
      </c>
      <c r="O136" s="6">
        <v>444232</v>
      </c>
      <c r="P136" s="6">
        <f t="shared" si="2"/>
        <v>444232</v>
      </c>
      <c r="Q136" s="6">
        <v>0</v>
      </c>
      <c r="R136" s="11">
        <v>0</v>
      </c>
      <c r="S136" s="6">
        <v>0</v>
      </c>
      <c r="T136" s="2" t="s">
        <v>207</v>
      </c>
      <c r="U136" s="2" t="s">
        <v>408</v>
      </c>
      <c r="V136" s="2" t="s">
        <v>121</v>
      </c>
      <c r="W136" s="2" t="s">
        <v>113</v>
      </c>
      <c r="X136" s="2" t="s">
        <v>425</v>
      </c>
      <c r="Y136" s="2" t="s">
        <v>240</v>
      </c>
      <c r="Z136" s="2"/>
      <c r="AA136" s="2"/>
      <c r="AB136">
        <v>0</v>
      </c>
      <c r="AC136" t="str">
        <f>VLOOKUP(AE136,Table1[[Ký hiệu]:[Hướng xli]],9,0)</f>
        <v>NCC điều chỉnh giảm toàn bộ HĐ</v>
      </c>
      <c r="AD136" t="s">
        <v>513</v>
      </c>
      <c r="AE136" s="2">
        <v>36449</v>
      </c>
      <c r="AF136" s="6"/>
    </row>
    <row r="137" spans="1:32" hidden="1" x14ac:dyDescent="0.25">
      <c r="A137" s="8">
        <v>45486</v>
      </c>
      <c r="B137" s="2" t="s">
        <v>132</v>
      </c>
      <c r="C137" s="8">
        <v>45492</v>
      </c>
      <c r="D137" s="2" t="s">
        <v>482</v>
      </c>
      <c r="E137" s="2" t="s">
        <v>320</v>
      </c>
      <c r="F137" s="2" t="s">
        <v>204</v>
      </c>
      <c r="G137" s="2" t="s">
        <v>63</v>
      </c>
      <c r="H137" s="2" t="s">
        <v>117</v>
      </c>
      <c r="I137" s="2" t="s">
        <v>243</v>
      </c>
      <c r="J137" s="2" t="s">
        <v>430</v>
      </c>
      <c r="K137" s="2" t="s">
        <v>80</v>
      </c>
      <c r="L137" s="11">
        <v>3</v>
      </c>
      <c r="M137" s="11">
        <v>3</v>
      </c>
      <c r="N137" s="6">
        <v>46000</v>
      </c>
      <c r="O137" s="6">
        <v>138000</v>
      </c>
      <c r="P137" s="6">
        <f t="shared" si="2"/>
        <v>138000</v>
      </c>
      <c r="Q137" s="6">
        <v>0</v>
      </c>
      <c r="R137" s="11">
        <v>0</v>
      </c>
      <c r="S137" s="6">
        <v>0</v>
      </c>
      <c r="T137" s="2"/>
      <c r="U137" s="2" t="s">
        <v>197</v>
      </c>
      <c r="V137" s="2"/>
      <c r="W137" s="2" t="s">
        <v>113</v>
      </c>
      <c r="X137" s="2" t="s">
        <v>425</v>
      </c>
      <c r="Y137" s="2" t="s">
        <v>240</v>
      </c>
      <c r="Z137" s="2"/>
      <c r="AA137" s="2"/>
      <c r="AB137">
        <v>0</v>
      </c>
      <c r="AC137" t="str">
        <f>VLOOKUP(AE137,Table1[[Ký hiệu]:[Hướng xli]],9,0)</f>
        <v>NCC điều chỉnh giảm toàn bộ HĐ</v>
      </c>
      <c r="AD137" t="s">
        <v>513</v>
      </c>
      <c r="AE137" s="2">
        <v>36636</v>
      </c>
      <c r="AF137" s="6"/>
    </row>
    <row r="138" spans="1:32" hidden="1" x14ac:dyDescent="0.25">
      <c r="A138" s="8">
        <v>45486</v>
      </c>
      <c r="B138" s="2" t="s">
        <v>132</v>
      </c>
      <c r="C138" s="8">
        <v>45492</v>
      </c>
      <c r="D138" s="2" t="s">
        <v>482</v>
      </c>
      <c r="E138" s="2" t="s">
        <v>320</v>
      </c>
      <c r="F138" s="2" t="s">
        <v>204</v>
      </c>
      <c r="G138" s="2" t="s">
        <v>63</v>
      </c>
      <c r="H138" s="2" t="s">
        <v>117</v>
      </c>
      <c r="I138" s="2" t="s">
        <v>500</v>
      </c>
      <c r="J138" s="2" t="s">
        <v>485</v>
      </c>
      <c r="K138" s="2" t="s">
        <v>80</v>
      </c>
      <c r="L138" s="11">
        <v>3</v>
      </c>
      <c r="M138" s="11">
        <v>3</v>
      </c>
      <c r="N138" s="6">
        <v>50182</v>
      </c>
      <c r="O138" s="6">
        <v>150546</v>
      </c>
      <c r="P138" s="6">
        <f t="shared" si="2"/>
        <v>150546</v>
      </c>
      <c r="Q138" s="6">
        <v>0</v>
      </c>
      <c r="R138" s="11">
        <v>0</v>
      </c>
      <c r="S138" s="6">
        <v>0</v>
      </c>
      <c r="T138" s="2"/>
      <c r="U138" s="2" t="s">
        <v>197</v>
      </c>
      <c r="V138" s="2"/>
      <c r="W138" s="2" t="s">
        <v>113</v>
      </c>
      <c r="X138" s="2" t="s">
        <v>425</v>
      </c>
      <c r="Y138" s="2" t="s">
        <v>240</v>
      </c>
      <c r="Z138" s="2"/>
      <c r="AA138" s="2"/>
      <c r="AB138">
        <v>0</v>
      </c>
      <c r="AC138" t="str">
        <f>VLOOKUP(AE138,Table1[[Ký hiệu]:[Hướng xli]],9,0)</f>
        <v>NCC điều chỉnh giảm toàn bộ HĐ</v>
      </c>
      <c r="AD138" t="s">
        <v>513</v>
      </c>
      <c r="AE138" s="2">
        <v>36636</v>
      </c>
      <c r="AF138" s="6"/>
    </row>
    <row r="139" spans="1:32" hidden="1" x14ac:dyDescent="0.25">
      <c r="A139" s="8">
        <v>45486</v>
      </c>
      <c r="B139" s="2" t="s">
        <v>132</v>
      </c>
      <c r="C139" s="8">
        <v>45492</v>
      </c>
      <c r="D139" s="2" t="s">
        <v>482</v>
      </c>
      <c r="E139" s="2" t="s">
        <v>320</v>
      </c>
      <c r="F139" s="2" t="s">
        <v>204</v>
      </c>
      <c r="G139" s="2" t="s">
        <v>63</v>
      </c>
      <c r="H139" s="2" t="s">
        <v>117</v>
      </c>
      <c r="I139" s="2" t="s">
        <v>45</v>
      </c>
      <c r="J139" s="2" t="s">
        <v>168</v>
      </c>
      <c r="K139" s="2" t="s">
        <v>80</v>
      </c>
      <c r="L139" s="11">
        <v>3</v>
      </c>
      <c r="M139" s="11">
        <v>3</v>
      </c>
      <c r="N139" s="6">
        <v>49500</v>
      </c>
      <c r="O139" s="6">
        <v>148500</v>
      </c>
      <c r="P139" s="6">
        <f t="shared" si="2"/>
        <v>148500</v>
      </c>
      <c r="Q139" s="6">
        <v>0</v>
      </c>
      <c r="R139" s="11">
        <v>0</v>
      </c>
      <c r="S139" s="6">
        <v>0</v>
      </c>
      <c r="T139" s="2"/>
      <c r="U139" s="2" t="s">
        <v>197</v>
      </c>
      <c r="V139" s="2"/>
      <c r="W139" s="2" t="s">
        <v>113</v>
      </c>
      <c r="X139" s="2" t="s">
        <v>425</v>
      </c>
      <c r="Y139" s="2" t="s">
        <v>240</v>
      </c>
      <c r="Z139" s="2"/>
      <c r="AA139" s="2"/>
      <c r="AB139">
        <v>0</v>
      </c>
      <c r="AC139" t="str">
        <f>VLOOKUP(AE139,Table1[[Ký hiệu]:[Hướng xli]],9,0)</f>
        <v>NCC điều chỉnh giảm toàn bộ HĐ</v>
      </c>
      <c r="AD139" t="s">
        <v>513</v>
      </c>
      <c r="AE139" s="2">
        <v>36636</v>
      </c>
      <c r="AF139" s="6"/>
    </row>
    <row r="140" spans="1:32" hidden="1" x14ac:dyDescent="0.25">
      <c r="A140" s="8">
        <v>45486</v>
      </c>
      <c r="B140" s="2" t="s">
        <v>132</v>
      </c>
      <c r="C140" s="8">
        <v>45492</v>
      </c>
      <c r="D140" s="2" t="s">
        <v>482</v>
      </c>
      <c r="E140" s="2" t="s">
        <v>320</v>
      </c>
      <c r="F140" s="2" t="s">
        <v>204</v>
      </c>
      <c r="G140" s="2" t="s">
        <v>63</v>
      </c>
      <c r="H140" s="2" t="s">
        <v>117</v>
      </c>
      <c r="I140" s="2" t="s">
        <v>472</v>
      </c>
      <c r="J140" s="2" t="s">
        <v>256</v>
      </c>
      <c r="K140" s="2" t="s">
        <v>80</v>
      </c>
      <c r="L140" s="11">
        <v>3</v>
      </c>
      <c r="M140" s="11">
        <v>3</v>
      </c>
      <c r="N140" s="6">
        <v>55595</v>
      </c>
      <c r="O140" s="6">
        <v>166785</v>
      </c>
      <c r="P140" s="6">
        <f t="shared" si="2"/>
        <v>166785</v>
      </c>
      <c r="Q140" s="6">
        <v>0</v>
      </c>
      <c r="R140" s="11">
        <v>0</v>
      </c>
      <c r="S140" s="6">
        <v>0</v>
      </c>
      <c r="T140" s="2"/>
      <c r="U140" s="2" t="s">
        <v>197</v>
      </c>
      <c r="V140" s="2"/>
      <c r="W140" s="2" t="s">
        <v>113</v>
      </c>
      <c r="X140" s="2" t="s">
        <v>425</v>
      </c>
      <c r="Y140" s="2" t="s">
        <v>240</v>
      </c>
      <c r="Z140" s="2"/>
      <c r="AA140" s="2"/>
      <c r="AB140">
        <v>0</v>
      </c>
      <c r="AC140" t="str">
        <f>VLOOKUP(AE140,Table1[[Ký hiệu]:[Hướng xli]],9,0)</f>
        <v>NCC điều chỉnh giảm toàn bộ HĐ</v>
      </c>
      <c r="AD140" t="s">
        <v>513</v>
      </c>
      <c r="AE140" s="2">
        <v>36636</v>
      </c>
      <c r="AF140" s="6"/>
    </row>
    <row r="141" spans="1:32" hidden="1" x14ac:dyDescent="0.25">
      <c r="A141" s="8">
        <v>45486</v>
      </c>
      <c r="B141" s="2" t="s">
        <v>132</v>
      </c>
      <c r="C141" s="8">
        <v>45492</v>
      </c>
      <c r="D141" s="2" t="s">
        <v>482</v>
      </c>
      <c r="E141" s="2" t="s">
        <v>320</v>
      </c>
      <c r="F141" s="2" t="s">
        <v>204</v>
      </c>
      <c r="G141" s="2" t="s">
        <v>63</v>
      </c>
      <c r="H141" s="2" t="s">
        <v>117</v>
      </c>
      <c r="I141" s="2" t="s">
        <v>450</v>
      </c>
      <c r="J141" s="2" t="s">
        <v>306</v>
      </c>
      <c r="K141" s="2" t="s">
        <v>80</v>
      </c>
      <c r="L141" s="11">
        <v>6</v>
      </c>
      <c r="M141" s="11">
        <v>6</v>
      </c>
      <c r="N141" s="6">
        <v>73431</v>
      </c>
      <c r="O141" s="6">
        <v>440586</v>
      </c>
      <c r="P141" s="6">
        <f t="shared" si="2"/>
        <v>440586</v>
      </c>
      <c r="Q141" s="6">
        <v>0</v>
      </c>
      <c r="R141" s="11">
        <v>0</v>
      </c>
      <c r="S141" s="6">
        <v>0</v>
      </c>
      <c r="T141" s="2"/>
      <c r="U141" s="2" t="s">
        <v>197</v>
      </c>
      <c r="V141" s="2"/>
      <c r="W141" s="2" t="s">
        <v>113</v>
      </c>
      <c r="X141" s="2" t="s">
        <v>425</v>
      </c>
      <c r="Y141" s="2" t="s">
        <v>240</v>
      </c>
      <c r="Z141" s="2"/>
      <c r="AA141" s="2"/>
      <c r="AB141">
        <v>0</v>
      </c>
      <c r="AC141" t="str">
        <f>VLOOKUP(AE141,Table1[[Ký hiệu]:[Hướng xli]],9,0)</f>
        <v>NCC điều chỉnh giảm toàn bộ HĐ</v>
      </c>
      <c r="AD141" t="s">
        <v>513</v>
      </c>
      <c r="AE141" s="2">
        <v>36636</v>
      </c>
      <c r="AF141" s="6"/>
    </row>
    <row r="142" spans="1:32" hidden="1" x14ac:dyDescent="0.25">
      <c r="A142" s="8">
        <v>45486</v>
      </c>
      <c r="B142" s="2" t="s">
        <v>130</v>
      </c>
      <c r="C142" s="8">
        <v>45492</v>
      </c>
      <c r="D142" s="2" t="s">
        <v>208</v>
      </c>
      <c r="E142" s="2" t="s">
        <v>229</v>
      </c>
      <c r="F142" s="2" t="s">
        <v>260</v>
      </c>
      <c r="G142" s="2" t="s">
        <v>297</v>
      </c>
      <c r="H142" s="2" t="s">
        <v>75</v>
      </c>
      <c r="I142" s="2" t="s">
        <v>328</v>
      </c>
      <c r="J142" s="2" t="s">
        <v>305</v>
      </c>
      <c r="K142" s="2" t="s">
        <v>80</v>
      </c>
      <c r="L142" s="11">
        <v>4</v>
      </c>
      <c r="M142" s="11">
        <v>4</v>
      </c>
      <c r="N142" s="6">
        <v>111058</v>
      </c>
      <c r="O142" s="6">
        <v>444232</v>
      </c>
      <c r="P142" s="6">
        <f t="shared" si="2"/>
        <v>444232</v>
      </c>
      <c r="Q142" s="6">
        <v>0</v>
      </c>
      <c r="R142" s="11">
        <v>0</v>
      </c>
      <c r="S142" s="6">
        <v>0</v>
      </c>
      <c r="T142" s="2"/>
      <c r="U142" s="2" t="s">
        <v>157</v>
      </c>
      <c r="V142" s="2"/>
      <c r="W142" s="2" t="s">
        <v>113</v>
      </c>
      <c r="X142" s="2" t="s">
        <v>425</v>
      </c>
      <c r="Y142" s="2" t="s">
        <v>240</v>
      </c>
      <c r="Z142" s="2"/>
      <c r="AA142" s="2"/>
      <c r="AB142">
        <v>444232</v>
      </c>
      <c r="AC142" t="str">
        <f>VLOOKUP(AE142,Table1[[Ký hiệu]:[Hướng xli]],9,0)</f>
        <v>NCC check theo sheep data cửa hàng nhập kho điều chỉnh giảm toàn bộ HĐ cũ và xuất lại HĐ mới đúng số lượng</v>
      </c>
      <c r="AD142" t="s">
        <v>531</v>
      </c>
      <c r="AE142" s="2">
        <v>36652</v>
      </c>
      <c r="AF142" s="6"/>
    </row>
    <row r="143" spans="1:32" hidden="1" x14ac:dyDescent="0.25">
      <c r="A143" s="8">
        <v>45486</v>
      </c>
      <c r="B143" s="2" t="s">
        <v>130</v>
      </c>
      <c r="C143" s="8">
        <v>45492</v>
      </c>
      <c r="D143" s="2" t="s">
        <v>208</v>
      </c>
      <c r="E143" s="2" t="s">
        <v>229</v>
      </c>
      <c r="F143" s="2" t="s">
        <v>260</v>
      </c>
      <c r="G143" s="2" t="s">
        <v>297</v>
      </c>
      <c r="H143" s="2" t="s">
        <v>75</v>
      </c>
      <c r="I143" s="2" t="s">
        <v>450</v>
      </c>
      <c r="J143" s="2" t="s">
        <v>306</v>
      </c>
      <c r="K143" s="2" t="s">
        <v>80</v>
      </c>
      <c r="L143" s="11">
        <v>4</v>
      </c>
      <c r="M143" s="11">
        <v>4</v>
      </c>
      <c r="N143" s="6">
        <v>73431</v>
      </c>
      <c r="O143" s="6">
        <v>293724</v>
      </c>
      <c r="P143" s="6">
        <f t="shared" si="2"/>
        <v>293724</v>
      </c>
      <c r="Q143" s="6">
        <v>0</v>
      </c>
      <c r="R143" s="11">
        <v>0</v>
      </c>
      <c r="S143" s="6">
        <v>0</v>
      </c>
      <c r="T143" s="2"/>
      <c r="U143" s="2" t="s">
        <v>157</v>
      </c>
      <c r="V143" s="2"/>
      <c r="W143" s="2" t="s">
        <v>113</v>
      </c>
      <c r="X143" s="2" t="s">
        <v>425</v>
      </c>
      <c r="Y143" s="2" t="s">
        <v>240</v>
      </c>
      <c r="Z143" s="2"/>
      <c r="AA143" s="2"/>
      <c r="AB143">
        <v>293724</v>
      </c>
      <c r="AC143" t="str">
        <f>VLOOKUP(AE143,Table1[[Ký hiệu]:[Hướng xli]],9,0)</f>
        <v>NCC check theo sheep data cửa hàng nhập kho điều chỉnh giảm toàn bộ HĐ cũ và xuất lại HĐ mới đúng số lượng</v>
      </c>
      <c r="AD143" t="s">
        <v>531</v>
      </c>
      <c r="AE143" s="2">
        <v>36652</v>
      </c>
      <c r="AF143" s="6"/>
    </row>
    <row r="144" spans="1:32" s="16" customFormat="1" hidden="1" x14ac:dyDescent="0.25">
      <c r="A144" s="13">
        <v>45486</v>
      </c>
      <c r="B144" s="14" t="s">
        <v>130</v>
      </c>
      <c r="C144" s="13">
        <v>45492</v>
      </c>
      <c r="D144" s="14" t="s">
        <v>208</v>
      </c>
      <c r="E144" s="14" t="s">
        <v>229</v>
      </c>
      <c r="F144" s="14" t="s">
        <v>260</v>
      </c>
      <c r="G144" s="14" t="s">
        <v>297</v>
      </c>
      <c r="H144" s="14" t="s">
        <v>75</v>
      </c>
      <c r="I144" s="14" t="s">
        <v>448</v>
      </c>
      <c r="J144" s="14" t="s">
        <v>372</v>
      </c>
      <c r="K144" s="14" t="s">
        <v>80</v>
      </c>
      <c r="L144" s="12">
        <v>4</v>
      </c>
      <c r="M144" s="12">
        <v>0</v>
      </c>
      <c r="N144" s="15">
        <v>74250</v>
      </c>
      <c r="O144" s="15">
        <v>297000</v>
      </c>
      <c r="P144" s="6">
        <f t="shared" si="2"/>
        <v>0</v>
      </c>
      <c r="Q144" s="15">
        <v>0</v>
      </c>
      <c r="R144" s="12">
        <v>0</v>
      </c>
      <c r="S144" s="15">
        <v>0</v>
      </c>
      <c r="T144" s="14"/>
      <c r="U144" s="14" t="s">
        <v>157</v>
      </c>
      <c r="V144" s="14"/>
      <c r="W144" s="14" t="s">
        <v>113</v>
      </c>
      <c r="X144" s="14" t="s">
        <v>425</v>
      </c>
      <c r="Y144" s="14" t="s">
        <v>240</v>
      </c>
      <c r="Z144" s="14"/>
      <c r="AA144" s="14"/>
      <c r="AB144" s="16">
        <v>0</v>
      </c>
      <c r="AC144" t="str">
        <f>VLOOKUP(AE144,Table1[[Ký hiệu]:[Hướng xli]],9,0)</f>
        <v>NCC check theo sheep data cửa hàng nhập kho điều chỉnh giảm toàn bộ HĐ cũ và xuất lại HĐ mới đúng số lượng</v>
      </c>
      <c r="AD144" s="16" t="s">
        <v>531</v>
      </c>
      <c r="AE144" s="14">
        <v>36652</v>
      </c>
      <c r="AF144" s="6"/>
    </row>
    <row r="145" spans="1:32" hidden="1" x14ac:dyDescent="0.25">
      <c r="A145" s="8">
        <v>45486</v>
      </c>
      <c r="B145" s="2" t="s">
        <v>98</v>
      </c>
      <c r="C145" s="8">
        <v>45492</v>
      </c>
      <c r="D145" s="2" t="s">
        <v>190</v>
      </c>
      <c r="E145" s="2" t="s">
        <v>62</v>
      </c>
      <c r="F145" s="2" t="s">
        <v>260</v>
      </c>
      <c r="G145" s="2" t="s">
        <v>297</v>
      </c>
      <c r="H145" s="2" t="s">
        <v>75</v>
      </c>
      <c r="I145" s="2" t="s">
        <v>450</v>
      </c>
      <c r="J145" s="2" t="s">
        <v>306</v>
      </c>
      <c r="K145" s="2" t="s">
        <v>80</v>
      </c>
      <c r="L145" s="11">
        <v>6</v>
      </c>
      <c r="M145" s="11">
        <v>6</v>
      </c>
      <c r="N145" s="6">
        <v>73431</v>
      </c>
      <c r="O145" s="6">
        <v>440586</v>
      </c>
      <c r="P145" s="6">
        <f t="shared" si="2"/>
        <v>440586</v>
      </c>
      <c r="Q145" s="6">
        <v>0</v>
      </c>
      <c r="R145" s="11">
        <v>0</v>
      </c>
      <c r="S145" s="6">
        <v>0</v>
      </c>
      <c r="T145" s="2"/>
      <c r="U145" s="2" t="s">
        <v>157</v>
      </c>
      <c r="V145" s="2"/>
      <c r="W145" s="2" t="s">
        <v>113</v>
      </c>
      <c r="X145" s="2" t="s">
        <v>425</v>
      </c>
      <c r="Y145" s="2" t="s">
        <v>240</v>
      </c>
      <c r="Z145" s="2"/>
      <c r="AA145" s="2"/>
      <c r="AB145">
        <v>0</v>
      </c>
      <c r="AC145" t="str">
        <f>VLOOKUP(AE145,Table1[[Ký hiệu]:[Hướng xli]],9,0)</f>
        <v>NCC điều chỉnh giảm toàn bộ HĐ</v>
      </c>
      <c r="AD145" t="s">
        <v>513</v>
      </c>
      <c r="AE145" s="2">
        <v>36655</v>
      </c>
      <c r="AF145" s="6"/>
    </row>
    <row r="146" spans="1:32" hidden="1" x14ac:dyDescent="0.25">
      <c r="A146" s="8">
        <v>45486</v>
      </c>
      <c r="B146" s="2" t="s">
        <v>98</v>
      </c>
      <c r="C146" s="8">
        <v>45492</v>
      </c>
      <c r="D146" s="2" t="s">
        <v>190</v>
      </c>
      <c r="E146" s="2" t="s">
        <v>62</v>
      </c>
      <c r="F146" s="2" t="s">
        <v>260</v>
      </c>
      <c r="G146" s="2" t="s">
        <v>297</v>
      </c>
      <c r="H146" s="2" t="s">
        <v>75</v>
      </c>
      <c r="I146" s="2" t="s">
        <v>500</v>
      </c>
      <c r="J146" s="2" t="s">
        <v>485</v>
      </c>
      <c r="K146" s="2" t="s">
        <v>80</v>
      </c>
      <c r="L146" s="11">
        <v>4</v>
      </c>
      <c r="M146" s="11">
        <v>4</v>
      </c>
      <c r="N146" s="6">
        <v>50182</v>
      </c>
      <c r="O146" s="6">
        <v>200728</v>
      </c>
      <c r="P146" s="6">
        <f t="shared" si="2"/>
        <v>200728</v>
      </c>
      <c r="Q146" s="6">
        <v>0</v>
      </c>
      <c r="R146" s="11">
        <v>0</v>
      </c>
      <c r="S146" s="6">
        <v>0</v>
      </c>
      <c r="T146" s="2"/>
      <c r="U146" s="2" t="s">
        <v>157</v>
      </c>
      <c r="V146" s="2"/>
      <c r="W146" s="2" t="s">
        <v>113</v>
      </c>
      <c r="X146" s="2" t="s">
        <v>425</v>
      </c>
      <c r="Y146" s="2" t="s">
        <v>240</v>
      </c>
      <c r="Z146" s="2"/>
      <c r="AA146" s="2"/>
      <c r="AB146">
        <v>0</v>
      </c>
      <c r="AC146" t="str">
        <f>VLOOKUP(AE146,Table1[[Ký hiệu]:[Hướng xli]],9,0)</f>
        <v>NCC điều chỉnh giảm toàn bộ HĐ</v>
      </c>
      <c r="AD146" t="s">
        <v>513</v>
      </c>
      <c r="AE146" s="2">
        <v>36655</v>
      </c>
      <c r="AF146" s="6"/>
    </row>
    <row r="147" spans="1:32" hidden="1" x14ac:dyDescent="0.25">
      <c r="A147" s="8">
        <v>45486</v>
      </c>
      <c r="B147" s="2" t="s">
        <v>98</v>
      </c>
      <c r="C147" s="8">
        <v>45492</v>
      </c>
      <c r="D147" s="2" t="s">
        <v>190</v>
      </c>
      <c r="E147" s="2" t="s">
        <v>62</v>
      </c>
      <c r="F147" s="2" t="s">
        <v>260</v>
      </c>
      <c r="G147" s="2" t="s">
        <v>297</v>
      </c>
      <c r="H147" s="2" t="s">
        <v>75</v>
      </c>
      <c r="I147" s="2" t="s">
        <v>328</v>
      </c>
      <c r="J147" s="2" t="s">
        <v>305</v>
      </c>
      <c r="K147" s="2" t="s">
        <v>80</v>
      </c>
      <c r="L147" s="11">
        <v>4</v>
      </c>
      <c r="M147" s="11">
        <v>4</v>
      </c>
      <c r="N147" s="6">
        <v>111058</v>
      </c>
      <c r="O147" s="6">
        <v>444232</v>
      </c>
      <c r="P147" s="6">
        <f t="shared" si="2"/>
        <v>444232</v>
      </c>
      <c r="Q147" s="6">
        <v>0</v>
      </c>
      <c r="R147" s="11">
        <v>0</v>
      </c>
      <c r="S147" s="6">
        <v>0</v>
      </c>
      <c r="T147" s="2"/>
      <c r="U147" s="2" t="s">
        <v>157</v>
      </c>
      <c r="V147" s="2"/>
      <c r="W147" s="2" t="s">
        <v>113</v>
      </c>
      <c r="X147" s="2" t="s">
        <v>425</v>
      </c>
      <c r="Y147" s="2" t="s">
        <v>240</v>
      </c>
      <c r="Z147" s="2"/>
      <c r="AA147" s="2"/>
      <c r="AB147">
        <v>0</v>
      </c>
      <c r="AC147" t="str">
        <f>VLOOKUP(AE147,Table1[[Ký hiệu]:[Hướng xli]],9,0)</f>
        <v>NCC điều chỉnh giảm toàn bộ HĐ</v>
      </c>
      <c r="AD147" t="s">
        <v>513</v>
      </c>
      <c r="AE147" s="2">
        <v>36655</v>
      </c>
      <c r="AF147" s="6"/>
    </row>
    <row r="148" spans="1:32" hidden="1" x14ac:dyDescent="0.25">
      <c r="A148" s="8">
        <v>45486</v>
      </c>
      <c r="B148" s="2" t="s">
        <v>98</v>
      </c>
      <c r="C148" s="8">
        <v>45492</v>
      </c>
      <c r="D148" s="2" t="s">
        <v>190</v>
      </c>
      <c r="E148" s="2" t="s">
        <v>62</v>
      </c>
      <c r="F148" s="2" t="s">
        <v>260</v>
      </c>
      <c r="G148" s="2" t="s">
        <v>297</v>
      </c>
      <c r="H148" s="2" t="s">
        <v>75</v>
      </c>
      <c r="I148" s="2" t="s">
        <v>243</v>
      </c>
      <c r="J148" s="2" t="s">
        <v>430</v>
      </c>
      <c r="K148" s="2" t="s">
        <v>80</v>
      </c>
      <c r="L148" s="11">
        <v>4</v>
      </c>
      <c r="M148" s="11">
        <v>4</v>
      </c>
      <c r="N148" s="6">
        <v>46000</v>
      </c>
      <c r="O148" s="6">
        <v>184000</v>
      </c>
      <c r="P148" s="6">
        <f t="shared" si="2"/>
        <v>184000</v>
      </c>
      <c r="Q148" s="6">
        <v>0</v>
      </c>
      <c r="R148" s="11">
        <v>0</v>
      </c>
      <c r="S148" s="6">
        <v>0</v>
      </c>
      <c r="T148" s="2"/>
      <c r="U148" s="2" t="s">
        <v>157</v>
      </c>
      <c r="V148" s="2"/>
      <c r="W148" s="2" t="s">
        <v>113</v>
      </c>
      <c r="X148" s="2" t="s">
        <v>425</v>
      </c>
      <c r="Y148" s="2" t="s">
        <v>240</v>
      </c>
      <c r="Z148" s="2"/>
      <c r="AA148" s="2"/>
      <c r="AB148">
        <v>0</v>
      </c>
      <c r="AC148" t="str">
        <f>VLOOKUP(AE148,Table1[[Ký hiệu]:[Hướng xli]],9,0)</f>
        <v>NCC điều chỉnh giảm toàn bộ HĐ</v>
      </c>
      <c r="AD148" t="s">
        <v>513</v>
      </c>
      <c r="AE148" s="2">
        <v>36655</v>
      </c>
      <c r="AF148" s="6"/>
    </row>
    <row r="149" spans="1:32" hidden="1" x14ac:dyDescent="0.25">
      <c r="A149" s="8">
        <v>45491</v>
      </c>
      <c r="B149" s="2" t="s">
        <v>302</v>
      </c>
      <c r="C149" s="8">
        <v>45492</v>
      </c>
      <c r="D149" s="2" t="s">
        <v>148</v>
      </c>
      <c r="E149" s="2" t="s">
        <v>185</v>
      </c>
      <c r="F149" s="2" t="s">
        <v>260</v>
      </c>
      <c r="G149" s="2" t="s">
        <v>297</v>
      </c>
      <c r="H149" s="2" t="s">
        <v>75</v>
      </c>
      <c r="I149" s="2" t="s">
        <v>328</v>
      </c>
      <c r="J149" s="2" t="s">
        <v>305</v>
      </c>
      <c r="K149" s="2" t="s">
        <v>80</v>
      </c>
      <c r="L149" s="11">
        <v>5</v>
      </c>
      <c r="M149" s="11">
        <v>5</v>
      </c>
      <c r="N149" s="6">
        <v>111058</v>
      </c>
      <c r="O149" s="6">
        <v>555290</v>
      </c>
      <c r="P149" s="6">
        <f t="shared" si="2"/>
        <v>555290</v>
      </c>
      <c r="Q149" s="6">
        <v>0</v>
      </c>
      <c r="R149" s="11">
        <v>0</v>
      </c>
      <c r="S149" s="6">
        <v>0</v>
      </c>
      <c r="T149" s="2"/>
      <c r="U149" s="2" t="s">
        <v>157</v>
      </c>
      <c r="V149" s="2"/>
      <c r="W149" s="2" t="s">
        <v>113</v>
      </c>
      <c r="X149" s="2" t="s">
        <v>425</v>
      </c>
      <c r="Y149" s="2" t="s">
        <v>240</v>
      </c>
      <c r="Z149" s="2"/>
      <c r="AA149" s="2"/>
      <c r="AB149">
        <v>0</v>
      </c>
      <c r="AC149" t="str">
        <f>VLOOKUP(AE149,Table1[[Ký hiệu]:[Hướng xli]],9,0)</f>
        <v>NCC điều chỉnh giảm toàn bộ HĐ</v>
      </c>
      <c r="AD149" t="s">
        <v>513</v>
      </c>
      <c r="AE149" s="2">
        <v>36666</v>
      </c>
      <c r="AF149" s="6"/>
    </row>
    <row r="150" spans="1:32" hidden="1" x14ac:dyDescent="0.25">
      <c r="A150" s="8">
        <v>45491</v>
      </c>
      <c r="B150" s="2" t="s">
        <v>302</v>
      </c>
      <c r="C150" s="8">
        <v>45492</v>
      </c>
      <c r="D150" s="2" t="s">
        <v>148</v>
      </c>
      <c r="E150" s="2" t="s">
        <v>185</v>
      </c>
      <c r="F150" s="2" t="s">
        <v>260</v>
      </c>
      <c r="G150" s="2" t="s">
        <v>297</v>
      </c>
      <c r="H150" s="2" t="s">
        <v>75</v>
      </c>
      <c r="I150" s="2" t="s">
        <v>450</v>
      </c>
      <c r="J150" s="2" t="s">
        <v>306</v>
      </c>
      <c r="K150" s="2" t="s">
        <v>80</v>
      </c>
      <c r="L150" s="11">
        <v>5</v>
      </c>
      <c r="M150" s="11">
        <v>5</v>
      </c>
      <c r="N150" s="6">
        <v>73431</v>
      </c>
      <c r="O150" s="6">
        <v>367155</v>
      </c>
      <c r="P150" s="6">
        <f t="shared" si="2"/>
        <v>367155</v>
      </c>
      <c r="Q150" s="6">
        <v>0</v>
      </c>
      <c r="R150" s="11">
        <v>0</v>
      </c>
      <c r="S150" s="6">
        <v>0</v>
      </c>
      <c r="T150" s="2"/>
      <c r="U150" s="2" t="s">
        <v>157</v>
      </c>
      <c r="V150" s="2"/>
      <c r="W150" s="2" t="s">
        <v>113</v>
      </c>
      <c r="X150" s="2" t="s">
        <v>425</v>
      </c>
      <c r="Y150" s="2" t="s">
        <v>240</v>
      </c>
      <c r="Z150" s="2"/>
      <c r="AA150" s="2"/>
      <c r="AB150">
        <v>0</v>
      </c>
      <c r="AC150" t="str">
        <f>VLOOKUP(AE150,Table1[[Ký hiệu]:[Hướng xli]],9,0)</f>
        <v>NCC điều chỉnh giảm toàn bộ HĐ</v>
      </c>
      <c r="AD150" t="s">
        <v>513</v>
      </c>
      <c r="AE150" s="2">
        <v>36666</v>
      </c>
      <c r="AF150" s="6"/>
    </row>
    <row r="151" spans="1:32" hidden="1" x14ac:dyDescent="0.25">
      <c r="A151" s="8">
        <v>45491</v>
      </c>
      <c r="B151" s="2" t="s">
        <v>302</v>
      </c>
      <c r="C151" s="8">
        <v>45492</v>
      </c>
      <c r="D151" s="2" t="s">
        <v>148</v>
      </c>
      <c r="E151" s="2" t="s">
        <v>185</v>
      </c>
      <c r="F151" s="2" t="s">
        <v>260</v>
      </c>
      <c r="G151" s="2" t="s">
        <v>297</v>
      </c>
      <c r="H151" s="2" t="s">
        <v>75</v>
      </c>
      <c r="I151" s="2" t="s">
        <v>472</v>
      </c>
      <c r="J151" s="2" t="s">
        <v>256</v>
      </c>
      <c r="K151" s="2" t="s">
        <v>80</v>
      </c>
      <c r="L151" s="11">
        <v>3</v>
      </c>
      <c r="M151" s="11">
        <v>3</v>
      </c>
      <c r="N151" s="6">
        <v>55595</v>
      </c>
      <c r="O151" s="6">
        <v>166785</v>
      </c>
      <c r="P151" s="6">
        <f t="shared" si="2"/>
        <v>166785</v>
      </c>
      <c r="Q151" s="6">
        <v>0</v>
      </c>
      <c r="R151" s="11">
        <v>0</v>
      </c>
      <c r="S151" s="6">
        <v>0</v>
      </c>
      <c r="T151" s="2"/>
      <c r="U151" s="2" t="s">
        <v>157</v>
      </c>
      <c r="V151" s="2"/>
      <c r="W151" s="2" t="s">
        <v>113</v>
      </c>
      <c r="X151" s="2" t="s">
        <v>425</v>
      </c>
      <c r="Y151" s="2" t="s">
        <v>240</v>
      </c>
      <c r="Z151" s="2"/>
      <c r="AA151" s="2"/>
      <c r="AB151">
        <v>0</v>
      </c>
      <c r="AC151" t="str">
        <f>VLOOKUP(AE151,Table1[[Ký hiệu]:[Hướng xli]],9,0)</f>
        <v>NCC điều chỉnh giảm toàn bộ HĐ</v>
      </c>
      <c r="AD151" t="s">
        <v>513</v>
      </c>
      <c r="AE151" s="2">
        <v>36666</v>
      </c>
      <c r="AF151" s="6"/>
    </row>
    <row r="152" spans="1:32" hidden="1" x14ac:dyDescent="0.25">
      <c r="A152" s="8">
        <v>45491</v>
      </c>
      <c r="B152" s="2" t="s">
        <v>302</v>
      </c>
      <c r="C152" s="8">
        <v>45492</v>
      </c>
      <c r="D152" s="2" t="s">
        <v>148</v>
      </c>
      <c r="E152" s="2" t="s">
        <v>185</v>
      </c>
      <c r="F152" s="2" t="s">
        <v>260</v>
      </c>
      <c r="G152" s="2" t="s">
        <v>297</v>
      </c>
      <c r="H152" s="2" t="s">
        <v>75</v>
      </c>
      <c r="I152" s="2" t="s">
        <v>448</v>
      </c>
      <c r="J152" s="2" t="s">
        <v>372</v>
      </c>
      <c r="K152" s="2" t="s">
        <v>80</v>
      </c>
      <c r="L152" s="11">
        <v>5</v>
      </c>
      <c r="M152" s="11">
        <v>5</v>
      </c>
      <c r="N152" s="6">
        <v>74250</v>
      </c>
      <c r="O152" s="6">
        <v>371250</v>
      </c>
      <c r="P152" s="6">
        <f t="shared" si="2"/>
        <v>371250</v>
      </c>
      <c r="Q152" s="6">
        <v>0</v>
      </c>
      <c r="R152" s="11">
        <v>0</v>
      </c>
      <c r="S152" s="6">
        <v>0</v>
      </c>
      <c r="T152" s="2"/>
      <c r="U152" s="2" t="s">
        <v>157</v>
      </c>
      <c r="V152" s="2"/>
      <c r="W152" s="2" t="s">
        <v>113</v>
      </c>
      <c r="X152" s="2" t="s">
        <v>425</v>
      </c>
      <c r="Y152" s="2" t="s">
        <v>240</v>
      </c>
      <c r="Z152" s="2"/>
      <c r="AA152" s="2"/>
      <c r="AB152">
        <v>0</v>
      </c>
      <c r="AC152" t="str">
        <f>VLOOKUP(AE152,Table1[[Ký hiệu]:[Hướng xli]],9,0)</f>
        <v>NCC điều chỉnh giảm toàn bộ HĐ</v>
      </c>
      <c r="AD152" t="s">
        <v>513</v>
      </c>
      <c r="AE152" s="2">
        <v>36666</v>
      </c>
      <c r="AF152" s="6"/>
    </row>
    <row r="153" spans="1:32" hidden="1" x14ac:dyDescent="0.25">
      <c r="A153" s="8">
        <v>45491</v>
      </c>
      <c r="B153" s="2" t="s">
        <v>21</v>
      </c>
      <c r="C153" s="8">
        <v>45492</v>
      </c>
      <c r="D153" s="2" t="s">
        <v>59</v>
      </c>
      <c r="E153" s="2" t="s">
        <v>25</v>
      </c>
      <c r="F153" s="2" t="s">
        <v>260</v>
      </c>
      <c r="G153" s="2" t="s">
        <v>297</v>
      </c>
      <c r="H153" s="2" t="s">
        <v>75</v>
      </c>
      <c r="I153" s="2" t="s">
        <v>328</v>
      </c>
      <c r="J153" s="2" t="s">
        <v>305</v>
      </c>
      <c r="K153" s="2" t="s">
        <v>80</v>
      </c>
      <c r="L153" s="11">
        <v>3</v>
      </c>
      <c r="M153" s="11">
        <v>3</v>
      </c>
      <c r="N153" s="6">
        <v>111058</v>
      </c>
      <c r="O153" s="6">
        <v>333174</v>
      </c>
      <c r="P153" s="6">
        <f t="shared" si="2"/>
        <v>333174</v>
      </c>
      <c r="Q153" s="6">
        <v>0</v>
      </c>
      <c r="R153" s="11">
        <v>0</v>
      </c>
      <c r="S153" s="6">
        <v>0</v>
      </c>
      <c r="T153" s="2"/>
      <c r="U153" s="2" t="s">
        <v>157</v>
      </c>
      <c r="V153" s="2"/>
      <c r="W153" s="2" t="s">
        <v>113</v>
      </c>
      <c r="X153" s="2" t="s">
        <v>425</v>
      </c>
      <c r="Y153" s="2" t="s">
        <v>240</v>
      </c>
      <c r="Z153" s="2"/>
      <c r="AA153" s="2"/>
      <c r="AB153">
        <v>0</v>
      </c>
      <c r="AC153" t="str">
        <f>VLOOKUP(AE153,Table1[[Ký hiệu]:[Hướng xli]],9,0)</f>
        <v>NCC điều chỉnh giảm toàn bộ HĐ</v>
      </c>
      <c r="AD153" t="s">
        <v>513</v>
      </c>
      <c r="AE153" s="2">
        <v>36667</v>
      </c>
      <c r="AF153" s="6"/>
    </row>
    <row r="154" spans="1:32" hidden="1" x14ac:dyDescent="0.25">
      <c r="A154" s="8">
        <v>45491</v>
      </c>
      <c r="B154" s="2" t="s">
        <v>21</v>
      </c>
      <c r="C154" s="8">
        <v>45492</v>
      </c>
      <c r="D154" s="2" t="s">
        <v>59</v>
      </c>
      <c r="E154" s="2" t="s">
        <v>25</v>
      </c>
      <c r="F154" s="2" t="s">
        <v>260</v>
      </c>
      <c r="G154" s="2" t="s">
        <v>297</v>
      </c>
      <c r="H154" s="2" t="s">
        <v>75</v>
      </c>
      <c r="I154" s="2" t="s">
        <v>450</v>
      </c>
      <c r="J154" s="2" t="s">
        <v>306</v>
      </c>
      <c r="K154" s="2" t="s">
        <v>80</v>
      </c>
      <c r="L154" s="11">
        <v>3</v>
      </c>
      <c r="M154" s="11">
        <v>3</v>
      </c>
      <c r="N154" s="6">
        <v>73431</v>
      </c>
      <c r="O154" s="6">
        <v>220293</v>
      </c>
      <c r="P154" s="6">
        <f t="shared" si="2"/>
        <v>220293</v>
      </c>
      <c r="Q154" s="6">
        <v>0</v>
      </c>
      <c r="R154" s="11">
        <v>0</v>
      </c>
      <c r="S154" s="6">
        <v>0</v>
      </c>
      <c r="T154" s="2"/>
      <c r="U154" s="2" t="s">
        <v>157</v>
      </c>
      <c r="V154" s="2"/>
      <c r="W154" s="2" t="s">
        <v>113</v>
      </c>
      <c r="X154" s="2" t="s">
        <v>425</v>
      </c>
      <c r="Y154" s="2" t="s">
        <v>240</v>
      </c>
      <c r="Z154" s="2"/>
      <c r="AA154" s="2"/>
      <c r="AB154">
        <v>0</v>
      </c>
      <c r="AC154" t="str">
        <f>VLOOKUP(AE154,Table1[[Ký hiệu]:[Hướng xli]],9,0)</f>
        <v>NCC điều chỉnh giảm toàn bộ HĐ</v>
      </c>
      <c r="AD154" t="s">
        <v>513</v>
      </c>
      <c r="AE154" s="2">
        <v>36667</v>
      </c>
      <c r="AF154" s="6"/>
    </row>
    <row r="155" spans="1:32" hidden="1" x14ac:dyDescent="0.25">
      <c r="A155" s="8">
        <v>45491</v>
      </c>
      <c r="B155" s="2" t="s">
        <v>21</v>
      </c>
      <c r="C155" s="8">
        <v>45492</v>
      </c>
      <c r="D155" s="2" t="s">
        <v>59</v>
      </c>
      <c r="E155" s="2" t="s">
        <v>25</v>
      </c>
      <c r="F155" s="2" t="s">
        <v>260</v>
      </c>
      <c r="G155" s="2" t="s">
        <v>297</v>
      </c>
      <c r="H155" s="2" t="s">
        <v>75</v>
      </c>
      <c r="I155" s="2" t="s">
        <v>472</v>
      </c>
      <c r="J155" s="2" t="s">
        <v>256</v>
      </c>
      <c r="K155" s="2" t="s">
        <v>80</v>
      </c>
      <c r="L155" s="11">
        <v>5</v>
      </c>
      <c r="M155" s="11">
        <v>5</v>
      </c>
      <c r="N155" s="6">
        <v>55595</v>
      </c>
      <c r="O155" s="6">
        <v>277975</v>
      </c>
      <c r="P155" s="6">
        <f t="shared" si="2"/>
        <v>277975</v>
      </c>
      <c r="Q155" s="6">
        <v>0</v>
      </c>
      <c r="R155" s="11">
        <v>0</v>
      </c>
      <c r="S155" s="6">
        <v>0</v>
      </c>
      <c r="T155" s="2"/>
      <c r="U155" s="2" t="s">
        <v>157</v>
      </c>
      <c r="V155" s="2"/>
      <c r="W155" s="2" t="s">
        <v>113</v>
      </c>
      <c r="X155" s="2" t="s">
        <v>425</v>
      </c>
      <c r="Y155" s="2" t="s">
        <v>240</v>
      </c>
      <c r="Z155" s="2"/>
      <c r="AA155" s="2"/>
      <c r="AB155">
        <v>0</v>
      </c>
      <c r="AC155" t="str">
        <f>VLOOKUP(AE155,Table1[[Ký hiệu]:[Hướng xli]],9,0)</f>
        <v>NCC điều chỉnh giảm toàn bộ HĐ</v>
      </c>
      <c r="AD155" t="s">
        <v>513</v>
      </c>
      <c r="AE155" s="2">
        <v>36667</v>
      </c>
      <c r="AF155" s="6"/>
    </row>
    <row r="156" spans="1:32" hidden="1" x14ac:dyDescent="0.25">
      <c r="A156" s="8">
        <v>45491</v>
      </c>
      <c r="B156" s="2" t="s">
        <v>21</v>
      </c>
      <c r="C156" s="8">
        <v>45492</v>
      </c>
      <c r="D156" s="2" t="s">
        <v>59</v>
      </c>
      <c r="E156" s="2" t="s">
        <v>25</v>
      </c>
      <c r="F156" s="2" t="s">
        <v>260</v>
      </c>
      <c r="G156" s="2" t="s">
        <v>297</v>
      </c>
      <c r="H156" s="2" t="s">
        <v>75</v>
      </c>
      <c r="I156" s="2" t="s">
        <v>243</v>
      </c>
      <c r="J156" s="2" t="s">
        <v>430</v>
      </c>
      <c r="K156" s="2" t="s">
        <v>80</v>
      </c>
      <c r="L156" s="11">
        <v>3</v>
      </c>
      <c r="M156" s="11">
        <v>3</v>
      </c>
      <c r="N156" s="6">
        <v>46000</v>
      </c>
      <c r="O156" s="6">
        <v>138000</v>
      </c>
      <c r="P156" s="6">
        <f t="shared" si="2"/>
        <v>138000</v>
      </c>
      <c r="Q156" s="6">
        <v>0</v>
      </c>
      <c r="R156" s="11">
        <v>0</v>
      </c>
      <c r="S156" s="6">
        <v>0</v>
      </c>
      <c r="T156" s="2"/>
      <c r="U156" s="2" t="s">
        <v>157</v>
      </c>
      <c r="V156" s="2"/>
      <c r="W156" s="2" t="s">
        <v>113</v>
      </c>
      <c r="X156" s="2" t="s">
        <v>425</v>
      </c>
      <c r="Y156" s="2" t="s">
        <v>240</v>
      </c>
      <c r="Z156" s="2"/>
      <c r="AA156" s="2"/>
      <c r="AB156">
        <v>0</v>
      </c>
      <c r="AC156" t="str">
        <f>VLOOKUP(AE156,Table1[[Ký hiệu]:[Hướng xli]],9,0)</f>
        <v>NCC điều chỉnh giảm toàn bộ HĐ</v>
      </c>
      <c r="AD156" t="s">
        <v>513</v>
      </c>
      <c r="AE156" s="2">
        <v>36667</v>
      </c>
      <c r="AF156" s="6"/>
    </row>
    <row r="157" spans="1:32" hidden="1" x14ac:dyDescent="0.25">
      <c r="A157" s="8">
        <v>45491</v>
      </c>
      <c r="B157" s="2" t="s">
        <v>21</v>
      </c>
      <c r="C157" s="8">
        <v>45492</v>
      </c>
      <c r="D157" s="2" t="s">
        <v>59</v>
      </c>
      <c r="E157" s="2" t="s">
        <v>25</v>
      </c>
      <c r="F157" s="2" t="s">
        <v>260</v>
      </c>
      <c r="G157" s="2" t="s">
        <v>297</v>
      </c>
      <c r="H157" s="2" t="s">
        <v>75</v>
      </c>
      <c r="I157" s="2" t="s">
        <v>490</v>
      </c>
      <c r="J157" s="2" t="s">
        <v>236</v>
      </c>
      <c r="K157" s="2" t="s">
        <v>80</v>
      </c>
      <c r="L157" s="11">
        <v>3</v>
      </c>
      <c r="M157" s="11">
        <v>3</v>
      </c>
      <c r="N157" s="6">
        <v>70950</v>
      </c>
      <c r="O157" s="6">
        <v>212850</v>
      </c>
      <c r="P157" s="6">
        <f>M157*N157</f>
        <v>212850</v>
      </c>
      <c r="Q157" s="6">
        <v>0</v>
      </c>
      <c r="R157" s="11">
        <v>0</v>
      </c>
      <c r="S157" s="6">
        <v>0</v>
      </c>
      <c r="T157" s="2"/>
      <c r="U157" s="2" t="s">
        <v>157</v>
      </c>
      <c r="V157" s="2"/>
      <c r="W157" s="2" t="s">
        <v>113</v>
      </c>
      <c r="X157" s="2" t="s">
        <v>425</v>
      </c>
      <c r="Y157" s="2" t="s">
        <v>240</v>
      </c>
      <c r="Z157" s="2"/>
      <c r="AA157" s="2"/>
      <c r="AB157">
        <v>0</v>
      </c>
      <c r="AC157" t="str">
        <f>VLOOKUP(AE157,Table1[[Ký hiệu]:[Hướng xli]],9,0)</f>
        <v>NCC điều chỉnh giảm toàn bộ HĐ</v>
      </c>
      <c r="AD157" t="s">
        <v>513</v>
      </c>
      <c r="AE157" s="2">
        <v>36667</v>
      </c>
      <c r="AF157" s="6"/>
    </row>
    <row r="158" spans="1:32" s="16" customFormat="1" hidden="1" x14ac:dyDescent="0.25">
      <c r="A158" s="13">
        <v>45486</v>
      </c>
      <c r="B158" s="14" t="s">
        <v>497</v>
      </c>
      <c r="C158" s="13">
        <v>45492</v>
      </c>
      <c r="D158" s="14" t="s">
        <v>105</v>
      </c>
      <c r="E158" s="14">
        <v>4161473229</v>
      </c>
      <c r="F158" s="14" t="s">
        <v>263</v>
      </c>
      <c r="G158" s="14" t="s">
        <v>411</v>
      </c>
      <c r="H158" s="14" t="s">
        <v>251</v>
      </c>
      <c r="I158" s="14" t="s">
        <v>500</v>
      </c>
      <c r="J158" s="14" t="s">
        <v>485</v>
      </c>
      <c r="K158" s="14" t="s">
        <v>80</v>
      </c>
      <c r="L158" s="12">
        <v>3</v>
      </c>
      <c r="M158" s="12">
        <v>0</v>
      </c>
      <c r="N158" s="15">
        <v>50182</v>
      </c>
      <c r="O158" s="15">
        <v>150546</v>
      </c>
      <c r="P158" s="6">
        <f t="shared" si="2"/>
        <v>0</v>
      </c>
      <c r="Q158" s="15">
        <v>0</v>
      </c>
      <c r="R158" s="12">
        <v>0</v>
      </c>
      <c r="S158" s="15">
        <v>0</v>
      </c>
      <c r="T158" s="14" t="s">
        <v>333</v>
      </c>
      <c r="U158" s="14" t="s">
        <v>408</v>
      </c>
      <c r="V158" s="14" t="s">
        <v>180</v>
      </c>
      <c r="W158" s="14" t="s">
        <v>113</v>
      </c>
      <c r="X158" s="14" t="s">
        <v>425</v>
      </c>
      <c r="Y158" s="14" t="s">
        <v>240</v>
      </c>
      <c r="Z158" s="14"/>
      <c r="AA158" s="14"/>
      <c r="AB158" s="16">
        <v>0</v>
      </c>
      <c r="AC158" t="str">
        <f>VLOOKUP(AE158,Table1[[Ký hiệu]:[Hướng xli]],9,0)</f>
        <v>NCC check theo sheep data cửa hàng nhập kho điều chỉnh giảm toàn bộ HĐ cũ và xuất lại HĐ mới đúng số lượng</v>
      </c>
      <c r="AD158" s="16" t="s">
        <v>529</v>
      </c>
      <c r="AE158" s="14">
        <v>36701</v>
      </c>
      <c r="AF158" s="6"/>
    </row>
    <row r="159" spans="1:32" hidden="1" x14ac:dyDescent="0.25">
      <c r="A159" s="8">
        <v>45486</v>
      </c>
      <c r="B159" s="2" t="s">
        <v>497</v>
      </c>
      <c r="C159" s="8">
        <v>45492</v>
      </c>
      <c r="D159" s="2" t="s">
        <v>105</v>
      </c>
      <c r="E159" s="2">
        <v>4161473229</v>
      </c>
      <c r="F159" s="2" t="s">
        <v>263</v>
      </c>
      <c r="G159" s="2" t="s">
        <v>411</v>
      </c>
      <c r="H159" s="2" t="s">
        <v>251</v>
      </c>
      <c r="I159" s="2" t="s">
        <v>472</v>
      </c>
      <c r="J159" s="2" t="s">
        <v>256</v>
      </c>
      <c r="K159" s="2" t="s">
        <v>80</v>
      </c>
      <c r="L159" s="11">
        <v>3</v>
      </c>
      <c r="M159" s="11">
        <v>3</v>
      </c>
      <c r="N159" s="6">
        <v>55595</v>
      </c>
      <c r="O159" s="6">
        <v>166785</v>
      </c>
      <c r="P159" s="6">
        <f t="shared" si="2"/>
        <v>166785</v>
      </c>
      <c r="Q159" s="6">
        <v>0</v>
      </c>
      <c r="R159" s="11">
        <v>0</v>
      </c>
      <c r="S159" s="6">
        <v>0</v>
      </c>
      <c r="T159" s="2" t="s">
        <v>333</v>
      </c>
      <c r="U159" s="2" t="s">
        <v>408</v>
      </c>
      <c r="V159" s="2" t="s">
        <v>180</v>
      </c>
      <c r="W159" s="2" t="s">
        <v>113</v>
      </c>
      <c r="X159" s="2" t="s">
        <v>425</v>
      </c>
      <c r="Y159" s="2" t="s">
        <v>240</v>
      </c>
      <c r="Z159" s="2"/>
      <c r="AA159" s="2"/>
      <c r="AB159">
        <v>166785</v>
      </c>
      <c r="AC159" t="str">
        <f>VLOOKUP(AE159,Table1[[Ký hiệu]:[Hướng xli]],9,0)</f>
        <v>NCC check theo sheep data cửa hàng nhập kho điều chỉnh giảm toàn bộ HĐ cũ và xuất lại HĐ mới đúng số lượng</v>
      </c>
      <c r="AD159" t="s">
        <v>529</v>
      </c>
      <c r="AE159" s="2">
        <v>36701</v>
      </c>
      <c r="AF159" s="6"/>
    </row>
    <row r="160" spans="1:32" hidden="1" x14ac:dyDescent="0.25">
      <c r="A160" s="8">
        <v>45486</v>
      </c>
      <c r="B160" s="2" t="s">
        <v>497</v>
      </c>
      <c r="C160" s="8">
        <v>45492</v>
      </c>
      <c r="D160" s="2" t="s">
        <v>105</v>
      </c>
      <c r="E160" s="2">
        <v>4161473229</v>
      </c>
      <c r="F160" s="2" t="s">
        <v>263</v>
      </c>
      <c r="G160" s="2" t="s">
        <v>411</v>
      </c>
      <c r="H160" s="2" t="s">
        <v>251</v>
      </c>
      <c r="I160" s="2" t="s">
        <v>328</v>
      </c>
      <c r="J160" s="2" t="s">
        <v>305</v>
      </c>
      <c r="K160" s="2" t="s">
        <v>80</v>
      </c>
      <c r="L160" s="11">
        <v>6</v>
      </c>
      <c r="M160" s="11">
        <v>6</v>
      </c>
      <c r="N160" s="6">
        <v>111058</v>
      </c>
      <c r="O160" s="6">
        <v>666348</v>
      </c>
      <c r="P160" s="6">
        <f t="shared" si="2"/>
        <v>666348</v>
      </c>
      <c r="Q160" s="6">
        <v>0</v>
      </c>
      <c r="R160" s="11">
        <v>0</v>
      </c>
      <c r="S160" s="6">
        <v>0</v>
      </c>
      <c r="T160" s="2" t="s">
        <v>333</v>
      </c>
      <c r="U160" s="2" t="s">
        <v>408</v>
      </c>
      <c r="V160" s="2" t="s">
        <v>180</v>
      </c>
      <c r="W160" s="2" t="s">
        <v>113</v>
      </c>
      <c r="X160" s="2" t="s">
        <v>425</v>
      </c>
      <c r="Y160" s="2" t="s">
        <v>240</v>
      </c>
      <c r="Z160" s="2"/>
      <c r="AA160" s="2"/>
      <c r="AB160">
        <v>666348</v>
      </c>
      <c r="AC160" t="str">
        <f>VLOOKUP(AE160,Table1[[Ký hiệu]:[Hướng xli]],9,0)</f>
        <v>NCC check theo sheep data cửa hàng nhập kho điều chỉnh giảm toàn bộ HĐ cũ và xuất lại HĐ mới đúng số lượng</v>
      </c>
      <c r="AD160" t="s">
        <v>529</v>
      </c>
      <c r="AE160" s="2">
        <v>36701</v>
      </c>
      <c r="AF160" s="6"/>
    </row>
    <row r="161" spans="1:32" hidden="1" x14ac:dyDescent="0.25">
      <c r="A161" s="8">
        <v>45489</v>
      </c>
      <c r="B161" s="2" t="s">
        <v>246</v>
      </c>
      <c r="C161" s="8">
        <v>45492</v>
      </c>
      <c r="D161" s="2" t="s">
        <v>94</v>
      </c>
      <c r="E161" s="2">
        <v>4161515870</v>
      </c>
      <c r="F161" s="2" t="s">
        <v>335</v>
      </c>
      <c r="G161" s="2" t="s">
        <v>317</v>
      </c>
      <c r="H161" s="2" t="s">
        <v>251</v>
      </c>
      <c r="I161" s="2" t="s">
        <v>450</v>
      </c>
      <c r="J161" s="2" t="s">
        <v>306</v>
      </c>
      <c r="K161" s="2" t="s">
        <v>80</v>
      </c>
      <c r="L161" s="11">
        <v>5</v>
      </c>
      <c r="M161" s="11">
        <v>5</v>
      </c>
      <c r="N161" s="6">
        <v>73431</v>
      </c>
      <c r="O161" s="6">
        <v>367155</v>
      </c>
      <c r="P161" s="6">
        <f t="shared" si="2"/>
        <v>367155</v>
      </c>
      <c r="Q161" s="6">
        <v>0</v>
      </c>
      <c r="R161" s="11">
        <v>0</v>
      </c>
      <c r="S161" s="6">
        <v>0</v>
      </c>
      <c r="T161" s="2" t="s">
        <v>207</v>
      </c>
      <c r="U161" s="2" t="s">
        <v>408</v>
      </c>
      <c r="V161" s="2" t="s">
        <v>365</v>
      </c>
      <c r="W161" s="2" t="s">
        <v>113</v>
      </c>
      <c r="X161" s="2" t="s">
        <v>425</v>
      </c>
      <c r="Y161" s="2" t="s">
        <v>240</v>
      </c>
      <c r="Z161" s="2" t="s">
        <v>175</v>
      </c>
      <c r="AA161" s="2"/>
      <c r="AB161">
        <v>367155</v>
      </c>
      <c r="AC161" t="str">
        <f>VLOOKUP(AE161,Table1[[Ký hiệu]:[Hướng xli]],9,0)</f>
        <v>NCC check theo sheep data cửa hàng nhập kho điều chỉnh giảm toàn bộ HĐ cũ và xuất lại HĐ mới đúng số lượng</v>
      </c>
      <c r="AD161" t="s">
        <v>532</v>
      </c>
      <c r="AE161" s="2">
        <v>36711</v>
      </c>
      <c r="AF161" s="6"/>
    </row>
    <row r="162" spans="1:32" hidden="1" x14ac:dyDescent="0.25">
      <c r="A162" s="8">
        <v>45489</v>
      </c>
      <c r="B162" s="2" t="s">
        <v>246</v>
      </c>
      <c r="C162" s="8">
        <v>45492</v>
      </c>
      <c r="D162" s="2" t="s">
        <v>94</v>
      </c>
      <c r="E162" s="2">
        <v>4161515870</v>
      </c>
      <c r="F162" s="2" t="s">
        <v>335</v>
      </c>
      <c r="G162" s="2" t="s">
        <v>317</v>
      </c>
      <c r="H162" s="2" t="s">
        <v>251</v>
      </c>
      <c r="I162" s="2" t="s">
        <v>328</v>
      </c>
      <c r="J162" s="2" t="s">
        <v>305</v>
      </c>
      <c r="K162" s="2" t="s">
        <v>80</v>
      </c>
      <c r="L162" s="11">
        <v>5</v>
      </c>
      <c r="M162" s="11">
        <v>5</v>
      </c>
      <c r="N162" s="6">
        <v>111058</v>
      </c>
      <c r="O162" s="6">
        <v>555290</v>
      </c>
      <c r="P162" s="6">
        <f t="shared" si="2"/>
        <v>555290</v>
      </c>
      <c r="Q162" s="6">
        <v>0</v>
      </c>
      <c r="R162" s="11">
        <v>0</v>
      </c>
      <c r="S162" s="6">
        <v>0</v>
      </c>
      <c r="T162" s="2" t="s">
        <v>207</v>
      </c>
      <c r="U162" s="2" t="s">
        <v>408</v>
      </c>
      <c r="V162" s="2" t="s">
        <v>365</v>
      </c>
      <c r="W162" s="2" t="s">
        <v>113</v>
      </c>
      <c r="X162" s="2" t="s">
        <v>425</v>
      </c>
      <c r="Y162" s="2" t="s">
        <v>240</v>
      </c>
      <c r="Z162" s="2" t="s">
        <v>175</v>
      </c>
      <c r="AA162" s="2"/>
      <c r="AB162">
        <v>555290</v>
      </c>
      <c r="AC162" t="str">
        <f>VLOOKUP(AE162,Table1[[Ký hiệu]:[Hướng xli]],9,0)</f>
        <v>NCC check theo sheep data cửa hàng nhập kho điều chỉnh giảm toàn bộ HĐ cũ và xuất lại HĐ mới đúng số lượng</v>
      </c>
      <c r="AD162" t="s">
        <v>532</v>
      </c>
      <c r="AE162" s="2">
        <v>36711</v>
      </c>
      <c r="AF162" s="6"/>
    </row>
    <row r="163" spans="1:32" hidden="1" x14ac:dyDescent="0.25">
      <c r="A163" s="8">
        <v>45489</v>
      </c>
      <c r="B163" s="2" t="s">
        <v>246</v>
      </c>
      <c r="C163" s="8">
        <v>45492</v>
      </c>
      <c r="D163" s="2" t="s">
        <v>94</v>
      </c>
      <c r="E163" s="2">
        <v>4161515870</v>
      </c>
      <c r="F163" s="2" t="s">
        <v>335</v>
      </c>
      <c r="G163" s="2" t="s">
        <v>317</v>
      </c>
      <c r="H163" s="2" t="s">
        <v>251</v>
      </c>
      <c r="I163" s="2" t="s">
        <v>472</v>
      </c>
      <c r="J163" s="2" t="s">
        <v>256</v>
      </c>
      <c r="K163" s="2" t="s">
        <v>80</v>
      </c>
      <c r="L163" s="11">
        <v>5</v>
      </c>
      <c r="M163" s="11">
        <v>5</v>
      </c>
      <c r="N163" s="6">
        <v>55595</v>
      </c>
      <c r="O163" s="6">
        <v>277975</v>
      </c>
      <c r="P163" s="6">
        <f t="shared" si="2"/>
        <v>277975</v>
      </c>
      <c r="Q163" s="6">
        <v>0</v>
      </c>
      <c r="R163" s="11">
        <v>0</v>
      </c>
      <c r="S163" s="6">
        <v>0</v>
      </c>
      <c r="T163" s="2" t="s">
        <v>207</v>
      </c>
      <c r="U163" s="2" t="s">
        <v>408</v>
      </c>
      <c r="V163" s="2" t="s">
        <v>365</v>
      </c>
      <c r="W163" s="2" t="s">
        <v>113</v>
      </c>
      <c r="X163" s="2" t="s">
        <v>425</v>
      </c>
      <c r="Y163" s="2" t="s">
        <v>240</v>
      </c>
      <c r="Z163" s="2" t="s">
        <v>175</v>
      </c>
      <c r="AA163" s="2"/>
      <c r="AB163">
        <v>277975</v>
      </c>
      <c r="AC163" t="str">
        <f>VLOOKUP(AE163,Table1[[Ký hiệu]:[Hướng xli]],9,0)</f>
        <v>NCC check theo sheep data cửa hàng nhập kho điều chỉnh giảm toàn bộ HĐ cũ và xuất lại HĐ mới đúng số lượng</v>
      </c>
      <c r="AD163" t="s">
        <v>532</v>
      </c>
      <c r="AE163" s="2">
        <v>36711</v>
      </c>
      <c r="AF163" s="6"/>
    </row>
    <row r="164" spans="1:32" s="16" customFormat="1" hidden="1" x14ac:dyDescent="0.25">
      <c r="A164" s="13">
        <v>45489</v>
      </c>
      <c r="B164" s="14" t="s">
        <v>246</v>
      </c>
      <c r="C164" s="13">
        <v>45492</v>
      </c>
      <c r="D164" s="14" t="s">
        <v>94</v>
      </c>
      <c r="E164" s="14">
        <v>4161515870</v>
      </c>
      <c r="F164" s="14" t="s">
        <v>335</v>
      </c>
      <c r="G164" s="14" t="s">
        <v>317</v>
      </c>
      <c r="H164" s="14" t="s">
        <v>251</v>
      </c>
      <c r="I164" s="14" t="s">
        <v>500</v>
      </c>
      <c r="J164" s="14" t="s">
        <v>485</v>
      </c>
      <c r="K164" s="14" t="s">
        <v>80</v>
      </c>
      <c r="L164" s="12">
        <v>5</v>
      </c>
      <c r="M164" s="12">
        <v>0</v>
      </c>
      <c r="N164" s="15">
        <v>50182</v>
      </c>
      <c r="O164" s="15">
        <v>250910</v>
      </c>
      <c r="P164" s="6">
        <f t="shared" si="2"/>
        <v>0</v>
      </c>
      <c r="Q164" s="15">
        <v>0</v>
      </c>
      <c r="R164" s="12">
        <v>0</v>
      </c>
      <c r="S164" s="15">
        <v>0</v>
      </c>
      <c r="T164" s="14" t="s">
        <v>207</v>
      </c>
      <c r="U164" s="14" t="s">
        <v>408</v>
      </c>
      <c r="V164" s="14" t="s">
        <v>365</v>
      </c>
      <c r="W164" s="14" t="s">
        <v>113</v>
      </c>
      <c r="X164" s="14" t="s">
        <v>425</v>
      </c>
      <c r="Y164" s="14" t="s">
        <v>240</v>
      </c>
      <c r="Z164" s="14" t="s">
        <v>175</v>
      </c>
      <c r="AA164" s="14"/>
      <c r="AB164" s="16">
        <v>0</v>
      </c>
      <c r="AC164" t="str">
        <f>VLOOKUP(AE164,Table1[[Ký hiệu]:[Hướng xli]],9,0)</f>
        <v>NCC check theo sheep data cửa hàng nhập kho điều chỉnh giảm toàn bộ HĐ cũ và xuất lại HĐ mới đúng số lượng</v>
      </c>
      <c r="AD164" s="16" t="s">
        <v>532</v>
      </c>
      <c r="AE164" s="14">
        <v>36711</v>
      </c>
      <c r="AF164" s="6"/>
    </row>
    <row r="165" spans="1:32" hidden="1" x14ac:dyDescent="0.25">
      <c r="A165" s="8">
        <v>45488</v>
      </c>
      <c r="B165" s="2" t="s">
        <v>244</v>
      </c>
      <c r="C165" s="8">
        <v>45498</v>
      </c>
      <c r="D165" s="2" t="s">
        <v>434</v>
      </c>
      <c r="E165" s="2">
        <v>4161592649</v>
      </c>
      <c r="F165" s="2" t="s">
        <v>28</v>
      </c>
      <c r="G165" s="2" t="s">
        <v>282</v>
      </c>
      <c r="H165" s="2"/>
      <c r="I165" s="2" t="s">
        <v>450</v>
      </c>
      <c r="J165" s="2" t="s">
        <v>306</v>
      </c>
      <c r="K165" s="2" t="s">
        <v>80</v>
      </c>
      <c r="L165" s="11">
        <v>5</v>
      </c>
      <c r="M165" s="11">
        <v>5</v>
      </c>
      <c r="N165" s="6">
        <v>73431</v>
      </c>
      <c r="O165" s="6">
        <v>367155</v>
      </c>
      <c r="P165" s="6">
        <f t="shared" si="2"/>
        <v>367155</v>
      </c>
      <c r="Q165" s="6">
        <v>0</v>
      </c>
      <c r="R165" s="11">
        <v>0</v>
      </c>
      <c r="S165" s="6">
        <v>0</v>
      </c>
      <c r="T165" s="2" t="s">
        <v>162</v>
      </c>
      <c r="U165" s="2" t="s">
        <v>252</v>
      </c>
      <c r="V165" s="2" t="s">
        <v>202</v>
      </c>
      <c r="W165" s="2" t="s">
        <v>253</v>
      </c>
      <c r="X165" s="2" t="s">
        <v>425</v>
      </c>
      <c r="Y165" s="2" t="s">
        <v>445</v>
      </c>
      <c r="Z165" s="2" t="s">
        <v>251</v>
      </c>
      <c r="AA165" s="2"/>
      <c r="AB165">
        <v>367155</v>
      </c>
      <c r="AC165" t="str">
        <f>VLOOKUP(AE165,Table1[[Ký hiệu]:[Hướng xli]],9,0)</f>
        <v>NCC check theo sheep data cửa hàng nhập kho điều chỉnh giảm toàn bộ HĐ cũ và xuất lại HĐ mới đúng số lượng</v>
      </c>
      <c r="AD165" t="s">
        <v>526</v>
      </c>
      <c r="AE165" s="2">
        <v>37245</v>
      </c>
      <c r="AF165" s="6"/>
    </row>
    <row r="166" spans="1:32" s="16" customFormat="1" hidden="1" x14ac:dyDescent="0.25">
      <c r="A166" s="13">
        <v>45488</v>
      </c>
      <c r="B166" s="14" t="s">
        <v>244</v>
      </c>
      <c r="C166" s="13">
        <v>45498</v>
      </c>
      <c r="D166" s="14" t="s">
        <v>434</v>
      </c>
      <c r="E166" s="14">
        <v>4161592649</v>
      </c>
      <c r="F166" s="14" t="s">
        <v>28</v>
      </c>
      <c r="G166" s="14" t="s">
        <v>282</v>
      </c>
      <c r="H166" s="14"/>
      <c r="I166" s="14" t="s">
        <v>243</v>
      </c>
      <c r="J166" s="14" t="s">
        <v>430</v>
      </c>
      <c r="K166" s="14" t="s">
        <v>80</v>
      </c>
      <c r="L166" s="12">
        <v>10</v>
      </c>
      <c r="M166" s="12">
        <v>0</v>
      </c>
      <c r="N166" s="15">
        <v>46000</v>
      </c>
      <c r="O166" s="15">
        <v>460000</v>
      </c>
      <c r="P166" s="6">
        <f t="shared" si="2"/>
        <v>0</v>
      </c>
      <c r="Q166" s="15">
        <v>0</v>
      </c>
      <c r="R166" s="12">
        <v>0</v>
      </c>
      <c r="S166" s="15">
        <v>0</v>
      </c>
      <c r="T166" s="14" t="s">
        <v>162</v>
      </c>
      <c r="U166" s="14" t="s">
        <v>252</v>
      </c>
      <c r="V166" s="14" t="s">
        <v>202</v>
      </c>
      <c r="W166" s="14" t="s">
        <v>253</v>
      </c>
      <c r="X166" s="14" t="s">
        <v>425</v>
      </c>
      <c r="Y166" s="14" t="s">
        <v>445</v>
      </c>
      <c r="Z166" s="14" t="s">
        <v>251</v>
      </c>
      <c r="AA166" s="14"/>
      <c r="AB166" s="16">
        <v>0</v>
      </c>
      <c r="AC166" t="str">
        <f>VLOOKUP(AE166,Table1[[Ký hiệu]:[Hướng xli]],9,0)</f>
        <v>NCC check theo sheep data cửa hàng nhập kho điều chỉnh giảm toàn bộ HĐ cũ và xuất lại HĐ mới đúng số lượng</v>
      </c>
      <c r="AD166" s="16" t="s">
        <v>526</v>
      </c>
      <c r="AE166" s="14">
        <v>37245</v>
      </c>
      <c r="AF166" s="6"/>
    </row>
    <row r="167" spans="1:32" s="16" customFormat="1" hidden="1" x14ac:dyDescent="0.25">
      <c r="A167" s="13">
        <v>45488</v>
      </c>
      <c r="B167" s="14" t="s">
        <v>244</v>
      </c>
      <c r="C167" s="13">
        <v>45498</v>
      </c>
      <c r="D167" s="14" t="s">
        <v>434</v>
      </c>
      <c r="E167" s="14">
        <v>4161592649</v>
      </c>
      <c r="F167" s="14" t="s">
        <v>28</v>
      </c>
      <c r="G167" s="14" t="s">
        <v>282</v>
      </c>
      <c r="H167" s="14"/>
      <c r="I167" s="14" t="s">
        <v>448</v>
      </c>
      <c r="J167" s="14" t="s">
        <v>372</v>
      </c>
      <c r="K167" s="14" t="s">
        <v>80</v>
      </c>
      <c r="L167" s="12">
        <v>10</v>
      </c>
      <c r="M167" s="12">
        <v>0</v>
      </c>
      <c r="N167" s="15">
        <v>59400</v>
      </c>
      <c r="O167" s="15">
        <v>594000</v>
      </c>
      <c r="P167" s="6">
        <f t="shared" si="2"/>
        <v>0</v>
      </c>
      <c r="Q167" s="15">
        <v>0</v>
      </c>
      <c r="R167" s="12">
        <v>0</v>
      </c>
      <c r="S167" s="15">
        <v>0</v>
      </c>
      <c r="T167" s="14" t="s">
        <v>162</v>
      </c>
      <c r="U167" s="14" t="s">
        <v>252</v>
      </c>
      <c r="V167" s="14" t="s">
        <v>202</v>
      </c>
      <c r="W167" s="14" t="s">
        <v>253</v>
      </c>
      <c r="X167" s="14" t="s">
        <v>425</v>
      </c>
      <c r="Y167" s="14" t="s">
        <v>445</v>
      </c>
      <c r="Z167" s="14" t="s">
        <v>251</v>
      </c>
      <c r="AA167" s="14"/>
      <c r="AB167" s="16">
        <v>0</v>
      </c>
      <c r="AC167" t="str">
        <f>VLOOKUP(AE167,Table1[[Ký hiệu]:[Hướng xli]],9,0)</f>
        <v>NCC check theo sheep data cửa hàng nhập kho điều chỉnh giảm toàn bộ HĐ cũ và xuất lại HĐ mới đúng số lượng</v>
      </c>
      <c r="AD167" s="16" t="s">
        <v>526</v>
      </c>
      <c r="AE167" s="14">
        <v>37245</v>
      </c>
      <c r="AF167" s="6"/>
    </row>
    <row r="168" spans="1:32" s="16" customFormat="1" hidden="1" x14ac:dyDescent="0.25">
      <c r="A168" s="13">
        <v>45488</v>
      </c>
      <c r="B168" s="14" t="s">
        <v>244</v>
      </c>
      <c r="C168" s="13">
        <v>45498</v>
      </c>
      <c r="D168" s="14" t="s">
        <v>434</v>
      </c>
      <c r="E168" s="14">
        <v>4161592649</v>
      </c>
      <c r="F168" s="14" t="s">
        <v>28</v>
      </c>
      <c r="G168" s="14" t="s">
        <v>282</v>
      </c>
      <c r="H168" s="14"/>
      <c r="I168" s="14" t="s">
        <v>472</v>
      </c>
      <c r="J168" s="14" t="s">
        <v>256</v>
      </c>
      <c r="K168" s="14" t="s">
        <v>80</v>
      </c>
      <c r="L168" s="12">
        <v>5</v>
      </c>
      <c r="M168" s="12">
        <v>0</v>
      </c>
      <c r="N168" s="15">
        <v>55595</v>
      </c>
      <c r="O168" s="15">
        <v>277975</v>
      </c>
      <c r="P168" s="6">
        <f t="shared" si="2"/>
        <v>0</v>
      </c>
      <c r="Q168" s="15">
        <v>0</v>
      </c>
      <c r="R168" s="12">
        <v>0</v>
      </c>
      <c r="S168" s="15">
        <v>0</v>
      </c>
      <c r="T168" s="14" t="s">
        <v>162</v>
      </c>
      <c r="U168" s="14" t="s">
        <v>252</v>
      </c>
      <c r="V168" s="14" t="s">
        <v>202</v>
      </c>
      <c r="W168" s="14" t="s">
        <v>253</v>
      </c>
      <c r="X168" s="14" t="s">
        <v>425</v>
      </c>
      <c r="Y168" s="14" t="s">
        <v>445</v>
      </c>
      <c r="Z168" s="14" t="s">
        <v>251</v>
      </c>
      <c r="AA168" s="14"/>
      <c r="AB168" s="16">
        <v>0</v>
      </c>
      <c r="AC168" t="str">
        <f>VLOOKUP(AE168,Table1[[Ký hiệu]:[Hướng xli]],9,0)</f>
        <v>NCC check theo sheep data cửa hàng nhập kho điều chỉnh giảm toàn bộ HĐ cũ và xuất lại HĐ mới đúng số lượng</v>
      </c>
      <c r="AD168" s="16" t="s">
        <v>526</v>
      </c>
      <c r="AE168" s="14">
        <v>37245</v>
      </c>
      <c r="AF168" s="6"/>
    </row>
    <row r="169" spans="1:32" hidden="1" x14ac:dyDescent="0.25">
      <c r="A169" s="8">
        <v>45488</v>
      </c>
      <c r="B169" s="2" t="s">
        <v>398</v>
      </c>
      <c r="C169" s="8">
        <v>45498</v>
      </c>
      <c r="D169" s="2" t="s">
        <v>10</v>
      </c>
      <c r="E169" s="2">
        <v>4161613629</v>
      </c>
      <c r="F169" s="2" t="s">
        <v>319</v>
      </c>
      <c r="G169" s="2" t="s">
        <v>282</v>
      </c>
      <c r="H169" s="2"/>
      <c r="I169" s="2" t="s">
        <v>328</v>
      </c>
      <c r="J169" s="2" t="s">
        <v>305</v>
      </c>
      <c r="K169" s="2" t="s">
        <v>80</v>
      </c>
      <c r="L169" s="11">
        <v>6</v>
      </c>
      <c r="M169" s="11">
        <v>6</v>
      </c>
      <c r="N169" s="6">
        <v>111058</v>
      </c>
      <c r="O169" s="6">
        <v>666348</v>
      </c>
      <c r="P169" s="6">
        <f t="shared" si="2"/>
        <v>666348</v>
      </c>
      <c r="Q169" s="6">
        <v>0</v>
      </c>
      <c r="R169" s="11">
        <v>0</v>
      </c>
      <c r="S169" s="6">
        <v>0</v>
      </c>
      <c r="T169" s="2" t="s">
        <v>162</v>
      </c>
      <c r="U169" s="2" t="s">
        <v>252</v>
      </c>
      <c r="V169" s="2" t="s">
        <v>202</v>
      </c>
      <c r="W169" s="2" t="s">
        <v>253</v>
      </c>
      <c r="X169" s="2" t="s">
        <v>425</v>
      </c>
      <c r="Y169" s="2" t="s">
        <v>445</v>
      </c>
      <c r="Z169" s="2" t="s">
        <v>251</v>
      </c>
      <c r="AA169" s="2"/>
      <c r="AB169">
        <v>0</v>
      </c>
      <c r="AC169" t="str">
        <f>VLOOKUP(AE169,Table1[[Ký hiệu]:[Hướng xli]],9,0)</f>
        <v>NCC điều chỉnh giảm toàn bộ HĐ</v>
      </c>
      <c r="AD169" t="s">
        <v>513</v>
      </c>
      <c r="AE169" s="2">
        <v>37250</v>
      </c>
      <c r="AF169" s="6"/>
    </row>
    <row r="170" spans="1:32" hidden="1" x14ac:dyDescent="0.25">
      <c r="A170" s="8">
        <v>45488</v>
      </c>
      <c r="B170" s="2" t="s">
        <v>398</v>
      </c>
      <c r="C170" s="8">
        <v>45498</v>
      </c>
      <c r="D170" s="2" t="s">
        <v>10</v>
      </c>
      <c r="E170" s="2">
        <v>4161613629</v>
      </c>
      <c r="F170" s="2" t="s">
        <v>319</v>
      </c>
      <c r="G170" s="2" t="s">
        <v>282</v>
      </c>
      <c r="H170" s="2"/>
      <c r="I170" s="2" t="s">
        <v>450</v>
      </c>
      <c r="J170" s="2" t="s">
        <v>306</v>
      </c>
      <c r="K170" s="2" t="s">
        <v>80</v>
      </c>
      <c r="L170" s="11">
        <v>8</v>
      </c>
      <c r="M170" s="11">
        <v>8</v>
      </c>
      <c r="N170" s="6">
        <v>73431</v>
      </c>
      <c r="O170" s="6">
        <v>587448</v>
      </c>
      <c r="P170" s="6">
        <f t="shared" si="2"/>
        <v>587448</v>
      </c>
      <c r="Q170" s="6">
        <v>0</v>
      </c>
      <c r="R170" s="11">
        <v>0</v>
      </c>
      <c r="S170" s="6">
        <v>0</v>
      </c>
      <c r="T170" s="2" t="s">
        <v>162</v>
      </c>
      <c r="U170" s="2" t="s">
        <v>252</v>
      </c>
      <c r="V170" s="2" t="s">
        <v>202</v>
      </c>
      <c r="W170" s="2" t="s">
        <v>253</v>
      </c>
      <c r="X170" s="2" t="s">
        <v>425</v>
      </c>
      <c r="Y170" s="2" t="s">
        <v>445</v>
      </c>
      <c r="Z170" s="2" t="s">
        <v>251</v>
      </c>
      <c r="AA170" s="2"/>
      <c r="AB170">
        <v>0</v>
      </c>
      <c r="AC170" t="str">
        <f>VLOOKUP(AE170,Table1[[Ký hiệu]:[Hướng xli]],9,0)</f>
        <v>NCC điều chỉnh giảm toàn bộ HĐ</v>
      </c>
      <c r="AD170" t="s">
        <v>513</v>
      </c>
      <c r="AE170" s="2">
        <v>37250</v>
      </c>
      <c r="AF170" s="6"/>
    </row>
    <row r="171" spans="1:32" hidden="1" x14ac:dyDescent="0.25">
      <c r="A171" s="8">
        <v>45488</v>
      </c>
      <c r="B171" s="2" t="s">
        <v>398</v>
      </c>
      <c r="C171" s="8">
        <v>45498</v>
      </c>
      <c r="D171" s="2" t="s">
        <v>10</v>
      </c>
      <c r="E171" s="2">
        <v>4161613629</v>
      </c>
      <c r="F171" s="2" t="s">
        <v>319</v>
      </c>
      <c r="G171" s="2" t="s">
        <v>282</v>
      </c>
      <c r="H171" s="2"/>
      <c r="I171" s="2" t="s">
        <v>500</v>
      </c>
      <c r="J171" s="2" t="s">
        <v>485</v>
      </c>
      <c r="K171" s="2" t="s">
        <v>80</v>
      </c>
      <c r="L171" s="11">
        <v>5</v>
      </c>
      <c r="M171" s="11">
        <v>5</v>
      </c>
      <c r="N171" s="6">
        <v>50182</v>
      </c>
      <c r="O171" s="6">
        <v>250910</v>
      </c>
      <c r="P171" s="6">
        <f t="shared" si="2"/>
        <v>250910</v>
      </c>
      <c r="Q171" s="6">
        <v>0</v>
      </c>
      <c r="R171" s="11">
        <v>0</v>
      </c>
      <c r="S171" s="6">
        <v>0</v>
      </c>
      <c r="T171" s="2" t="s">
        <v>162</v>
      </c>
      <c r="U171" s="2" t="s">
        <v>252</v>
      </c>
      <c r="V171" s="2" t="s">
        <v>202</v>
      </c>
      <c r="W171" s="2" t="s">
        <v>253</v>
      </c>
      <c r="X171" s="2" t="s">
        <v>425</v>
      </c>
      <c r="Y171" s="2" t="s">
        <v>445</v>
      </c>
      <c r="Z171" s="2" t="s">
        <v>251</v>
      </c>
      <c r="AA171" s="2"/>
      <c r="AB171">
        <v>0</v>
      </c>
      <c r="AC171" t="str">
        <f>VLOOKUP(AE171,Table1[[Ký hiệu]:[Hướng xli]],9,0)</f>
        <v>NCC điều chỉnh giảm toàn bộ HĐ</v>
      </c>
      <c r="AD171" t="s">
        <v>513</v>
      </c>
      <c r="AE171" s="2">
        <v>37250</v>
      </c>
      <c r="AF171" s="6"/>
    </row>
    <row r="172" spans="1:32" hidden="1" x14ac:dyDescent="0.25">
      <c r="A172" s="8">
        <v>45488</v>
      </c>
      <c r="B172" s="2" t="s">
        <v>398</v>
      </c>
      <c r="C172" s="8">
        <v>45498</v>
      </c>
      <c r="D172" s="2" t="s">
        <v>10</v>
      </c>
      <c r="E172" s="2">
        <v>4161613629</v>
      </c>
      <c r="F172" s="2" t="s">
        <v>319</v>
      </c>
      <c r="G172" s="2" t="s">
        <v>282</v>
      </c>
      <c r="H172" s="2"/>
      <c r="I172" s="2" t="s">
        <v>243</v>
      </c>
      <c r="J172" s="2" t="s">
        <v>430</v>
      </c>
      <c r="K172" s="2" t="s">
        <v>80</v>
      </c>
      <c r="L172" s="11">
        <v>5</v>
      </c>
      <c r="M172" s="11">
        <v>5</v>
      </c>
      <c r="N172" s="6">
        <v>46000</v>
      </c>
      <c r="O172" s="6">
        <v>230000</v>
      </c>
      <c r="P172" s="6">
        <f t="shared" si="2"/>
        <v>230000</v>
      </c>
      <c r="Q172" s="6">
        <v>0</v>
      </c>
      <c r="R172" s="11">
        <v>0</v>
      </c>
      <c r="S172" s="6">
        <v>0</v>
      </c>
      <c r="T172" s="2" t="s">
        <v>162</v>
      </c>
      <c r="U172" s="2" t="s">
        <v>252</v>
      </c>
      <c r="V172" s="2" t="s">
        <v>202</v>
      </c>
      <c r="W172" s="2" t="s">
        <v>253</v>
      </c>
      <c r="X172" s="2" t="s">
        <v>425</v>
      </c>
      <c r="Y172" s="2" t="s">
        <v>445</v>
      </c>
      <c r="Z172" s="2" t="s">
        <v>251</v>
      </c>
      <c r="AA172" s="2"/>
      <c r="AB172">
        <v>0</v>
      </c>
      <c r="AC172" t="str">
        <f>VLOOKUP(AE172,Table1[[Ký hiệu]:[Hướng xli]],9,0)</f>
        <v>NCC điều chỉnh giảm toàn bộ HĐ</v>
      </c>
      <c r="AD172" t="s">
        <v>513</v>
      </c>
      <c r="AE172" s="2">
        <v>37250</v>
      </c>
      <c r="AF172" s="6"/>
    </row>
    <row r="173" spans="1:32" hidden="1" x14ac:dyDescent="0.25">
      <c r="A173" s="8">
        <v>45488</v>
      </c>
      <c r="B173" s="2" t="s">
        <v>398</v>
      </c>
      <c r="C173" s="8">
        <v>45498</v>
      </c>
      <c r="D173" s="2" t="s">
        <v>10</v>
      </c>
      <c r="E173" s="2">
        <v>4161613629</v>
      </c>
      <c r="F173" s="2" t="s">
        <v>319</v>
      </c>
      <c r="G173" s="2" t="s">
        <v>282</v>
      </c>
      <c r="H173" s="2"/>
      <c r="I173" s="2" t="s">
        <v>448</v>
      </c>
      <c r="J173" s="2" t="s">
        <v>372</v>
      </c>
      <c r="K173" s="2" t="s">
        <v>80</v>
      </c>
      <c r="L173" s="11">
        <v>3</v>
      </c>
      <c r="M173" s="11">
        <v>3</v>
      </c>
      <c r="N173" s="6">
        <v>59400</v>
      </c>
      <c r="O173" s="6">
        <v>178200</v>
      </c>
      <c r="P173" s="6">
        <f t="shared" si="2"/>
        <v>178200</v>
      </c>
      <c r="Q173" s="6">
        <v>0</v>
      </c>
      <c r="R173" s="11">
        <v>0</v>
      </c>
      <c r="S173" s="6">
        <v>0</v>
      </c>
      <c r="T173" s="2" t="s">
        <v>162</v>
      </c>
      <c r="U173" s="2" t="s">
        <v>252</v>
      </c>
      <c r="V173" s="2" t="s">
        <v>202</v>
      </c>
      <c r="W173" s="2" t="s">
        <v>253</v>
      </c>
      <c r="X173" s="2" t="s">
        <v>425</v>
      </c>
      <c r="Y173" s="2" t="s">
        <v>445</v>
      </c>
      <c r="Z173" s="2" t="s">
        <v>251</v>
      </c>
      <c r="AA173" s="2"/>
      <c r="AB173">
        <v>0</v>
      </c>
      <c r="AC173" t="str">
        <f>VLOOKUP(AE173,Table1[[Ký hiệu]:[Hướng xli]],9,0)</f>
        <v>NCC điều chỉnh giảm toàn bộ HĐ</v>
      </c>
      <c r="AD173" t="s">
        <v>513</v>
      </c>
      <c r="AE173" s="2">
        <v>37250</v>
      </c>
      <c r="AF173" s="6"/>
    </row>
    <row r="174" spans="1:32" hidden="1" x14ac:dyDescent="0.25">
      <c r="A174" s="8">
        <v>45488</v>
      </c>
      <c r="B174" s="2" t="s">
        <v>398</v>
      </c>
      <c r="C174" s="8">
        <v>45498</v>
      </c>
      <c r="D174" s="2" t="s">
        <v>10</v>
      </c>
      <c r="E174" s="2">
        <v>4161613629</v>
      </c>
      <c r="F174" s="2" t="s">
        <v>319</v>
      </c>
      <c r="G174" s="2" t="s">
        <v>282</v>
      </c>
      <c r="H174" s="2"/>
      <c r="I174" s="2" t="s">
        <v>490</v>
      </c>
      <c r="J174" s="2" t="s">
        <v>236</v>
      </c>
      <c r="K174" s="2" t="s">
        <v>80</v>
      </c>
      <c r="L174" s="11">
        <v>3</v>
      </c>
      <c r="M174" s="11">
        <v>3</v>
      </c>
      <c r="N174" s="6">
        <v>70950</v>
      </c>
      <c r="O174" s="6">
        <v>212850</v>
      </c>
      <c r="P174" s="6">
        <f t="shared" si="2"/>
        <v>212850</v>
      </c>
      <c r="Q174" s="6">
        <v>0</v>
      </c>
      <c r="R174" s="11">
        <v>0</v>
      </c>
      <c r="S174" s="6">
        <v>0</v>
      </c>
      <c r="T174" s="2" t="s">
        <v>162</v>
      </c>
      <c r="U174" s="2" t="s">
        <v>252</v>
      </c>
      <c r="V174" s="2" t="s">
        <v>202</v>
      </c>
      <c r="W174" s="2" t="s">
        <v>253</v>
      </c>
      <c r="X174" s="2" t="s">
        <v>425</v>
      </c>
      <c r="Y174" s="2" t="s">
        <v>445</v>
      </c>
      <c r="Z174" s="2" t="s">
        <v>251</v>
      </c>
      <c r="AA174" s="2"/>
      <c r="AB174">
        <v>0</v>
      </c>
      <c r="AC174" t="str">
        <f>VLOOKUP(AE174,Table1[[Ký hiệu]:[Hướng xli]],9,0)</f>
        <v>NCC điều chỉnh giảm toàn bộ HĐ</v>
      </c>
      <c r="AD174" t="s">
        <v>513</v>
      </c>
      <c r="AE174" s="2">
        <v>37250</v>
      </c>
      <c r="AF174" s="6"/>
    </row>
    <row r="175" spans="1:32" hidden="1" x14ac:dyDescent="0.25">
      <c r="A175" s="8">
        <v>45488</v>
      </c>
      <c r="B175" s="2" t="s">
        <v>398</v>
      </c>
      <c r="C175" s="8">
        <v>45498</v>
      </c>
      <c r="D175" s="2" t="s">
        <v>10</v>
      </c>
      <c r="E175" s="2">
        <v>4161613629</v>
      </c>
      <c r="F175" s="2" t="s">
        <v>319</v>
      </c>
      <c r="G175" s="2" t="s">
        <v>282</v>
      </c>
      <c r="H175" s="2"/>
      <c r="I175" s="2" t="s">
        <v>472</v>
      </c>
      <c r="J175" s="2" t="s">
        <v>256</v>
      </c>
      <c r="K175" s="2" t="s">
        <v>80</v>
      </c>
      <c r="L175" s="11">
        <v>5</v>
      </c>
      <c r="M175" s="11">
        <v>5</v>
      </c>
      <c r="N175" s="6">
        <v>55595</v>
      </c>
      <c r="O175" s="6">
        <v>277975</v>
      </c>
      <c r="P175" s="6">
        <f t="shared" si="2"/>
        <v>277975</v>
      </c>
      <c r="Q175" s="6">
        <v>0</v>
      </c>
      <c r="R175" s="11">
        <v>0</v>
      </c>
      <c r="S175" s="6">
        <v>0</v>
      </c>
      <c r="T175" s="2" t="s">
        <v>162</v>
      </c>
      <c r="U175" s="2" t="s">
        <v>252</v>
      </c>
      <c r="V175" s="2" t="s">
        <v>202</v>
      </c>
      <c r="W175" s="2" t="s">
        <v>253</v>
      </c>
      <c r="X175" s="2" t="s">
        <v>425</v>
      </c>
      <c r="Y175" s="2" t="s">
        <v>445</v>
      </c>
      <c r="Z175" s="2" t="s">
        <v>251</v>
      </c>
      <c r="AA175" s="2"/>
      <c r="AB175">
        <v>0</v>
      </c>
      <c r="AC175" t="str">
        <f>VLOOKUP(AE175,Table1[[Ký hiệu]:[Hướng xli]],9,0)</f>
        <v>NCC điều chỉnh giảm toàn bộ HĐ</v>
      </c>
      <c r="AD175" t="s">
        <v>513</v>
      </c>
      <c r="AE175" s="2">
        <v>37250</v>
      </c>
      <c r="AF175" s="6"/>
    </row>
    <row r="176" spans="1:32" hidden="1" x14ac:dyDescent="0.25">
      <c r="A176" s="8">
        <v>45492</v>
      </c>
      <c r="B176" s="2" t="s">
        <v>203</v>
      </c>
      <c r="C176" s="8">
        <v>45498</v>
      </c>
      <c r="D176" s="2" t="s">
        <v>86</v>
      </c>
      <c r="E176" s="2">
        <v>4161661206</v>
      </c>
      <c r="F176" s="2" t="s">
        <v>17</v>
      </c>
      <c r="G176" s="2" t="s">
        <v>282</v>
      </c>
      <c r="H176" s="2"/>
      <c r="I176" s="2" t="s">
        <v>243</v>
      </c>
      <c r="J176" s="2" t="s">
        <v>430</v>
      </c>
      <c r="K176" s="2" t="s">
        <v>80</v>
      </c>
      <c r="L176" s="11">
        <v>5</v>
      </c>
      <c r="M176" s="11">
        <v>5</v>
      </c>
      <c r="N176" s="6">
        <v>46000</v>
      </c>
      <c r="O176" s="6">
        <v>230000</v>
      </c>
      <c r="P176" s="6">
        <f t="shared" si="2"/>
        <v>230000</v>
      </c>
      <c r="Q176" s="6">
        <v>0</v>
      </c>
      <c r="R176" s="11">
        <v>0</v>
      </c>
      <c r="S176" s="6">
        <v>0</v>
      </c>
      <c r="T176" s="2" t="s">
        <v>196</v>
      </c>
      <c r="U176" s="2" t="s">
        <v>252</v>
      </c>
      <c r="V176" s="2" t="s">
        <v>232</v>
      </c>
      <c r="W176" s="2" t="s">
        <v>253</v>
      </c>
      <c r="X176" s="2" t="s">
        <v>425</v>
      </c>
      <c r="Y176" s="2" t="s">
        <v>445</v>
      </c>
      <c r="Z176" s="2"/>
      <c r="AA176" s="2"/>
      <c r="AB176">
        <v>230000</v>
      </c>
      <c r="AC176" t="str">
        <f>VLOOKUP(AE176,Table1[[Ký hiệu]:[Hướng xli]],9,0)</f>
        <v>NCC check theo sheep data cửa hàng nhập kho điều chỉnh giảm toàn bộ HĐ cũ và xuất lại HĐ mới đúng số lượng</v>
      </c>
      <c r="AD176" t="s">
        <v>534</v>
      </c>
      <c r="AE176" s="2">
        <v>37393</v>
      </c>
      <c r="AF176" s="6"/>
    </row>
    <row r="177" spans="1:32" hidden="1" x14ac:dyDescent="0.25">
      <c r="A177" s="8">
        <v>45492</v>
      </c>
      <c r="B177" s="2" t="s">
        <v>203</v>
      </c>
      <c r="C177" s="8">
        <v>45498</v>
      </c>
      <c r="D177" s="2" t="s">
        <v>86</v>
      </c>
      <c r="E177" s="2">
        <v>4161661206</v>
      </c>
      <c r="F177" s="2" t="s">
        <v>17</v>
      </c>
      <c r="G177" s="2" t="s">
        <v>282</v>
      </c>
      <c r="H177" s="2"/>
      <c r="I177" s="2" t="s">
        <v>500</v>
      </c>
      <c r="J177" s="2" t="s">
        <v>485</v>
      </c>
      <c r="K177" s="2" t="s">
        <v>80</v>
      </c>
      <c r="L177" s="11">
        <v>5</v>
      </c>
      <c r="M177" s="11">
        <v>5</v>
      </c>
      <c r="N177" s="6">
        <v>50182</v>
      </c>
      <c r="O177" s="6">
        <v>250910</v>
      </c>
      <c r="P177" s="6">
        <f t="shared" si="2"/>
        <v>250910</v>
      </c>
      <c r="Q177" s="6">
        <v>0</v>
      </c>
      <c r="R177" s="11">
        <v>0</v>
      </c>
      <c r="S177" s="6">
        <v>0</v>
      </c>
      <c r="T177" s="2" t="s">
        <v>196</v>
      </c>
      <c r="U177" s="2" t="s">
        <v>252</v>
      </c>
      <c r="V177" s="2" t="s">
        <v>232</v>
      </c>
      <c r="W177" s="2" t="s">
        <v>253</v>
      </c>
      <c r="X177" s="2" t="s">
        <v>425</v>
      </c>
      <c r="Y177" s="2" t="s">
        <v>445</v>
      </c>
      <c r="Z177" s="2"/>
      <c r="AA177" s="2"/>
      <c r="AB177">
        <v>250910</v>
      </c>
      <c r="AC177" t="str">
        <f>VLOOKUP(AE177,Table1[[Ký hiệu]:[Hướng xli]],9,0)</f>
        <v>NCC check theo sheep data cửa hàng nhập kho điều chỉnh giảm toàn bộ HĐ cũ và xuất lại HĐ mới đúng số lượng</v>
      </c>
      <c r="AD177" t="s">
        <v>534</v>
      </c>
      <c r="AE177" s="2">
        <v>37393</v>
      </c>
      <c r="AF177" s="6"/>
    </row>
    <row r="178" spans="1:32" hidden="1" x14ac:dyDescent="0.25">
      <c r="A178" s="8">
        <v>45492</v>
      </c>
      <c r="B178" s="2" t="s">
        <v>203</v>
      </c>
      <c r="C178" s="8">
        <v>45498</v>
      </c>
      <c r="D178" s="2" t="s">
        <v>86</v>
      </c>
      <c r="E178" s="2">
        <v>4161661206</v>
      </c>
      <c r="F178" s="2" t="s">
        <v>17</v>
      </c>
      <c r="G178" s="2" t="s">
        <v>282</v>
      </c>
      <c r="H178" s="2"/>
      <c r="I178" s="2" t="s">
        <v>14</v>
      </c>
      <c r="J178" s="2" t="s">
        <v>461</v>
      </c>
      <c r="K178" s="2" t="s">
        <v>80</v>
      </c>
      <c r="L178" s="11">
        <v>4</v>
      </c>
      <c r="M178" s="11">
        <v>4</v>
      </c>
      <c r="N178" s="6">
        <v>101989</v>
      </c>
      <c r="O178" s="6">
        <v>407956</v>
      </c>
      <c r="P178" s="6">
        <f t="shared" si="2"/>
        <v>407956</v>
      </c>
      <c r="Q178" s="6">
        <v>0</v>
      </c>
      <c r="R178" s="11">
        <v>0</v>
      </c>
      <c r="S178" s="6">
        <v>0</v>
      </c>
      <c r="T178" s="2" t="s">
        <v>196</v>
      </c>
      <c r="U178" s="2" t="s">
        <v>252</v>
      </c>
      <c r="V178" s="2" t="s">
        <v>232</v>
      </c>
      <c r="W178" s="2" t="s">
        <v>253</v>
      </c>
      <c r="X178" s="2" t="s">
        <v>425</v>
      </c>
      <c r="Y178" s="2" t="s">
        <v>445</v>
      </c>
      <c r="Z178" s="2"/>
      <c r="AA178" s="2"/>
      <c r="AB178">
        <v>407956</v>
      </c>
      <c r="AC178" t="str">
        <f>VLOOKUP(AE178,Table1[[Ký hiệu]:[Hướng xli]],9,0)</f>
        <v>NCC check theo sheep data cửa hàng nhập kho điều chỉnh giảm toàn bộ HĐ cũ và xuất lại HĐ mới đúng số lượng</v>
      </c>
      <c r="AD178" t="s">
        <v>534</v>
      </c>
      <c r="AE178" s="2">
        <v>37393</v>
      </c>
      <c r="AF178" s="6"/>
    </row>
    <row r="179" spans="1:32" hidden="1" x14ac:dyDescent="0.25">
      <c r="A179" s="8">
        <v>45492</v>
      </c>
      <c r="B179" s="2" t="s">
        <v>203</v>
      </c>
      <c r="C179" s="8">
        <v>45498</v>
      </c>
      <c r="D179" s="2" t="s">
        <v>86</v>
      </c>
      <c r="E179" s="2">
        <v>4161661206</v>
      </c>
      <c r="F179" s="2" t="s">
        <v>17</v>
      </c>
      <c r="G179" s="2" t="s">
        <v>282</v>
      </c>
      <c r="H179" s="2"/>
      <c r="I179" s="2" t="s">
        <v>164</v>
      </c>
      <c r="J179" s="2" t="s">
        <v>444</v>
      </c>
      <c r="K179" s="2" t="s">
        <v>80</v>
      </c>
      <c r="L179" s="11">
        <v>5</v>
      </c>
      <c r="M179" s="11">
        <v>5</v>
      </c>
      <c r="N179" s="6">
        <v>111606</v>
      </c>
      <c r="O179" s="6">
        <v>558030</v>
      </c>
      <c r="P179" s="6">
        <f t="shared" si="2"/>
        <v>558030</v>
      </c>
      <c r="Q179" s="6">
        <v>0</v>
      </c>
      <c r="R179" s="11">
        <v>0</v>
      </c>
      <c r="S179" s="6">
        <v>0</v>
      </c>
      <c r="T179" s="2" t="s">
        <v>196</v>
      </c>
      <c r="U179" s="2" t="s">
        <v>252</v>
      </c>
      <c r="V179" s="2" t="s">
        <v>232</v>
      </c>
      <c r="W179" s="2" t="s">
        <v>253</v>
      </c>
      <c r="X179" s="2" t="s">
        <v>425</v>
      </c>
      <c r="Y179" s="2" t="s">
        <v>445</v>
      </c>
      <c r="Z179" s="2"/>
      <c r="AA179" s="2"/>
      <c r="AB179">
        <v>558030</v>
      </c>
      <c r="AC179" t="str">
        <f>VLOOKUP(AE179,Table1[[Ký hiệu]:[Hướng xli]],9,0)</f>
        <v>NCC check theo sheep data cửa hàng nhập kho điều chỉnh giảm toàn bộ HĐ cũ và xuất lại HĐ mới đúng số lượng</v>
      </c>
      <c r="AD179" t="s">
        <v>534</v>
      </c>
      <c r="AE179" s="2">
        <v>37393</v>
      </c>
      <c r="AF179" s="6"/>
    </row>
    <row r="180" spans="1:32" hidden="1" x14ac:dyDescent="0.25">
      <c r="A180" s="8">
        <v>45492</v>
      </c>
      <c r="B180" s="2" t="s">
        <v>203</v>
      </c>
      <c r="C180" s="8">
        <v>45498</v>
      </c>
      <c r="D180" s="2" t="s">
        <v>86</v>
      </c>
      <c r="E180" s="2">
        <v>4161661206</v>
      </c>
      <c r="F180" s="2" t="s">
        <v>17</v>
      </c>
      <c r="G180" s="2" t="s">
        <v>282</v>
      </c>
      <c r="H180" s="2"/>
      <c r="I180" s="2" t="s">
        <v>312</v>
      </c>
      <c r="J180" s="2" t="s">
        <v>6</v>
      </c>
      <c r="K180" s="2" t="s">
        <v>80</v>
      </c>
      <c r="L180" s="11">
        <v>5</v>
      </c>
      <c r="M180" s="11">
        <v>5</v>
      </c>
      <c r="N180" s="6">
        <v>31977</v>
      </c>
      <c r="O180" s="6">
        <v>159885</v>
      </c>
      <c r="P180" s="6">
        <f t="shared" si="2"/>
        <v>159885</v>
      </c>
      <c r="Q180" s="6">
        <v>0</v>
      </c>
      <c r="R180" s="11">
        <v>0</v>
      </c>
      <c r="S180" s="6">
        <v>0</v>
      </c>
      <c r="T180" s="2" t="s">
        <v>196</v>
      </c>
      <c r="U180" s="2" t="s">
        <v>252</v>
      </c>
      <c r="V180" s="2" t="s">
        <v>232</v>
      </c>
      <c r="W180" s="2" t="s">
        <v>253</v>
      </c>
      <c r="X180" s="2" t="s">
        <v>425</v>
      </c>
      <c r="Y180" s="2" t="s">
        <v>445</v>
      </c>
      <c r="Z180" s="2"/>
      <c r="AA180" s="2"/>
      <c r="AB180">
        <v>159885</v>
      </c>
      <c r="AC180" t="str">
        <f>VLOOKUP(AE180,Table1[[Ký hiệu]:[Hướng xli]],9,0)</f>
        <v>NCC check theo sheep data cửa hàng nhập kho điều chỉnh giảm toàn bộ HĐ cũ và xuất lại HĐ mới đúng số lượng</v>
      </c>
      <c r="AD180" t="s">
        <v>534</v>
      </c>
      <c r="AE180" s="2">
        <v>37393</v>
      </c>
      <c r="AF180" s="6"/>
    </row>
    <row r="181" spans="1:32" s="16" customFormat="1" hidden="1" x14ac:dyDescent="0.25">
      <c r="A181" s="13">
        <v>45492</v>
      </c>
      <c r="B181" s="14" t="s">
        <v>203</v>
      </c>
      <c r="C181" s="13">
        <v>45498</v>
      </c>
      <c r="D181" s="14" t="s">
        <v>86</v>
      </c>
      <c r="E181" s="14">
        <v>4161661206</v>
      </c>
      <c r="F181" s="14" t="s">
        <v>17</v>
      </c>
      <c r="G181" s="14" t="s">
        <v>282</v>
      </c>
      <c r="H181" s="14"/>
      <c r="I181" s="14" t="s">
        <v>19</v>
      </c>
      <c r="J181" s="14" t="s">
        <v>357</v>
      </c>
      <c r="K181" s="14" t="s">
        <v>80</v>
      </c>
      <c r="L181" s="12">
        <v>5</v>
      </c>
      <c r="M181" s="12">
        <v>0</v>
      </c>
      <c r="N181" s="15">
        <v>56848</v>
      </c>
      <c r="O181" s="15">
        <v>284240</v>
      </c>
      <c r="P181" s="6">
        <f t="shared" si="2"/>
        <v>0</v>
      </c>
      <c r="Q181" s="15">
        <v>0</v>
      </c>
      <c r="R181" s="12">
        <v>0</v>
      </c>
      <c r="S181" s="15">
        <v>0</v>
      </c>
      <c r="T181" s="14" t="s">
        <v>196</v>
      </c>
      <c r="U181" s="14" t="s">
        <v>252</v>
      </c>
      <c r="V181" s="14" t="s">
        <v>232</v>
      </c>
      <c r="W181" s="14" t="s">
        <v>253</v>
      </c>
      <c r="X181" s="14" t="s">
        <v>425</v>
      </c>
      <c r="Y181" s="14" t="s">
        <v>445</v>
      </c>
      <c r="Z181" s="14"/>
      <c r="AA181" s="14"/>
      <c r="AB181" s="16">
        <v>0</v>
      </c>
      <c r="AC181" t="str">
        <f>VLOOKUP(AE181,Table1[[Ký hiệu]:[Hướng xli]],9,0)</f>
        <v>NCC check theo sheep data cửa hàng nhập kho điều chỉnh giảm toàn bộ HĐ cũ và xuất lại HĐ mới đúng số lượng</v>
      </c>
      <c r="AD181" s="16" t="s">
        <v>534</v>
      </c>
      <c r="AE181" s="14">
        <v>37393</v>
      </c>
      <c r="AF181" s="6"/>
    </row>
    <row r="182" spans="1:32" hidden="1" x14ac:dyDescent="0.25">
      <c r="A182" s="8">
        <v>45492</v>
      </c>
      <c r="B182" s="2" t="s">
        <v>203</v>
      </c>
      <c r="C182" s="8">
        <v>45498</v>
      </c>
      <c r="D182" s="2" t="s">
        <v>86</v>
      </c>
      <c r="E182" s="2">
        <v>4161661206</v>
      </c>
      <c r="F182" s="2" t="s">
        <v>17</v>
      </c>
      <c r="G182" s="2" t="s">
        <v>282</v>
      </c>
      <c r="H182" s="2"/>
      <c r="I182" s="2" t="s">
        <v>448</v>
      </c>
      <c r="J182" s="2" t="s">
        <v>372</v>
      </c>
      <c r="K182" s="2" t="s">
        <v>80</v>
      </c>
      <c r="L182" s="11">
        <v>5</v>
      </c>
      <c r="M182" s="11">
        <v>5</v>
      </c>
      <c r="N182" s="6">
        <v>74250</v>
      </c>
      <c r="O182" s="6">
        <v>371250</v>
      </c>
      <c r="P182" s="6">
        <f t="shared" si="2"/>
        <v>371250</v>
      </c>
      <c r="Q182" s="6">
        <v>0</v>
      </c>
      <c r="R182" s="11">
        <v>0</v>
      </c>
      <c r="S182" s="6">
        <v>0</v>
      </c>
      <c r="T182" s="2" t="s">
        <v>196</v>
      </c>
      <c r="U182" s="2" t="s">
        <v>252</v>
      </c>
      <c r="V182" s="2" t="s">
        <v>232</v>
      </c>
      <c r="W182" s="2" t="s">
        <v>253</v>
      </c>
      <c r="X182" s="2" t="s">
        <v>425</v>
      </c>
      <c r="Y182" s="2" t="s">
        <v>445</v>
      </c>
      <c r="Z182" s="2"/>
      <c r="AA182" s="2"/>
      <c r="AB182">
        <v>371250</v>
      </c>
      <c r="AC182" t="str">
        <f>VLOOKUP(AE182,Table1[[Ký hiệu]:[Hướng xli]],9,0)</f>
        <v>NCC check theo sheep data cửa hàng nhập kho điều chỉnh giảm toàn bộ HĐ cũ và xuất lại HĐ mới đúng số lượng</v>
      </c>
      <c r="AD182" t="s">
        <v>534</v>
      </c>
      <c r="AE182" s="2">
        <v>37393</v>
      </c>
      <c r="AF182" s="6"/>
    </row>
    <row r="183" spans="1:32" hidden="1" x14ac:dyDescent="0.25">
      <c r="A183" s="8">
        <v>45492</v>
      </c>
      <c r="B183" s="2" t="s">
        <v>203</v>
      </c>
      <c r="C183" s="8">
        <v>45498</v>
      </c>
      <c r="D183" s="2" t="s">
        <v>86</v>
      </c>
      <c r="E183" s="2">
        <v>4161661206</v>
      </c>
      <c r="F183" s="2" t="s">
        <v>17</v>
      </c>
      <c r="G183" s="2" t="s">
        <v>282</v>
      </c>
      <c r="H183" s="2"/>
      <c r="I183" s="2" t="s">
        <v>490</v>
      </c>
      <c r="J183" s="2" t="s">
        <v>236</v>
      </c>
      <c r="K183" s="2" t="s">
        <v>80</v>
      </c>
      <c r="L183" s="11">
        <v>5</v>
      </c>
      <c r="M183" s="11">
        <v>5</v>
      </c>
      <c r="N183" s="6">
        <v>70950</v>
      </c>
      <c r="O183" s="6">
        <v>354750</v>
      </c>
      <c r="P183" s="6">
        <f t="shared" si="2"/>
        <v>354750</v>
      </c>
      <c r="Q183" s="6">
        <v>0</v>
      </c>
      <c r="R183" s="11">
        <v>0</v>
      </c>
      <c r="S183" s="6">
        <v>0</v>
      </c>
      <c r="T183" s="2" t="s">
        <v>196</v>
      </c>
      <c r="U183" s="2" t="s">
        <v>252</v>
      </c>
      <c r="V183" s="2" t="s">
        <v>232</v>
      </c>
      <c r="W183" s="2" t="s">
        <v>253</v>
      </c>
      <c r="X183" s="2" t="s">
        <v>425</v>
      </c>
      <c r="Y183" s="2" t="s">
        <v>445</v>
      </c>
      <c r="Z183" s="2"/>
      <c r="AA183" s="2"/>
      <c r="AB183">
        <v>354750</v>
      </c>
      <c r="AC183" t="str">
        <f>VLOOKUP(AE183,Table1[[Ký hiệu]:[Hướng xli]],9,0)</f>
        <v>NCC check theo sheep data cửa hàng nhập kho điều chỉnh giảm toàn bộ HĐ cũ và xuất lại HĐ mới đúng số lượng</v>
      </c>
      <c r="AD183" t="s">
        <v>534</v>
      </c>
      <c r="AE183" s="2">
        <v>37393</v>
      </c>
      <c r="AF183" s="6"/>
    </row>
    <row r="184" spans="1:32" hidden="1" x14ac:dyDescent="0.25">
      <c r="A184" s="8">
        <v>45492</v>
      </c>
      <c r="B184" s="2" t="s">
        <v>203</v>
      </c>
      <c r="C184" s="8">
        <v>45498</v>
      </c>
      <c r="D184" s="2" t="s">
        <v>86</v>
      </c>
      <c r="E184" s="2">
        <v>4161661206</v>
      </c>
      <c r="F184" s="2" t="s">
        <v>17</v>
      </c>
      <c r="G184" s="2" t="s">
        <v>282</v>
      </c>
      <c r="H184" s="2"/>
      <c r="I184" s="2" t="s">
        <v>486</v>
      </c>
      <c r="J184" s="2" t="s">
        <v>22</v>
      </c>
      <c r="K184" s="2" t="s">
        <v>80</v>
      </c>
      <c r="L184" s="11">
        <v>5</v>
      </c>
      <c r="M184" s="11">
        <v>5</v>
      </c>
      <c r="N184" s="6">
        <v>50400</v>
      </c>
      <c r="O184" s="6">
        <v>252000</v>
      </c>
      <c r="P184" s="6">
        <f t="shared" si="2"/>
        <v>252000</v>
      </c>
      <c r="Q184" s="6">
        <v>0</v>
      </c>
      <c r="R184" s="11">
        <v>0</v>
      </c>
      <c r="S184" s="6">
        <v>0</v>
      </c>
      <c r="T184" s="2" t="s">
        <v>196</v>
      </c>
      <c r="U184" s="2" t="s">
        <v>252</v>
      </c>
      <c r="V184" s="2" t="s">
        <v>232</v>
      </c>
      <c r="W184" s="2" t="s">
        <v>253</v>
      </c>
      <c r="X184" s="2" t="s">
        <v>425</v>
      </c>
      <c r="Y184" s="2" t="s">
        <v>445</v>
      </c>
      <c r="Z184" s="2"/>
      <c r="AA184" s="2"/>
      <c r="AB184">
        <v>252000</v>
      </c>
      <c r="AC184" t="str">
        <f>VLOOKUP(AE184,Table1[[Ký hiệu]:[Hướng xli]],9,0)</f>
        <v>NCC check theo sheep data cửa hàng nhập kho điều chỉnh giảm toàn bộ HĐ cũ và xuất lại HĐ mới đúng số lượng</v>
      </c>
      <c r="AD184" t="s">
        <v>534</v>
      </c>
      <c r="AE184" s="2">
        <v>37393</v>
      </c>
      <c r="AF184" s="6"/>
    </row>
    <row r="185" spans="1:32" hidden="1" x14ac:dyDescent="0.25">
      <c r="A185" s="8">
        <v>45492</v>
      </c>
      <c r="B185" s="2" t="s">
        <v>203</v>
      </c>
      <c r="C185" s="8">
        <v>45498</v>
      </c>
      <c r="D185" s="2" t="s">
        <v>86</v>
      </c>
      <c r="E185" s="2">
        <v>4161661206</v>
      </c>
      <c r="F185" s="2" t="s">
        <v>17</v>
      </c>
      <c r="G185" s="2" t="s">
        <v>282</v>
      </c>
      <c r="H185" s="2"/>
      <c r="I185" s="2" t="s">
        <v>45</v>
      </c>
      <c r="J185" s="2" t="s">
        <v>168</v>
      </c>
      <c r="K185" s="2" t="s">
        <v>80</v>
      </c>
      <c r="L185" s="11">
        <v>5</v>
      </c>
      <c r="M185" s="11">
        <v>5</v>
      </c>
      <c r="N185" s="6">
        <v>49500</v>
      </c>
      <c r="O185" s="6">
        <v>247500</v>
      </c>
      <c r="P185" s="6">
        <f t="shared" si="2"/>
        <v>247500</v>
      </c>
      <c r="Q185" s="6">
        <v>0</v>
      </c>
      <c r="R185" s="11">
        <v>0</v>
      </c>
      <c r="S185" s="6">
        <v>0</v>
      </c>
      <c r="T185" s="2" t="s">
        <v>196</v>
      </c>
      <c r="U185" s="2" t="s">
        <v>252</v>
      </c>
      <c r="V185" s="2" t="s">
        <v>232</v>
      </c>
      <c r="W185" s="2" t="s">
        <v>253</v>
      </c>
      <c r="X185" s="2" t="s">
        <v>425</v>
      </c>
      <c r="Y185" s="2" t="s">
        <v>445</v>
      </c>
      <c r="Z185" s="2"/>
      <c r="AA185" s="2"/>
      <c r="AB185">
        <v>247500</v>
      </c>
      <c r="AC185" t="str">
        <f>VLOOKUP(AE185,Table1[[Ký hiệu]:[Hướng xli]],9,0)</f>
        <v>NCC check theo sheep data cửa hàng nhập kho điều chỉnh giảm toàn bộ HĐ cũ và xuất lại HĐ mới đúng số lượng</v>
      </c>
      <c r="AD185" t="s">
        <v>534</v>
      </c>
      <c r="AE185" s="2">
        <v>37393</v>
      </c>
      <c r="AF185" s="6"/>
    </row>
    <row r="186" spans="1:32" hidden="1" x14ac:dyDescent="0.25">
      <c r="A186" s="8">
        <v>45492</v>
      </c>
      <c r="B186" s="2" t="s">
        <v>203</v>
      </c>
      <c r="C186" s="8">
        <v>45498</v>
      </c>
      <c r="D186" s="2" t="s">
        <v>86</v>
      </c>
      <c r="E186" s="2">
        <v>4161661206</v>
      </c>
      <c r="F186" s="2" t="s">
        <v>17</v>
      </c>
      <c r="G186" s="2" t="s">
        <v>282</v>
      </c>
      <c r="H186" s="2"/>
      <c r="I186" s="2" t="s">
        <v>329</v>
      </c>
      <c r="J186" s="2" t="s">
        <v>173</v>
      </c>
      <c r="K186" s="2" t="s">
        <v>80</v>
      </c>
      <c r="L186" s="11">
        <v>5</v>
      </c>
      <c r="M186" s="11">
        <v>5</v>
      </c>
      <c r="N186" s="6">
        <v>94013</v>
      </c>
      <c r="O186" s="6">
        <v>470065</v>
      </c>
      <c r="P186" s="6">
        <f t="shared" si="2"/>
        <v>470065</v>
      </c>
      <c r="Q186" s="6">
        <v>0</v>
      </c>
      <c r="R186" s="11">
        <v>0</v>
      </c>
      <c r="S186" s="6">
        <v>0</v>
      </c>
      <c r="T186" s="2" t="s">
        <v>196</v>
      </c>
      <c r="U186" s="2" t="s">
        <v>252</v>
      </c>
      <c r="V186" s="2" t="s">
        <v>232</v>
      </c>
      <c r="W186" s="2" t="s">
        <v>253</v>
      </c>
      <c r="X186" s="2" t="s">
        <v>425</v>
      </c>
      <c r="Y186" s="2" t="s">
        <v>445</v>
      </c>
      <c r="Z186" s="2"/>
      <c r="AA186" s="2"/>
      <c r="AB186">
        <v>470065</v>
      </c>
      <c r="AC186" t="str">
        <f>VLOOKUP(AE186,Table1[[Ký hiệu]:[Hướng xli]],9,0)</f>
        <v>NCC check theo sheep data cửa hàng nhập kho điều chỉnh giảm toàn bộ HĐ cũ và xuất lại HĐ mới đúng số lượng</v>
      </c>
      <c r="AD186" t="s">
        <v>534</v>
      </c>
      <c r="AE186" s="2">
        <v>37393</v>
      </c>
      <c r="AF186" s="6"/>
    </row>
    <row r="187" spans="1:32" hidden="1" x14ac:dyDescent="0.25">
      <c r="A187" s="8">
        <v>45492</v>
      </c>
      <c r="B187" s="2" t="s">
        <v>203</v>
      </c>
      <c r="C187" s="8">
        <v>45498</v>
      </c>
      <c r="D187" s="2" t="s">
        <v>86</v>
      </c>
      <c r="E187" s="2">
        <v>4161661206</v>
      </c>
      <c r="F187" s="2" t="s">
        <v>17</v>
      </c>
      <c r="G187" s="2" t="s">
        <v>282</v>
      </c>
      <c r="H187" s="2"/>
      <c r="I187" s="2" t="s">
        <v>472</v>
      </c>
      <c r="J187" s="2" t="s">
        <v>256</v>
      </c>
      <c r="K187" s="2" t="s">
        <v>80</v>
      </c>
      <c r="L187" s="11">
        <v>5</v>
      </c>
      <c r="M187" s="11">
        <v>5</v>
      </c>
      <c r="N187" s="6">
        <v>55595</v>
      </c>
      <c r="O187" s="6">
        <v>277975</v>
      </c>
      <c r="P187" s="6">
        <f t="shared" si="2"/>
        <v>277975</v>
      </c>
      <c r="Q187" s="6">
        <v>0</v>
      </c>
      <c r="R187" s="11">
        <v>0</v>
      </c>
      <c r="S187" s="6">
        <v>0</v>
      </c>
      <c r="T187" s="2" t="s">
        <v>196</v>
      </c>
      <c r="U187" s="2" t="s">
        <v>252</v>
      </c>
      <c r="V187" s="2" t="s">
        <v>232</v>
      </c>
      <c r="W187" s="2" t="s">
        <v>253</v>
      </c>
      <c r="X187" s="2" t="s">
        <v>425</v>
      </c>
      <c r="Y187" s="2" t="s">
        <v>445</v>
      </c>
      <c r="Z187" s="2"/>
      <c r="AA187" s="2"/>
      <c r="AB187">
        <v>277975</v>
      </c>
      <c r="AC187" t="str">
        <f>VLOOKUP(AE187,Table1[[Ký hiệu]:[Hướng xli]],9,0)</f>
        <v>NCC check theo sheep data cửa hàng nhập kho điều chỉnh giảm toàn bộ HĐ cũ và xuất lại HĐ mới đúng số lượng</v>
      </c>
      <c r="AD187" t="s">
        <v>534</v>
      </c>
      <c r="AE187" s="2">
        <v>37393</v>
      </c>
      <c r="AF187" s="6"/>
    </row>
    <row r="188" spans="1:32" hidden="1" x14ac:dyDescent="0.25">
      <c r="A188" s="8">
        <v>45492</v>
      </c>
      <c r="B188" s="2" t="s">
        <v>203</v>
      </c>
      <c r="C188" s="8">
        <v>45498</v>
      </c>
      <c r="D188" s="2" t="s">
        <v>86</v>
      </c>
      <c r="E188" s="2">
        <v>4161661206</v>
      </c>
      <c r="F188" s="2" t="s">
        <v>17</v>
      </c>
      <c r="G188" s="2" t="s">
        <v>282</v>
      </c>
      <c r="H188" s="2"/>
      <c r="I188" s="2" t="s">
        <v>328</v>
      </c>
      <c r="J188" s="2" t="s">
        <v>305</v>
      </c>
      <c r="K188" s="2" t="s">
        <v>80</v>
      </c>
      <c r="L188" s="11">
        <v>5</v>
      </c>
      <c r="M188" s="11">
        <v>5</v>
      </c>
      <c r="N188" s="6">
        <v>111058</v>
      </c>
      <c r="O188" s="6">
        <v>555290</v>
      </c>
      <c r="P188" s="6">
        <f t="shared" si="2"/>
        <v>555290</v>
      </c>
      <c r="Q188" s="6">
        <v>0</v>
      </c>
      <c r="R188" s="11">
        <v>0</v>
      </c>
      <c r="S188" s="6">
        <v>0</v>
      </c>
      <c r="T188" s="2" t="s">
        <v>196</v>
      </c>
      <c r="U188" s="2" t="s">
        <v>252</v>
      </c>
      <c r="V188" s="2" t="s">
        <v>232</v>
      </c>
      <c r="W188" s="2" t="s">
        <v>253</v>
      </c>
      <c r="X188" s="2" t="s">
        <v>425</v>
      </c>
      <c r="Y188" s="2" t="s">
        <v>445</v>
      </c>
      <c r="Z188" s="2"/>
      <c r="AA188" s="2"/>
      <c r="AB188">
        <v>555290</v>
      </c>
      <c r="AC188" t="str">
        <f>VLOOKUP(AE188,Table1[[Ký hiệu]:[Hướng xli]],9,0)</f>
        <v>NCC check theo sheep data cửa hàng nhập kho điều chỉnh giảm toàn bộ HĐ cũ và xuất lại HĐ mới đúng số lượng</v>
      </c>
      <c r="AD188" t="s">
        <v>534</v>
      </c>
      <c r="AE188" s="2">
        <v>37393</v>
      </c>
      <c r="AF188" s="6"/>
    </row>
    <row r="189" spans="1:32" hidden="1" x14ac:dyDescent="0.25">
      <c r="A189" s="8">
        <v>45492</v>
      </c>
      <c r="B189" s="2" t="s">
        <v>203</v>
      </c>
      <c r="C189" s="8">
        <v>45498</v>
      </c>
      <c r="D189" s="2" t="s">
        <v>86</v>
      </c>
      <c r="E189" s="2">
        <v>4161661206</v>
      </c>
      <c r="F189" s="2" t="s">
        <v>17</v>
      </c>
      <c r="G189" s="2" t="s">
        <v>282</v>
      </c>
      <c r="H189" s="2"/>
      <c r="I189" s="2" t="s">
        <v>450</v>
      </c>
      <c r="J189" s="2" t="s">
        <v>306</v>
      </c>
      <c r="K189" s="2" t="s">
        <v>80</v>
      </c>
      <c r="L189" s="11">
        <v>5</v>
      </c>
      <c r="M189" s="11">
        <v>5</v>
      </c>
      <c r="N189" s="6">
        <v>73431</v>
      </c>
      <c r="O189" s="6">
        <v>367155</v>
      </c>
      <c r="P189" s="6">
        <f t="shared" si="2"/>
        <v>367155</v>
      </c>
      <c r="Q189" s="6">
        <v>0</v>
      </c>
      <c r="R189" s="11">
        <v>0</v>
      </c>
      <c r="S189" s="6">
        <v>0</v>
      </c>
      <c r="T189" s="2" t="s">
        <v>196</v>
      </c>
      <c r="U189" s="2" t="s">
        <v>252</v>
      </c>
      <c r="V189" s="2" t="s">
        <v>232</v>
      </c>
      <c r="W189" s="2" t="s">
        <v>253</v>
      </c>
      <c r="X189" s="2" t="s">
        <v>425</v>
      </c>
      <c r="Y189" s="2" t="s">
        <v>445</v>
      </c>
      <c r="Z189" s="2"/>
      <c r="AA189" s="2"/>
      <c r="AB189">
        <v>367155</v>
      </c>
      <c r="AC189" t="str">
        <f>VLOOKUP(AE189,Table1[[Ký hiệu]:[Hướng xli]],9,0)</f>
        <v>NCC check theo sheep data cửa hàng nhập kho điều chỉnh giảm toàn bộ HĐ cũ và xuất lại HĐ mới đúng số lượng</v>
      </c>
      <c r="AD189" t="s">
        <v>534</v>
      </c>
      <c r="AE189" s="2">
        <v>37393</v>
      </c>
      <c r="AF189" s="6"/>
    </row>
    <row r="190" spans="1:32" s="16" customFormat="1" hidden="1" x14ac:dyDescent="0.25">
      <c r="A190" s="13">
        <v>45492</v>
      </c>
      <c r="B190" s="14" t="s">
        <v>455</v>
      </c>
      <c r="C190" s="13">
        <v>45498</v>
      </c>
      <c r="D190" s="14" t="s">
        <v>255</v>
      </c>
      <c r="E190" s="14">
        <v>4161539997</v>
      </c>
      <c r="F190" s="14" t="s">
        <v>330</v>
      </c>
      <c r="G190" s="14" t="s">
        <v>282</v>
      </c>
      <c r="H190" s="14"/>
      <c r="I190" s="14" t="s">
        <v>450</v>
      </c>
      <c r="J190" s="14" t="s">
        <v>306</v>
      </c>
      <c r="K190" s="14" t="s">
        <v>80</v>
      </c>
      <c r="L190" s="12">
        <v>8</v>
      </c>
      <c r="M190" s="12">
        <v>0</v>
      </c>
      <c r="N190" s="15">
        <v>73431</v>
      </c>
      <c r="O190" s="15">
        <v>587448</v>
      </c>
      <c r="P190" s="6">
        <f t="shared" si="2"/>
        <v>0</v>
      </c>
      <c r="Q190" s="15">
        <v>0</v>
      </c>
      <c r="R190" s="12">
        <v>0</v>
      </c>
      <c r="S190" s="15">
        <v>0</v>
      </c>
      <c r="T190" s="14" t="s">
        <v>196</v>
      </c>
      <c r="U190" s="14" t="s">
        <v>252</v>
      </c>
      <c r="V190" s="14" t="s">
        <v>232</v>
      </c>
      <c r="W190" s="14" t="s">
        <v>253</v>
      </c>
      <c r="X190" s="14" t="s">
        <v>425</v>
      </c>
      <c r="Y190" s="14" t="s">
        <v>445</v>
      </c>
      <c r="Z190" s="14"/>
      <c r="AA190" s="14"/>
      <c r="AB190" s="16">
        <v>0</v>
      </c>
      <c r="AC190" t="str">
        <f>VLOOKUP(AE190,Table1[[Ký hiệu]:[Hướng xli]],9,0)</f>
        <v>NCC check theo sheep data cửa hàng nhập kho điều chỉnh giảm toàn bộ HĐ cũ và xuất lại HĐ mới đúng số lượng</v>
      </c>
      <c r="AD190" s="16" t="s">
        <v>535</v>
      </c>
      <c r="AE190" s="14">
        <v>37399</v>
      </c>
      <c r="AF190" s="6"/>
    </row>
    <row r="191" spans="1:32" hidden="1" x14ac:dyDescent="0.25">
      <c r="A191" s="8">
        <v>45492</v>
      </c>
      <c r="B191" s="2" t="s">
        <v>455</v>
      </c>
      <c r="C191" s="8">
        <v>45498</v>
      </c>
      <c r="D191" s="2" t="s">
        <v>255</v>
      </c>
      <c r="E191" s="2">
        <v>4161539997</v>
      </c>
      <c r="F191" s="2" t="s">
        <v>330</v>
      </c>
      <c r="G191" s="2" t="s">
        <v>282</v>
      </c>
      <c r="H191" s="2"/>
      <c r="I191" s="2" t="s">
        <v>328</v>
      </c>
      <c r="J191" s="2" t="s">
        <v>305</v>
      </c>
      <c r="K191" s="2" t="s">
        <v>80</v>
      </c>
      <c r="L191" s="11">
        <v>5</v>
      </c>
      <c r="M191" s="11">
        <v>5</v>
      </c>
      <c r="N191" s="6">
        <v>111058</v>
      </c>
      <c r="O191" s="6">
        <v>555290</v>
      </c>
      <c r="P191" s="6">
        <f t="shared" si="2"/>
        <v>555290</v>
      </c>
      <c r="Q191" s="6">
        <v>0</v>
      </c>
      <c r="R191" s="11">
        <v>0</v>
      </c>
      <c r="S191" s="6">
        <v>0</v>
      </c>
      <c r="T191" s="2" t="s">
        <v>196</v>
      </c>
      <c r="U191" s="2" t="s">
        <v>252</v>
      </c>
      <c r="V191" s="2" t="s">
        <v>232</v>
      </c>
      <c r="W191" s="2" t="s">
        <v>253</v>
      </c>
      <c r="X191" s="2" t="s">
        <v>425</v>
      </c>
      <c r="Y191" s="2" t="s">
        <v>445</v>
      </c>
      <c r="Z191" s="2"/>
      <c r="AA191" s="2"/>
      <c r="AB191">
        <v>555290</v>
      </c>
      <c r="AC191" t="str">
        <f>VLOOKUP(AE191,Table1[[Ký hiệu]:[Hướng xli]],9,0)</f>
        <v>NCC check theo sheep data cửa hàng nhập kho điều chỉnh giảm toàn bộ HĐ cũ và xuất lại HĐ mới đúng số lượng</v>
      </c>
      <c r="AD191" t="s">
        <v>535</v>
      </c>
      <c r="AE191" s="2">
        <v>37399</v>
      </c>
      <c r="AF191" s="6"/>
    </row>
    <row r="192" spans="1:32" s="16" customFormat="1" hidden="1" x14ac:dyDescent="0.25">
      <c r="A192" s="13">
        <v>45492</v>
      </c>
      <c r="B192" s="14" t="s">
        <v>455</v>
      </c>
      <c r="C192" s="13">
        <v>45498</v>
      </c>
      <c r="D192" s="14" t="s">
        <v>255</v>
      </c>
      <c r="E192" s="14">
        <v>4161539997</v>
      </c>
      <c r="F192" s="14" t="s">
        <v>330</v>
      </c>
      <c r="G192" s="14" t="s">
        <v>282</v>
      </c>
      <c r="H192" s="14"/>
      <c r="I192" s="14" t="s">
        <v>490</v>
      </c>
      <c r="J192" s="14" t="s">
        <v>236</v>
      </c>
      <c r="K192" s="14" t="s">
        <v>80</v>
      </c>
      <c r="L192" s="12">
        <v>4</v>
      </c>
      <c r="M192" s="12">
        <v>0</v>
      </c>
      <c r="N192" s="15">
        <v>70950</v>
      </c>
      <c r="O192" s="15">
        <v>283800</v>
      </c>
      <c r="P192" s="6">
        <f t="shared" si="2"/>
        <v>0</v>
      </c>
      <c r="Q192" s="15">
        <v>0</v>
      </c>
      <c r="R192" s="12">
        <v>0</v>
      </c>
      <c r="S192" s="15">
        <v>0</v>
      </c>
      <c r="T192" s="14" t="s">
        <v>196</v>
      </c>
      <c r="U192" s="14" t="s">
        <v>252</v>
      </c>
      <c r="V192" s="14" t="s">
        <v>232</v>
      </c>
      <c r="W192" s="14" t="s">
        <v>253</v>
      </c>
      <c r="X192" s="14" t="s">
        <v>425</v>
      </c>
      <c r="Y192" s="14" t="s">
        <v>445</v>
      </c>
      <c r="Z192" s="14"/>
      <c r="AA192" s="14"/>
      <c r="AB192" s="16">
        <v>0</v>
      </c>
      <c r="AC192" t="str">
        <f>VLOOKUP(AE192,Table1[[Ký hiệu]:[Hướng xli]],9,0)</f>
        <v>NCC check theo sheep data cửa hàng nhập kho điều chỉnh giảm toàn bộ HĐ cũ và xuất lại HĐ mới đúng số lượng</v>
      </c>
      <c r="AD192" s="16" t="s">
        <v>535</v>
      </c>
      <c r="AE192" s="14">
        <v>37399</v>
      </c>
      <c r="AF192" s="6"/>
    </row>
    <row r="193" spans="1:32" s="16" customFormat="1" hidden="1" x14ac:dyDescent="0.25">
      <c r="A193" s="13">
        <v>45492</v>
      </c>
      <c r="B193" s="14" t="s">
        <v>455</v>
      </c>
      <c r="C193" s="13">
        <v>45498</v>
      </c>
      <c r="D193" s="14" t="s">
        <v>255</v>
      </c>
      <c r="E193" s="14">
        <v>4161539997</v>
      </c>
      <c r="F193" s="14" t="s">
        <v>330</v>
      </c>
      <c r="G193" s="14" t="s">
        <v>282</v>
      </c>
      <c r="H193" s="14"/>
      <c r="I193" s="14" t="s">
        <v>448</v>
      </c>
      <c r="J193" s="14" t="s">
        <v>372</v>
      </c>
      <c r="K193" s="14" t="s">
        <v>80</v>
      </c>
      <c r="L193" s="12">
        <v>4</v>
      </c>
      <c r="M193" s="12">
        <v>0</v>
      </c>
      <c r="N193" s="15">
        <v>74250</v>
      </c>
      <c r="O193" s="15">
        <v>297000</v>
      </c>
      <c r="P193" s="6">
        <f t="shared" si="2"/>
        <v>0</v>
      </c>
      <c r="Q193" s="15">
        <v>0</v>
      </c>
      <c r="R193" s="12">
        <v>0</v>
      </c>
      <c r="S193" s="15">
        <v>0</v>
      </c>
      <c r="T193" s="14" t="s">
        <v>196</v>
      </c>
      <c r="U193" s="14" t="s">
        <v>252</v>
      </c>
      <c r="V193" s="14" t="s">
        <v>232</v>
      </c>
      <c r="W193" s="14" t="s">
        <v>253</v>
      </c>
      <c r="X193" s="14" t="s">
        <v>425</v>
      </c>
      <c r="Y193" s="14" t="s">
        <v>445</v>
      </c>
      <c r="Z193" s="14"/>
      <c r="AA193" s="14"/>
      <c r="AB193" s="16">
        <v>0</v>
      </c>
      <c r="AC193" t="str">
        <f>VLOOKUP(AE193,Table1[[Ký hiệu]:[Hướng xli]],9,0)</f>
        <v>NCC check theo sheep data cửa hàng nhập kho điều chỉnh giảm toàn bộ HĐ cũ và xuất lại HĐ mới đúng số lượng</v>
      </c>
      <c r="AD193" s="16" t="s">
        <v>535</v>
      </c>
      <c r="AE193" s="14">
        <v>37399</v>
      </c>
      <c r="AF193" s="6"/>
    </row>
    <row r="194" spans="1:32" s="16" customFormat="1" hidden="1" x14ac:dyDescent="0.25">
      <c r="A194" s="13">
        <v>45492</v>
      </c>
      <c r="B194" s="14" t="s">
        <v>455</v>
      </c>
      <c r="C194" s="13">
        <v>45498</v>
      </c>
      <c r="D194" s="14" t="s">
        <v>255</v>
      </c>
      <c r="E194" s="14">
        <v>4161539997</v>
      </c>
      <c r="F194" s="14" t="s">
        <v>330</v>
      </c>
      <c r="G194" s="14" t="s">
        <v>282</v>
      </c>
      <c r="H194" s="14"/>
      <c r="I194" s="14" t="s">
        <v>500</v>
      </c>
      <c r="J194" s="14" t="s">
        <v>485</v>
      </c>
      <c r="K194" s="14" t="s">
        <v>80</v>
      </c>
      <c r="L194" s="12">
        <v>4</v>
      </c>
      <c r="M194" s="12">
        <v>0</v>
      </c>
      <c r="N194" s="15">
        <v>50182</v>
      </c>
      <c r="O194" s="15">
        <v>200728</v>
      </c>
      <c r="P194" s="6">
        <f t="shared" si="2"/>
        <v>0</v>
      </c>
      <c r="Q194" s="15">
        <v>0</v>
      </c>
      <c r="R194" s="12">
        <v>0</v>
      </c>
      <c r="S194" s="15">
        <v>0</v>
      </c>
      <c r="T194" s="14" t="s">
        <v>196</v>
      </c>
      <c r="U194" s="14" t="s">
        <v>252</v>
      </c>
      <c r="V194" s="14" t="s">
        <v>232</v>
      </c>
      <c r="W194" s="14" t="s">
        <v>253</v>
      </c>
      <c r="X194" s="14" t="s">
        <v>425</v>
      </c>
      <c r="Y194" s="14" t="s">
        <v>445</v>
      </c>
      <c r="Z194" s="14"/>
      <c r="AA194" s="14"/>
      <c r="AB194" s="16">
        <v>0</v>
      </c>
      <c r="AC194" t="str">
        <f>VLOOKUP(AE194,Table1[[Ký hiệu]:[Hướng xli]],9,0)</f>
        <v>NCC check theo sheep data cửa hàng nhập kho điều chỉnh giảm toàn bộ HĐ cũ và xuất lại HĐ mới đúng số lượng</v>
      </c>
      <c r="AD194" s="16" t="s">
        <v>535</v>
      </c>
      <c r="AE194" s="14">
        <v>37399</v>
      </c>
      <c r="AF194" s="6"/>
    </row>
    <row r="195" spans="1:32" hidden="1" x14ac:dyDescent="0.25">
      <c r="A195" s="8">
        <v>45492</v>
      </c>
      <c r="B195" s="2" t="s">
        <v>455</v>
      </c>
      <c r="C195" s="8">
        <v>45498</v>
      </c>
      <c r="D195" s="2" t="s">
        <v>255</v>
      </c>
      <c r="E195" s="2">
        <v>4161539997</v>
      </c>
      <c r="F195" s="2" t="s">
        <v>330</v>
      </c>
      <c r="G195" s="2" t="s">
        <v>282</v>
      </c>
      <c r="H195" s="2"/>
      <c r="I195" s="2" t="s">
        <v>243</v>
      </c>
      <c r="J195" s="2" t="s">
        <v>430</v>
      </c>
      <c r="K195" s="2" t="s">
        <v>80</v>
      </c>
      <c r="L195" s="11">
        <v>5</v>
      </c>
      <c r="M195" s="11">
        <v>5</v>
      </c>
      <c r="N195" s="6">
        <v>46000</v>
      </c>
      <c r="O195" s="6">
        <v>230000</v>
      </c>
      <c r="P195" s="6">
        <f t="shared" ref="P195:P258" si="3">M195*N195</f>
        <v>230000</v>
      </c>
      <c r="Q195" s="6">
        <v>0</v>
      </c>
      <c r="R195" s="11">
        <v>0</v>
      </c>
      <c r="S195" s="6">
        <v>0</v>
      </c>
      <c r="T195" s="2" t="s">
        <v>196</v>
      </c>
      <c r="U195" s="2" t="s">
        <v>252</v>
      </c>
      <c r="V195" s="2" t="s">
        <v>232</v>
      </c>
      <c r="W195" s="2" t="s">
        <v>253</v>
      </c>
      <c r="X195" s="2" t="s">
        <v>425</v>
      </c>
      <c r="Y195" s="2" t="s">
        <v>445</v>
      </c>
      <c r="Z195" s="2"/>
      <c r="AA195" s="2"/>
      <c r="AB195">
        <v>230000</v>
      </c>
      <c r="AC195" t="str">
        <f>VLOOKUP(AE195,Table1[[Ký hiệu]:[Hướng xli]],9,0)</f>
        <v>NCC check theo sheep data cửa hàng nhập kho điều chỉnh giảm toàn bộ HĐ cũ và xuất lại HĐ mới đúng số lượng</v>
      </c>
      <c r="AD195" t="s">
        <v>535</v>
      </c>
      <c r="AE195" s="2">
        <v>37399</v>
      </c>
      <c r="AF195" s="6"/>
    </row>
    <row r="196" spans="1:32" hidden="1" x14ac:dyDescent="0.25">
      <c r="A196" s="8">
        <v>45492</v>
      </c>
      <c r="B196" s="2" t="s">
        <v>358</v>
      </c>
      <c r="C196" s="8">
        <v>45498</v>
      </c>
      <c r="D196" s="2" t="s">
        <v>177</v>
      </c>
      <c r="E196" s="2">
        <v>4161534342</v>
      </c>
      <c r="F196" s="2" t="s">
        <v>494</v>
      </c>
      <c r="G196" s="2" t="s">
        <v>282</v>
      </c>
      <c r="H196" s="2"/>
      <c r="I196" s="2" t="s">
        <v>328</v>
      </c>
      <c r="J196" s="2" t="s">
        <v>305</v>
      </c>
      <c r="K196" s="2" t="s">
        <v>80</v>
      </c>
      <c r="L196" s="11">
        <v>10</v>
      </c>
      <c r="M196" s="11">
        <v>10</v>
      </c>
      <c r="N196" s="6">
        <v>111058</v>
      </c>
      <c r="O196" s="6">
        <v>1110580</v>
      </c>
      <c r="P196" s="6">
        <f t="shared" si="3"/>
        <v>1110580</v>
      </c>
      <c r="Q196" s="6">
        <v>0</v>
      </c>
      <c r="R196" s="11">
        <v>0</v>
      </c>
      <c r="S196" s="6">
        <v>0</v>
      </c>
      <c r="T196" s="2" t="s">
        <v>196</v>
      </c>
      <c r="U196" s="2" t="s">
        <v>252</v>
      </c>
      <c r="V196" s="2" t="s">
        <v>463</v>
      </c>
      <c r="W196" s="2" t="s">
        <v>253</v>
      </c>
      <c r="X196" s="2" t="s">
        <v>425</v>
      </c>
      <c r="Y196" s="2" t="s">
        <v>445</v>
      </c>
      <c r="Z196" s="2"/>
      <c r="AA196" s="2"/>
      <c r="AB196">
        <v>0</v>
      </c>
      <c r="AC196" t="str">
        <f>VLOOKUP(AE196,Table1[[Ký hiệu]:[Hướng xli]],9,0)</f>
        <v>NCC điều chỉnh giảm toàn bộ HĐ</v>
      </c>
      <c r="AD196" t="s">
        <v>513</v>
      </c>
      <c r="AE196" s="2">
        <v>37431</v>
      </c>
      <c r="AF196" s="6"/>
    </row>
    <row r="197" spans="1:32" hidden="1" x14ac:dyDescent="0.25">
      <c r="A197" s="8">
        <v>45489</v>
      </c>
      <c r="B197" s="2" t="s">
        <v>440</v>
      </c>
      <c r="C197" s="8">
        <v>45498</v>
      </c>
      <c r="D197" s="2" t="s">
        <v>310</v>
      </c>
      <c r="E197" s="2" t="s">
        <v>325</v>
      </c>
      <c r="F197" s="2" t="s">
        <v>311</v>
      </c>
      <c r="G197" s="2" t="s">
        <v>234</v>
      </c>
      <c r="H197" s="2" t="s">
        <v>7</v>
      </c>
      <c r="I197" s="2" t="s">
        <v>486</v>
      </c>
      <c r="J197" s="2" t="s">
        <v>22</v>
      </c>
      <c r="K197" s="2" t="s">
        <v>80</v>
      </c>
      <c r="L197" s="11">
        <v>20</v>
      </c>
      <c r="M197" s="11">
        <v>20</v>
      </c>
      <c r="N197" s="6">
        <v>50400</v>
      </c>
      <c r="O197" s="6">
        <v>1008000</v>
      </c>
      <c r="P197" s="6">
        <f t="shared" si="3"/>
        <v>1008000</v>
      </c>
      <c r="Q197" s="6">
        <v>0</v>
      </c>
      <c r="R197" s="11">
        <v>0</v>
      </c>
      <c r="S197" s="6">
        <v>0</v>
      </c>
      <c r="T197" s="2"/>
      <c r="U197" s="2" t="s">
        <v>491</v>
      </c>
      <c r="V197" s="2"/>
      <c r="W197" s="2" t="s">
        <v>253</v>
      </c>
      <c r="X197" s="2" t="s">
        <v>425</v>
      </c>
      <c r="Y197" s="2" t="s">
        <v>445</v>
      </c>
      <c r="Z197" s="2" t="s">
        <v>251</v>
      </c>
      <c r="AA197" s="2"/>
      <c r="AB197">
        <v>0</v>
      </c>
      <c r="AC197" t="str">
        <f>VLOOKUP(AE197,Table1[[Ký hiệu]:[Hướng xli]],9,0)</f>
        <v>NCC điều chỉnh giảm toàn bộ HĐ</v>
      </c>
      <c r="AD197" t="s">
        <v>513</v>
      </c>
      <c r="AE197" s="2">
        <v>37586</v>
      </c>
      <c r="AF197" s="6"/>
    </row>
    <row r="198" spans="1:32" hidden="1" x14ac:dyDescent="0.25">
      <c r="A198" s="8">
        <v>45489</v>
      </c>
      <c r="B198" s="2" t="s">
        <v>440</v>
      </c>
      <c r="C198" s="8">
        <v>45498</v>
      </c>
      <c r="D198" s="2" t="s">
        <v>310</v>
      </c>
      <c r="E198" s="2" t="s">
        <v>325</v>
      </c>
      <c r="F198" s="2" t="s">
        <v>311</v>
      </c>
      <c r="G198" s="2" t="s">
        <v>234</v>
      </c>
      <c r="H198" s="2" t="s">
        <v>7</v>
      </c>
      <c r="I198" s="2" t="s">
        <v>45</v>
      </c>
      <c r="J198" s="2" t="s">
        <v>168</v>
      </c>
      <c r="K198" s="2" t="s">
        <v>80</v>
      </c>
      <c r="L198" s="11">
        <v>10</v>
      </c>
      <c r="M198" s="11">
        <v>10</v>
      </c>
      <c r="N198" s="6">
        <v>49500</v>
      </c>
      <c r="O198" s="6">
        <v>495000</v>
      </c>
      <c r="P198" s="6">
        <f t="shared" si="3"/>
        <v>495000</v>
      </c>
      <c r="Q198" s="6">
        <v>0</v>
      </c>
      <c r="R198" s="11">
        <v>0</v>
      </c>
      <c r="S198" s="6">
        <v>0</v>
      </c>
      <c r="T198" s="2"/>
      <c r="U198" s="2" t="s">
        <v>491</v>
      </c>
      <c r="V198" s="2"/>
      <c r="W198" s="2" t="s">
        <v>253</v>
      </c>
      <c r="X198" s="2" t="s">
        <v>425</v>
      </c>
      <c r="Y198" s="2" t="s">
        <v>445</v>
      </c>
      <c r="Z198" s="2" t="s">
        <v>251</v>
      </c>
      <c r="AA198" s="2"/>
      <c r="AB198">
        <v>0</v>
      </c>
      <c r="AC198" t="str">
        <f>VLOOKUP(AE198,Table1[[Ký hiệu]:[Hướng xli]],9,0)</f>
        <v>NCC điều chỉnh giảm toàn bộ HĐ</v>
      </c>
      <c r="AD198" t="s">
        <v>513</v>
      </c>
      <c r="AE198" s="2">
        <v>37586</v>
      </c>
      <c r="AF198" s="6"/>
    </row>
    <row r="199" spans="1:32" hidden="1" x14ac:dyDescent="0.25">
      <c r="A199" s="8">
        <v>45492</v>
      </c>
      <c r="B199" s="2" t="s">
        <v>280</v>
      </c>
      <c r="C199" s="8">
        <v>45498</v>
      </c>
      <c r="D199" s="2" t="s">
        <v>272</v>
      </c>
      <c r="E199" s="2">
        <v>4161461762</v>
      </c>
      <c r="F199" s="2" t="s">
        <v>505</v>
      </c>
      <c r="G199" s="2" t="s">
        <v>411</v>
      </c>
      <c r="H199" s="2" t="s">
        <v>251</v>
      </c>
      <c r="I199" s="2" t="s">
        <v>328</v>
      </c>
      <c r="J199" s="2" t="s">
        <v>305</v>
      </c>
      <c r="K199" s="2" t="s">
        <v>80</v>
      </c>
      <c r="L199" s="11">
        <v>8</v>
      </c>
      <c r="M199" s="11">
        <v>8</v>
      </c>
      <c r="N199" s="6">
        <v>111058</v>
      </c>
      <c r="O199" s="6">
        <v>888464</v>
      </c>
      <c r="P199" s="6">
        <f t="shared" si="3"/>
        <v>888464</v>
      </c>
      <c r="Q199" s="6">
        <v>0</v>
      </c>
      <c r="R199" s="11">
        <v>0</v>
      </c>
      <c r="S199" s="6">
        <v>0</v>
      </c>
      <c r="T199" s="2" t="s">
        <v>218</v>
      </c>
      <c r="U199" s="2" t="s">
        <v>408</v>
      </c>
      <c r="V199" s="2" t="s">
        <v>400</v>
      </c>
      <c r="W199" s="2" t="s">
        <v>113</v>
      </c>
      <c r="X199" s="2" t="s">
        <v>425</v>
      </c>
      <c r="Y199" s="2" t="s">
        <v>240</v>
      </c>
      <c r="Z199" s="2"/>
      <c r="AA199" s="2"/>
      <c r="AB199">
        <v>0</v>
      </c>
      <c r="AC199" t="str">
        <f>VLOOKUP(AE199,Table1[[Ký hiệu]:[Hướng xli]],9,0)</f>
        <v>NCC điều chỉnh giảm toàn bộ HĐ</v>
      </c>
      <c r="AD199" t="s">
        <v>513</v>
      </c>
      <c r="AE199" s="2">
        <v>37714</v>
      </c>
      <c r="AF199" s="6"/>
    </row>
    <row r="200" spans="1:32" hidden="1" x14ac:dyDescent="0.25">
      <c r="A200" s="8">
        <v>45496</v>
      </c>
      <c r="B200" s="2" t="s">
        <v>194</v>
      </c>
      <c r="C200" s="8">
        <v>45498</v>
      </c>
      <c r="D200" s="2" t="s">
        <v>147</v>
      </c>
      <c r="E200" s="2">
        <v>4161679334</v>
      </c>
      <c r="F200" s="2" t="s">
        <v>315</v>
      </c>
      <c r="G200" s="2" t="s">
        <v>411</v>
      </c>
      <c r="H200" s="2" t="s">
        <v>251</v>
      </c>
      <c r="I200" s="2" t="s">
        <v>450</v>
      </c>
      <c r="J200" s="2" t="s">
        <v>306</v>
      </c>
      <c r="K200" s="2" t="s">
        <v>80</v>
      </c>
      <c r="L200" s="11">
        <v>4</v>
      </c>
      <c r="M200" s="11">
        <v>4</v>
      </c>
      <c r="N200" s="6">
        <v>73431</v>
      </c>
      <c r="O200" s="6">
        <v>293724</v>
      </c>
      <c r="P200" s="6">
        <f t="shared" si="3"/>
        <v>293724</v>
      </c>
      <c r="Q200" s="6">
        <v>0</v>
      </c>
      <c r="R200" s="11">
        <v>0</v>
      </c>
      <c r="S200" s="6">
        <v>0</v>
      </c>
      <c r="T200" s="2" t="s">
        <v>207</v>
      </c>
      <c r="U200" s="2" t="s">
        <v>408</v>
      </c>
      <c r="V200" s="2" t="s">
        <v>365</v>
      </c>
      <c r="W200" s="2" t="s">
        <v>113</v>
      </c>
      <c r="X200" s="2" t="s">
        <v>425</v>
      </c>
      <c r="Y200" s="2" t="s">
        <v>240</v>
      </c>
      <c r="Z200" s="2"/>
      <c r="AA200" s="2"/>
      <c r="AB200">
        <v>0</v>
      </c>
      <c r="AC200" t="str">
        <f>VLOOKUP(AE200,Table1[[Ký hiệu]:[Hướng xli]],9,0)</f>
        <v>NCC điều chỉnh giảm toàn bộ HĐ</v>
      </c>
      <c r="AD200" t="s">
        <v>513</v>
      </c>
      <c r="AE200" s="2">
        <v>37789</v>
      </c>
      <c r="AF200" s="6"/>
    </row>
    <row r="201" spans="1:32" hidden="1" x14ac:dyDescent="0.25">
      <c r="A201" s="8">
        <v>45496</v>
      </c>
      <c r="B201" s="2" t="s">
        <v>194</v>
      </c>
      <c r="C201" s="8">
        <v>45498</v>
      </c>
      <c r="D201" s="2" t="s">
        <v>147</v>
      </c>
      <c r="E201" s="2">
        <v>4161679334</v>
      </c>
      <c r="F201" s="2" t="s">
        <v>315</v>
      </c>
      <c r="G201" s="2" t="s">
        <v>411</v>
      </c>
      <c r="H201" s="2" t="s">
        <v>251</v>
      </c>
      <c r="I201" s="2" t="s">
        <v>328</v>
      </c>
      <c r="J201" s="2" t="s">
        <v>305</v>
      </c>
      <c r="K201" s="2" t="s">
        <v>80</v>
      </c>
      <c r="L201" s="11">
        <v>4</v>
      </c>
      <c r="M201" s="11">
        <v>4</v>
      </c>
      <c r="N201" s="6">
        <v>111058</v>
      </c>
      <c r="O201" s="6">
        <v>444232</v>
      </c>
      <c r="P201" s="6">
        <f t="shared" si="3"/>
        <v>444232</v>
      </c>
      <c r="Q201" s="6">
        <v>0</v>
      </c>
      <c r="R201" s="11">
        <v>0</v>
      </c>
      <c r="S201" s="6">
        <v>0</v>
      </c>
      <c r="T201" s="2" t="s">
        <v>207</v>
      </c>
      <c r="U201" s="2" t="s">
        <v>408</v>
      </c>
      <c r="V201" s="2" t="s">
        <v>365</v>
      </c>
      <c r="W201" s="2" t="s">
        <v>113</v>
      </c>
      <c r="X201" s="2" t="s">
        <v>425</v>
      </c>
      <c r="Y201" s="2" t="s">
        <v>240</v>
      </c>
      <c r="Z201" s="2"/>
      <c r="AA201" s="2"/>
      <c r="AB201">
        <v>0</v>
      </c>
      <c r="AC201" t="str">
        <f>VLOOKUP(AE201,Table1[[Ký hiệu]:[Hướng xli]],9,0)</f>
        <v>NCC điều chỉnh giảm toàn bộ HĐ</v>
      </c>
      <c r="AD201" t="s">
        <v>513</v>
      </c>
      <c r="AE201" s="2">
        <v>37789</v>
      </c>
      <c r="AF201" s="6"/>
    </row>
    <row r="202" spans="1:32" hidden="1" x14ac:dyDescent="0.25">
      <c r="A202" s="8">
        <v>45490</v>
      </c>
      <c r="B202" s="2" t="s">
        <v>286</v>
      </c>
      <c r="C202" s="8">
        <v>45498</v>
      </c>
      <c r="D202" s="2" t="s">
        <v>415</v>
      </c>
      <c r="E202" s="2" t="s">
        <v>271</v>
      </c>
      <c r="F202" s="2" t="s">
        <v>510</v>
      </c>
      <c r="G202" s="2" t="s">
        <v>169</v>
      </c>
      <c r="H202" s="2" t="s">
        <v>58</v>
      </c>
      <c r="I202" s="2" t="s">
        <v>450</v>
      </c>
      <c r="J202" s="2" t="s">
        <v>306</v>
      </c>
      <c r="K202" s="2" t="s">
        <v>80</v>
      </c>
      <c r="L202" s="11">
        <v>1</v>
      </c>
      <c r="M202" s="11">
        <v>1</v>
      </c>
      <c r="N202" s="6">
        <v>73431</v>
      </c>
      <c r="O202" s="6">
        <v>73431</v>
      </c>
      <c r="P202" s="6">
        <f t="shared" si="3"/>
        <v>73431</v>
      </c>
      <c r="Q202" s="6">
        <v>0</v>
      </c>
      <c r="R202" s="11">
        <v>0</v>
      </c>
      <c r="S202" s="6">
        <v>0</v>
      </c>
      <c r="T202" s="2"/>
      <c r="U202" s="2" t="s">
        <v>270</v>
      </c>
      <c r="V202" s="2"/>
      <c r="W202" s="2" t="s">
        <v>113</v>
      </c>
      <c r="X202" s="2" t="s">
        <v>425</v>
      </c>
      <c r="Y202" s="2" t="s">
        <v>240</v>
      </c>
      <c r="Z202" s="2"/>
      <c r="AA202" s="2"/>
      <c r="AB202">
        <v>73431</v>
      </c>
      <c r="AC202" t="str">
        <f>VLOOKUP(AE202,Table1[[Ký hiệu]:[Hướng xli]],9,0)</f>
        <v>NCC check theo sheep data cửa hàng nhập kho điều chỉnh giảm toàn bộ HĐ cũ và xuất lại HĐ mới đúng số lượng</v>
      </c>
      <c r="AD202" t="s">
        <v>533</v>
      </c>
      <c r="AE202" s="2">
        <v>37885</v>
      </c>
      <c r="AF202" s="6"/>
    </row>
    <row r="203" spans="1:32" hidden="1" x14ac:dyDescent="0.25">
      <c r="A203" s="8">
        <v>45490</v>
      </c>
      <c r="B203" s="2" t="s">
        <v>286</v>
      </c>
      <c r="C203" s="8">
        <v>45498</v>
      </c>
      <c r="D203" s="2" t="s">
        <v>415</v>
      </c>
      <c r="E203" s="2" t="s">
        <v>271</v>
      </c>
      <c r="F203" s="2" t="s">
        <v>510</v>
      </c>
      <c r="G203" s="2" t="s">
        <v>169</v>
      </c>
      <c r="H203" s="2" t="s">
        <v>58</v>
      </c>
      <c r="I203" s="2" t="s">
        <v>472</v>
      </c>
      <c r="J203" s="2" t="s">
        <v>256</v>
      </c>
      <c r="K203" s="2" t="s">
        <v>80</v>
      </c>
      <c r="L203" s="11">
        <v>2</v>
      </c>
      <c r="M203" s="11">
        <v>2</v>
      </c>
      <c r="N203" s="6">
        <v>55595</v>
      </c>
      <c r="O203" s="6">
        <v>111190</v>
      </c>
      <c r="P203" s="6">
        <f t="shared" si="3"/>
        <v>111190</v>
      </c>
      <c r="Q203" s="6">
        <v>0</v>
      </c>
      <c r="R203" s="11">
        <v>0</v>
      </c>
      <c r="S203" s="6">
        <v>0</v>
      </c>
      <c r="T203" s="2"/>
      <c r="U203" s="2" t="s">
        <v>270</v>
      </c>
      <c r="V203" s="2"/>
      <c r="W203" s="2" t="s">
        <v>113</v>
      </c>
      <c r="X203" s="2" t="s">
        <v>425</v>
      </c>
      <c r="Y203" s="2" t="s">
        <v>240</v>
      </c>
      <c r="Z203" s="2"/>
      <c r="AA203" s="2"/>
      <c r="AB203">
        <v>111190</v>
      </c>
      <c r="AC203" t="str">
        <f>VLOOKUP(AE203,Table1[[Ký hiệu]:[Hướng xli]],9,0)</f>
        <v>NCC check theo sheep data cửa hàng nhập kho điều chỉnh giảm toàn bộ HĐ cũ và xuất lại HĐ mới đúng số lượng</v>
      </c>
      <c r="AD203" t="s">
        <v>533</v>
      </c>
      <c r="AE203" s="2">
        <v>37885</v>
      </c>
      <c r="AF203" s="6"/>
    </row>
    <row r="204" spans="1:32" s="16" customFormat="1" hidden="1" x14ac:dyDescent="0.25">
      <c r="A204" s="13">
        <v>45490</v>
      </c>
      <c r="B204" s="14" t="s">
        <v>286</v>
      </c>
      <c r="C204" s="13">
        <v>45498</v>
      </c>
      <c r="D204" s="14" t="s">
        <v>415</v>
      </c>
      <c r="E204" s="14" t="s">
        <v>271</v>
      </c>
      <c r="F204" s="14" t="s">
        <v>510</v>
      </c>
      <c r="G204" s="14" t="s">
        <v>169</v>
      </c>
      <c r="H204" s="14" t="s">
        <v>58</v>
      </c>
      <c r="I204" s="14" t="s">
        <v>490</v>
      </c>
      <c r="J204" s="14" t="s">
        <v>236</v>
      </c>
      <c r="K204" s="14" t="s">
        <v>80</v>
      </c>
      <c r="L204" s="12">
        <v>4</v>
      </c>
      <c r="M204" s="12">
        <v>2</v>
      </c>
      <c r="N204" s="15">
        <v>70950</v>
      </c>
      <c r="O204" s="15">
        <v>283800</v>
      </c>
      <c r="P204" s="6">
        <f t="shared" si="3"/>
        <v>141900</v>
      </c>
      <c r="Q204" s="15">
        <v>0</v>
      </c>
      <c r="R204" s="12">
        <v>0</v>
      </c>
      <c r="S204" s="15">
        <v>0</v>
      </c>
      <c r="T204" s="14"/>
      <c r="U204" s="14" t="s">
        <v>270</v>
      </c>
      <c r="V204" s="14"/>
      <c r="W204" s="14" t="s">
        <v>113</v>
      </c>
      <c r="X204" s="14" t="s">
        <v>425</v>
      </c>
      <c r="Y204" s="14" t="s">
        <v>240</v>
      </c>
      <c r="Z204" s="14"/>
      <c r="AA204" s="14"/>
      <c r="AB204" s="16">
        <v>141900</v>
      </c>
      <c r="AC204" t="str">
        <f>VLOOKUP(AE204,Table1[[Ký hiệu]:[Hướng xli]],9,0)</f>
        <v>NCC check theo sheep data cửa hàng nhập kho điều chỉnh giảm toàn bộ HĐ cũ và xuất lại HĐ mới đúng số lượng</v>
      </c>
      <c r="AD204" s="16" t="s">
        <v>533</v>
      </c>
      <c r="AE204" s="14">
        <v>37885</v>
      </c>
      <c r="AF204" s="6"/>
    </row>
    <row r="205" spans="1:32" hidden="1" x14ac:dyDescent="0.25">
      <c r="A205" s="8">
        <v>45490</v>
      </c>
      <c r="B205" s="2" t="s">
        <v>286</v>
      </c>
      <c r="C205" s="8">
        <v>45498</v>
      </c>
      <c r="D205" s="2" t="s">
        <v>415</v>
      </c>
      <c r="E205" s="2" t="s">
        <v>271</v>
      </c>
      <c r="F205" s="2" t="s">
        <v>510</v>
      </c>
      <c r="G205" s="2" t="s">
        <v>169</v>
      </c>
      <c r="H205" s="2" t="s">
        <v>58</v>
      </c>
      <c r="I205" s="2" t="s">
        <v>164</v>
      </c>
      <c r="J205" s="2" t="s">
        <v>444</v>
      </c>
      <c r="K205" s="2" t="s">
        <v>80</v>
      </c>
      <c r="L205" s="11">
        <v>4</v>
      </c>
      <c r="M205" s="11">
        <v>4</v>
      </c>
      <c r="N205" s="6">
        <v>111606</v>
      </c>
      <c r="O205" s="6">
        <v>446424</v>
      </c>
      <c r="P205" s="6">
        <f t="shared" si="3"/>
        <v>446424</v>
      </c>
      <c r="Q205" s="6">
        <v>0</v>
      </c>
      <c r="R205" s="11">
        <v>0</v>
      </c>
      <c r="S205" s="6">
        <v>0</v>
      </c>
      <c r="T205" s="2"/>
      <c r="U205" s="2" t="s">
        <v>270</v>
      </c>
      <c r="V205" s="2"/>
      <c r="W205" s="2" t="s">
        <v>113</v>
      </c>
      <c r="X205" s="2" t="s">
        <v>425</v>
      </c>
      <c r="Y205" s="2" t="s">
        <v>240</v>
      </c>
      <c r="Z205" s="2"/>
      <c r="AA205" s="2"/>
      <c r="AB205">
        <v>446424</v>
      </c>
      <c r="AC205" t="str">
        <f>VLOOKUP(AE205,Table1[[Ký hiệu]:[Hướng xli]],9,0)</f>
        <v>NCC check theo sheep data cửa hàng nhập kho điều chỉnh giảm toàn bộ HĐ cũ và xuất lại HĐ mới đúng số lượng</v>
      </c>
      <c r="AD205" t="s">
        <v>533</v>
      </c>
      <c r="AE205" s="2">
        <v>37885</v>
      </c>
      <c r="AF205" s="6"/>
    </row>
    <row r="206" spans="1:32" hidden="1" x14ac:dyDescent="0.25">
      <c r="A206" s="8">
        <v>45498</v>
      </c>
      <c r="B206" s="2" t="s">
        <v>81</v>
      </c>
      <c r="C206" s="8">
        <v>45499</v>
      </c>
      <c r="D206" s="2" t="s">
        <v>82</v>
      </c>
      <c r="E206" s="2">
        <v>4161680153</v>
      </c>
      <c r="F206" s="2" t="s">
        <v>290</v>
      </c>
      <c r="G206" s="2" t="s">
        <v>248</v>
      </c>
      <c r="H206" s="2" t="s">
        <v>251</v>
      </c>
      <c r="I206" s="2" t="s">
        <v>450</v>
      </c>
      <c r="J206" s="2" t="s">
        <v>306</v>
      </c>
      <c r="K206" s="2" t="s">
        <v>80</v>
      </c>
      <c r="L206" s="11">
        <v>4</v>
      </c>
      <c r="M206" s="11">
        <v>4</v>
      </c>
      <c r="N206" s="6">
        <v>73431</v>
      </c>
      <c r="O206" s="6">
        <v>293724</v>
      </c>
      <c r="P206" s="6">
        <f t="shared" si="3"/>
        <v>293724</v>
      </c>
      <c r="Q206" s="6">
        <v>0</v>
      </c>
      <c r="R206" s="11">
        <v>0</v>
      </c>
      <c r="S206" s="6">
        <v>0</v>
      </c>
      <c r="T206" s="2" t="s">
        <v>207</v>
      </c>
      <c r="U206" s="2" t="s">
        <v>408</v>
      </c>
      <c r="V206" s="2" t="s">
        <v>365</v>
      </c>
      <c r="W206" s="2" t="s">
        <v>113</v>
      </c>
      <c r="X206" s="2" t="s">
        <v>425</v>
      </c>
      <c r="Y206" s="2" t="s">
        <v>240</v>
      </c>
      <c r="Z206" s="2"/>
      <c r="AA206" s="2"/>
      <c r="AB206">
        <v>0</v>
      </c>
      <c r="AC206" t="str">
        <f>VLOOKUP(AE206,Table1[[Ký hiệu]:[Hướng xli]],9,0)</f>
        <v>NCC điều chỉnh giảm toàn bộ HĐ</v>
      </c>
      <c r="AD206" t="s">
        <v>513</v>
      </c>
      <c r="AE206" s="2">
        <v>38210</v>
      </c>
      <c r="AF206" s="6"/>
    </row>
    <row r="207" spans="1:32" hidden="1" x14ac:dyDescent="0.25">
      <c r="A207" s="8">
        <v>45498</v>
      </c>
      <c r="B207" s="2" t="s">
        <v>81</v>
      </c>
      <c r="C207" s="8">
        <v>45499</v>
      </c>
      <c r="D207" s="2" t="s">
        <v>82</v>
      </c>
      <c r="E207" s="2">
        <v>4161680153</v>
      </c>
      <c r="F207" s="2" t="s">
        <v>290</v>
      </c>
      <c r="G207" s="2" t="s">
        <v>248</v>
      </c>
      <c r="H207" s="2" t="s">
        <v>251</v>
      </c>
      <c r="I207" s="2" t="s">
        <v>328</v>
      </c>
      <c r="J207" s="2" t="s">
        <v>305</v>
      </c>
      <c r="K207" s="2" t="s">
        <v>80</v>
      </c>
      <c r="L207" s="11">
        <v>4</v>
      </c>
      <c r="M207" s="11">
        <v>4</v>
      </c>
      <c r="N207" s="6">
        <v>111058</v>
      </c>
      <c r="O207" s="6">
        <v>444232</v>
      </c>
      <c r="P207" s="6">
        <f t="shared" si="3"/>
        <v>444232</v>
      </c>
      <c r="Q207" s="6">
        <v>0</v>
      </c>
      <c r="R207" s="11">
        <v>0</v>
      </c>
      <c r="S207" s="6">
        <v>0</v>
      </c>
      <c r="T207" s="2" t="s">
        <v>207</v>
      </c>
      <c r="U207" s="2" t="s">
        <v>408</v>
      </c>
      <c r="V207" s="2" t="s">
        <v>365</v>
      </c>
      <c r="W207" s="2" t="s">
        <v>113</v>
      </c>
      <c r="X207" s="2" t="s">
        <v>425</v>
      </c>
      <c r="Y207" s="2" t="s">
        <v>240</v>
      </c>
      <c r="Z207" s="2"/>
      <c r="AA207" s="2"/>
      <c r="AB207">
        <v>0</v>
      </c>
      <c r="AC207" t="str">
        <f>VLOOKUP(AE207,Table1[[Ký hiệu]:[Hướng xli]],9,0)</f>
        <v>NCC điều chỉnh giảm toàn bộ HĐ</v>
      </c>
      <c r="AD207" t="s">
        <v>513</v>
      </c>
      <c r="AE207" s="2">
        <v>38210</v>
      </c>
      <c r="AF207" s="6"/>
    </row>
    <row r="208" spans="1:32" hidden="1" x14ac:dyDescent="0.25">
      <c r="A208" s="8">
        <v>45498</v>
      </c>
      <c r="B208" s="2" t="s">
        <v>81</v>
      </c>
      <c r="C208" s="8">
        <v>45499</v>
      </c>
      <c r="D208" s="2" t="s">
        <v>82</v>
      </c>
      <c r="E208" s="2">
        <v>4161680153</v>
      </c>
      <c r="F208" s="2" t="s">
        <v>290</v>
      </c>
      <c r="G208" s="2" t="s">
        <v>248</v>
      </c>
      <c r="H208" s="2" t="s">
        <v>251</v>
      </c>
      <c r="I208" s="2" t="s">
        <v>472</v>
      </c>
      <c r="J208" s="2" t="s">
        <v>256</v>
      </c>
      <c r="K208" s="2" t="s">
        <v>80</v>
      </c>
      <c r="L208" s="11">
        <v>4</v>
      </c>
      <c r="M208" s="11">
        <v>4</v>
      </c>
      <c r="N208" s="6">
        <v>55595</v>
      </c>
      <c r="O208" s="6">
        <v>222380</v>
      </c>
      <c r="P208" s="6">
        <f t="shared" si="3"/>
        <v>222380</v>
      </c>
      <c r="Q208" s="6">
        <v>0</v>
      </c>
      <c r="R208" s="11">
        <v>0</v>
      </c>
      <c r="S208" s="6">
        <v>0</v>
      </c>
      <c r="T208" s="2" t="s">
        <v>207</v>
      </c>
      <c r="U208" s="2" t="s">
        <v>408</v>
      </c>
      <c r="V208" s="2" t="s">
        <v>365</v>
      </c>
      <c r="W208" s="2" t="s">
        <v>113</v>
      </c>
      <c r="X208" s="2" t="s">
        <v>425</v>
      </c>
      <c r="Y208" s="2" t="s">
        <v>240</v>
      </c>
      <c r="Z208" s="2"/>
      <c r="AA208" s="2"/>
      <c r="AB208">
        <v>0</v>
      </c>
      <c r="AC208" t="str">
        <f>VLOOKUP(AE208,Table1[[Ký hiệu]:[Hướng xli]],9,0)</f>
        <v>NCC điều chỉnh giảm toàn bộ HĐ</v>
      </c>
      <c r="AD208" t="s">
        <v>513</v>
      </c>
      <c r="AE208" s="2">
        <v>38210</v>
      </c>
      <c r="AF208" s="6"/>
    </row>
    <row r="209" spans="1:32" hidden="1" x14ac:dyDescent="0.25">
      <c r="A209" s="8">
        <v>45498</v>
      </c>
      <c r="B209" s="2" t="s">
        <v>81</v>
      </c>
      <c r="C209" s="8">
        <v>45499</v>
      </c>
      <c r="D209" s="2" t="s">
        <v>82</v>
      </c>
      <c r="E209" s="2">
        <v>4161680153</v>
      </c>
      <c r="F209" s="2" t="s">
        <v>290</v>
      </c>
      <c r="G209" s="2" t="s">
        <v>248</v>
      </c>
      <c r="H209" s="2" t="s">
        <v>251</v>
      </c>
      <c r="I209" s="2" t="s">
        <v>500</v>
      </c>
      <c r="J209" s="2" t="s">
        <v>485</v>
      </c>
      <c r="K209" s="2" t="s">
        <v>80</v>
      </c>
      <c r="L209" s="11">
        <v>4</v>
      </c>
      <c r="M209" s="11">
        <v>4</v>
      </c>
      <c r="N209" s="6">
        <v>50182</v>
      </c>
      <c r="O209" s="6">
        <v>200728</v>
      </c>
      <c r="P209" s="6">
        <f t="shared" si="3"/>
        <v>200728</v>
      </c>
      <c r="Q209" s="6">
        <v>0</v>
      </c>
      <c r="R209" s="11">
        <v>0</v>
      </c>
      <c r="S209" s="6">
        <v>0</v>
      </c>
      <c r="T209" s="2" t="s">
        <v>207</v>
      </c>
      <c r="U209" s="2" t="s">
        <v>408</v>
      </c>
      <c r="V209" s="2" t="s">
        <v>365</v>
      </c>
      <c r="W209" s="2" t="s">
        <v>113</v>
      </c>
      <c r="X209" s="2" t="s">
        <v>425</v>
      </c>
      <c r="Y209" s="2" t="s">
        <v>240</v>
      </c>
      <c r="Z209" s="2"/>
      <c r="AA209" s="2"/>
      <c r="AB209">
        <v>0</v>
      </c>
      <c r="AC209" t="str">
        <f>VLOOKUP(AE209,Table1[[Ký hiệu]:[Hướng xli]],9,0)</f>
        <v>NCC điều chỉnh giảm toàn bộ HĐ</v>
      </c>
      <c r="AD209" t="s">
        <v>513</v>
      </c>
      <c r="AE209" s="2">
        <v>38210</v>
      </c>
      <c r="AF209" s="6"/>
    </row>
    <row r="210" spans="1:32" hidden="1" x14ac:dyDescent="0.25">
      <c r="A210" s="8">
        <v>45498</v>
      </c>
      <c r="B210" s="2" t="s">
        <v>230</v>
      </c>
      <c r="C210" s="8">
        <v>45499</v>
      </c>
      <c r="D210" s="2" t="s">
        <v>435</v>
      </c>
      <c r="E210" s="2">
        <v>4161681632</v>
      </c>
      <c r="F210" s="2" t="s">
        <v>423</v>
      </c>
      <c r="G210" s="2" t="s">
        <v>411</v>
      </c>
      <c r="H210" s="2" t="s">
        <v>251</v>
      </c>
      <c r="I210" s="2" t="s">
        <v>450</v>
      </c>
      <c r="J210" s="2" t="s">
        <v>306</v>
      </c>
      <c r="K210" s="2" t="s">
        <v>80</v>
      </c>
      <c r="L210" s="11">
        <v>4</v>
      </c>
      <c r="M210" s="11">
        <v>4</v>
      </c>
      <c r="N210" s="6">
        <v>73431</v>
      </c>
      <c r="O210" s="6">
        <v>293724</v>
      </c>
      <c r="P210" s="6">
        <f t="shared" si="3"/>
        <v>293724</v>
      </c>
      <c r="Q210" s="6">
        <v>0</v>
      </c>
      <c r="R210" s="11">
        <v>0</v>
      </c>
      <c r="S210" s="6">
        <v>0</v>
      </c>
      <c r="T210" s="2" t="s">
        <v>207</v>
      </c>
      <c r="U210" s="2" t="s">
        <v>408</v>
      </c>
      <c r="V210" s="2" t="s">
        <v>365</v>
      </c>
      <c r="W210" s="2" t="s">
        <v>113</v>
      </c>
      <c r="X210" s="2" t="s">
        <v>425</v>
      </c>
      <c r="Y210" s="2" t="s">
        <v>240</v>
      </c>
      <c r="Z210" s="2"/>
      <c r="AA210" s="2"/>
      <c r="AB210">
        <v>0</v>
      </c>
      <c r="AC210" t="str">
        <f>VLOOKUP(AE210,Table1[[Ký hiệu]:[Hướng xli]],9,0)</f>
        <v>NCC điều chỉnh giảm toàn bộ HĐ</v>
      </c>
      <c r="AD210" t="s">
        <v>513</v>
      </c>
      <c r="AE210" s="2">
        <v>38215</v>
      </c>
      <c r="AF210" s="6"/>
    </row>
    <row r="211" spans="1:32" hidden="1" x14ac:dyDescent="0.25">
      <c r="A211" s="8">
        <v>45498</v>
      </c>
      <c r="B211" s="2" t="s">
        <v>230</v>
      </c>
      <c r="C211" s="8">
        <v>45499</v>
      </c>
      <c r="D211" s="2" t="s">
        <v>435</v>
      </c>
      <c r="E211" s="2">
        <v>4161681632</v>
      </c>
      <c r="F211" s="2" t="s">
        <v>423</v>
      </c>
      <c r="G211" s="2" t="s">
        <v>411</v>
      </c>
      <c r="H211" s="2" t="s">
        <v>251</v>
      </c>
      <c r="I211" s="2" t="s">
        <v>328</v>
      </c>
      <c r="J211" s="2" t="s">
        <v>305</v>
      </c>
      <c r="K211" s="2" t="s">
        <v>80</v>
      </c>
      <c r="L211" s="11">
        <v>4</v>
      </c>
      <c r="M211" s="11">
        <v>4</v>
      </c>
      <c r="N211" s="6">
        <v>111058</v>
      </c>
      <c r="O211" s="6">
        <v>444232</v>
      </c>
      <c r="P211" s="6">
        <f t="shared" si="3"/>
        <v>444232</v>
      </c>
      <c r="Q211" s="6">
        <v>0</v>
      </c>
      <c r="R211" s="11">
        <v>0</v>
      </c>
      <c r="S211" s="6">
        <v>0</v>
      </c>
      <c r="T211" s="2" t="s">
        <v>207</v>
      </c>
      <c r="U211" s="2" t="s">
        <v>408</v>
      </c>
      <c r="V211" s="2" t="s">
        <v>365</v>
      </c>
      <c r="W211" s="2" t="s">
        <v>113</v>
      </c>
      <c r="X211" s="2" t="s">
        <v>425</v>
      </c>
      <c r="Y211" s="2" t="s">
        <v>240</v>
      </c>
      <c r="Z211" s="2"/>
      <c r="AA211" s="2"/>
      <c r="AB211">
        <v>0</v>
      </c>
      <c r="AC211" t="str">
        <f>VLOOKUP(AE211,Table1[[Ký hiệu]:[Hướng xli]],9,0)</f>
        <v>NCC điều chỉnh giảm toàn bộ HĐ</v>
      </c>
      <c r="AD211" t="s">
        <v>513</v>
      </c>
      <c r="AE211" s="2">
        <v>38215</v>
      </c>
      <c r="AF211" s="6"/>
    </row>
    <row r="212" spans="1:32" hidden="1" x14ac:dyDescent="0.25">
      <c r="A212" s="8">
        <v>45474</v>
      </c>
      <c r="B212" s="2" t="s">
        <v>419</v>
      </c>
      <c r="C212" s="8">
        <v>45499</v>
      </c>
      <c r="D212" s="2" t="s">
        <v>452</v>
      </c>
      <c r="E212" s="2" t="s">
        <v>167</v>
      </c>
      <c r="F212" s="2" t="s">
        <v>422</v>
      </c>
      <c r="G212" s="2" t="s">
        <v>72</v>
      </c>
      <c r="H212" s="2" t="s">
        <v>158</v>
      </c>
      <c r="I212" s="2" t="s">
        <v>45</v>
      </c>
      <c r="J212" s="2" t="s">
        <v>168</v>
      </c>
      <c r="K212" s="2" t="s">
        <v>80</v>
      </c>
      <c r="L212" s="11">
        <v>3</v>
      </c>
      <c r="M212" s="11">
        <v>3</v>
      </c>
      <c r="N212" s="6">
        <v>49500</v>
      </c>
      <c r="O212" s="6">
        <v>148500</v>
      </c>
      <c r="P212" s="6">
        <f t="shared" si="3"/>
        <v>148500</v>
      </c>
      <c r="Q212" s="6">
        <v>0</v>
      </c>
      <c r="R212" s="11">
        <v>0</v>
      </c>
      <c r="S212" s="6">
        <v>0</v>
      </c>
      <c r="T212" s="2"/>
      <c r="U212" s="2" t="s">
        <v>122</v>
      </c>
      <c r="V212" s="2"/>
      <c r="W212" s="2" t="s">
        <v>253</v>
      </c>
      <c r="X212" s="2" t="s">
        <v>425</v>
      </c>
      <c r="Y212" s="2"/>
      <c r="Z212" s="2" t="s">
        <v>251</v>
      </c>
      <c r="AA212" s="2"/>
      <c r="AB212">
        <v>0</v>
      </c>
      <c r="AC212" t="str">
        <f>VLOOKUP(AE212,Table1[[Ký hiệu]:[Hướng xli]],9,0)</f>
        <v>NCC điều chỉnh giảm toàn bộ HĐ</v>
      </c>
      <c r="AD212" t="s">
        <v>513</v>
      </c>
      <c r="AE212" s="2">
        <v>38251</v>
      </c>
      <c r="AF212" s="6"/>
    </row>
    <row r="213" spans="1:32" hidden="1" x14ac:dyDescent="0.25">
      <c r="A213" s="8">
        <v>45474</v>
      </c>
      <c r="B213" s="2" t="s">
        <v>129</v>
      </c>
      <c r="C213" s="8">
        <v>45499</v>
      </c>
      <c r="D213" s="2" t="s">
        <v>109</v>
      </c>
      <c r="E213" s="2" t="s">
        <v>111</v>
      </c>
      <c r="F213" s="2" t="s">
        <v>79</v>
      </c>
      <c r="G213" s="2" t="s">
        <v>341</v>
      </c>
      <c r="H213" s="2" t="s">
        <v>43</v>
      </c>
      <c r="I213" s="2" t="s">
        <v>243</v>
      </c>
      <c r="J213" s="2" t="s">
        <v>430</v>
      </c>
      <c r="K213" s="2" t="s">
        <v>80</v>
      </c>
      <c r="L213" s="11">
        <v>2</v>
      </c>
      <c r="M213" s="11">
        <v>2</v>
      </c>
      <c r="N213" s="6">
        <v>37720</v>
      </c>
      <c r="O213" s="6">
        <v>75440</v>
      </c>
      <c r="P213" s="6">
        <f t="shared" si="3"/>
        <v>75440</v>
      </c>
      <c r="Q213" s="6">
        <v>0</v>
      </c>
      <c r="R213" s="11">
        <v>0</v>
      </c>
      <c r="S213" s="6">
        <v>0</v>
      </c>
      <c r="T213" s="2"/>
      <c r="U213" s="2" t="s">
        <v>337</v>
      </c>
      <c r="V213" s="2"/>
      <c r="W213" s="2" t="s">
        <v>253</v>
      </c>
      <c r="X213" s="2" t="s">
        <v>425</v>
      </c>
      <c r="Y213" s="2"/>
      <c r="Z213" s="2" t="s">
        <v>251</v>
      </c>
      <c r="AA213" s="2"/>
      <c r="AB213">
        <v>75440</v>
      </c>
      <c r="AC213" t="str">
        <f>VLOOKUP(AE213,Table1[[Ký hiệu]:[Hướng xli]],9,0)</f>
        <v xml:space="preserve">NCC xuất hđ điều chỉnh giảm toàn bộ HĐ -&gt; xuất hđ mới đúng giá theo PO của wcm </v>
      </c>
      <c r="AD213" t="s">
        <v>520</v>
      </c>
      <c r="AE213" s="2">
        <v>38256</v>
      </c>
      <c r="AF213" s="6"/>
    </row>
    <row r="214" spans="1:32" s="18" customFormat="1" hidden="1" x14ac:dyDescent="0.25">
      <c r="A214" s="19">
        <v>45474</v>
      </c>
      <c r="B214" s="20" t="s">
        <v>129</v>
      </c>
      <c r="C214" s="19">
        <v>45499</v>
      </c>
      <c r="D214" s="20" t="s">
        <v>109</v>
      </c>
      <c r="E214" s="20" t="s">
        <v>111</v>
      </c>
      <c r="F214" s="20" t="s">
        <v>79</v>
      </c>
      <c r="G214" s="20" t="s">
        <v>341</v>
      </c>
      <c r="H214" s="20" t="s">
        <v>43</v>
      </c>
      <c r="I214" s="20" t="s">
        <v>448</v>
      </c>
      <c r="J214" s="20" t="s">
        <v>372</v>
      </c>
      <c r="K214" s="20" t="s">
        <v>80</v>
      </c>
      <c r="L214" s="21">
        <v>5</v>
      </c>
      <c r="M214" s="21">
        <v>5</v>
      </c>
      <c r="N214" s="22">
        <v>74250</v>
      </c>
      <c r="O214" s="22">
        <v>371250</v>
      </c>
      <c r="P214" s="17">
        <f t="shared" si="3"/>
        <v>371250</v>
      </c>
      <c r="Q214" s="22">
        <v>0</v>
      </c>
      <c r="R214" s="21">
        <v>0</v>
      </c>
      <c r="S214" s="22">
        <v>0</v>
      </c>
      <c r="T214" s="20"/>
      <c r="U214" s="20" t="s">
        <v>337</v>
      </c>
      <c r="V214" s="20"/>
      <c r="W214" s="20" t="s">
        <v>253</v>
      </c>
      <c r="X214" s="20" t="s">
        <v>425</v>
      </c>
      <c r="Y214" s="20"/>
      <c r="Z214" s="20" t="s">
        <v>251</v>
      </c>
      <c r="AA214" s="20"/>
      <c r="AB214" s="18">
        <v>371250</v>
      </c>
      <c r="AC214" t="str">
        <f>VLOOKUP(AE214,Table1[[Ký hiệu]:[Hướng xli]],9,0)</f>
        <v xml:space="preserve">NCC xuất hđ điều chỉnh giảm toàn bộ HĐ -&gt; xuất hđ mới đúng giá theo PO của wcm </v>
      </c>
      <c r="AD214" s="18" t="s">
        <v>520</v>
      </c>
      <c r="AE214" s="20">
        <v>38256</v>
      </c>
      <c r="AF214" s="17"/>
    </row>
    <row r="215" spans="1:32" hidden="1" x14ac:dyDescent="0.25">
      <c r="A215" s="8">
        <v>45474</v>
      </c>
      <c r="B215" s="2" t="s">
        <v>129</v>
      </c>
      <c r="C215" s="8">
        <v>45499</v>
      </c>
      <c r="D215" s="2" t="s">
        <v>109</v>
      </c>
      <c r="E215" s="2" t="s">
        <v>111</v>
      </c>
      <c r="F215" s="2" t="s">
        <v>79</v>
      </c>
      <c r="G215" s="2" t="s">
        <v>341</v>
      </c>
      <c r="H215" s="2" t="s">
        <v>43</v>
      </c>
      <c r="I215" s="2" t="s">
        <v>490</v>
      </c>
      <c r="J215" s="2" t="s">
        <v>236</v>
      </c>
      <c r="K215" s="2" t="s">
        <v>80</v>
      </c>
      <c r="L215" s="11">
        <v>5</v>
      </c>
      <c r="M215" s="11">
        <v>5</v>
      </c>
      <c r="N215" s="6">
        <v>70950</v>
      </c>
      <c r="O215" s="6">
        <v>354750</v>
      </c>
      <c r="P215" s="6">
        <f t="shared" si="3"/>
        <v>354750</v>
      </c>
      <c r="Q215" s="6">
        <v>0</v>
      </c>
      <c r="R215" s="11">
        <v>0</v>
      </c>
      <c r="S215" s="6">
        <v>0</v>
      </c>
      <c r="T215" s="2"/>
      <c r="U215" s="2" t="s">
        <v>337</v>
      </c>
      <c r="V215" s="2"/>
      <c r="W215" s="2" t="s">
        <v>253</v>
      </c>
      <c r="X215" s="2" t="s">
        <v>425</v>
      </c>
      <c r="Y215" s="2"/>
      <c r="Z215" s="2" t="s">
        <v>251</v>
      </c>
      <c r="AA215" s="2"/>
      <c r="AB215">
        <v>354750</v>
      </c>
      <c r="AC215" t="str">
        <f>VLOOKUP(AE215,Table1[[Ký hiệu]:[Hướng xli]],9,0)</f>
        <v xml:space="preserve">NCC xuất hđ điều chỉnh giảm toàn bộ HĐ -&gt; xuất hđ mới đúng giá theo PO của wcm </v>
      </c>
      <c r="AD215" t="s">
        <v>520</v>
      </c>
      <c r="AE215" s="2">
        <v>38256</v>
      </c>
      <c r="AF215" s="6"/>
    </row>
    <row r="216" spans="1:32" hidden="1" x14ac:dyDescent="0.25">
      <c r="A216" s="8">
        <v>45509</v>
      </c>
      <c r="B216" s="2" t="s">
        <v>366</v>
      </c>
      <c r="C216" s="8">
        <v>45512</v>
      </c>
      <c r="D216" s="2" t="s">
        <v>291</v>
      </c>
      <c r="E216" s="2">
        <v>4162165933</v>
      </c>
      <c r="F216" s="2" t="s">
        <v>267</v>
      </c>
      <c r="G216" s="2" t="s">
        <v>411</v>
      </c>
      <c r="H216" s="2" t="s">
        <v>251</v>
      </c>
      <c r="I216" s="2" t="s">
        <v>450</v>
      </c>
      <c r="J216" s="2" t="s">
        <v>306</v>
      </c>
      <c r="K216" s="2" t="s">
        <v>80</v>
      </c>
      <c r="L216" s="11">
        <v>4</v>
      </c>
      <c r="M216" s="11">
        <v>4</v>
      </c>
      <c r="N216" s="6">
        <v>73431</v>
      </c>
      <c r="O216" s="6">
        <v>293724</v>
      </c>
      <c r="P216" s="6">
        <f t="shared" si="3"/>
        <v>293724</v>
      </c>
      <c r="Q216" s="6">
        <v>0</v>
      </c>
      <c r="R216" s="11">
        <v>0</v>
      </c>
      <c r="S216" s="6">
        <v>0</v>
      </c>
      <c r="T216" s="2" t="s">
        <v>32</v>
      </c>
      <c r="U216" s="2" t="s">
        <v>408</v>
      </c>
      <c r="V216" s="2" t="s">
        <v>365</v>
      </c>
      <c r="W216" s="2" t="s">
        <v>113</v>
      </c>
      <c r="X216" s="2" t="s">
        <v>425</v>
      </c>
      <c r="Y216" s="2" t="s">
        <v>240</v>
      </c>
      <c r="Z216" s="2"/>
      <c r="AA216" s="2"/>
      <c r="AB216">
        <v>0</v>
      </c>
      <c r="AC216" t="str">
        <f>VLOOKUP(AE216,Table1[[Ký hiệu]:[Hướng xli]],9,0)</f>
        <v>NCC điều chỉnh giảm toàn bộ HĐ</v>
      </c>
      <c r="AD216" t="s">
        <v>518</v>
      </c>
      <c r="AE216" s="2">
        <v>41005</v>
      </c>
      <c r="AF216" s="6"/>
    </row>
    <row r="217" spans="1:32" hidden="1" x14ac:dyDescent="0.25">
      <c r="A217" s="8">
        <v>45509</v>
      </c>
      <c r="B217" s="2" t="s">
        <v>366</v>
      </c>
      <c r="C217" s="8">
        <v>45512</v>
      </c>
      <c r="D217" s="2" t="s">
        <v>291</v>
      </c>
      <c r="E217" s="2">
        <v>4162165933</v>
      </c>
      <c r="F217" s="2" t="s">
        <v>267</v>
      </c>
      <c r="G217" s="2" t="s">
        <v>411</v>
      </c>
      <c r="H217" s="2" t="s">
        <v>251</v>
      </c>
      <c r="I217" s="2" t="s">
        <v>472</v>
      </c>
      <c r="J217" s="2" t="s">
        <v>256</v>
      </c>
      <c r="K217" s="2" t="s">
        <v>80</v>
      </c>
      <c r="L217" s="11">
        <v>4</v>
      </c>
      <c r="M217" s="11">
        <v>4</v>
      </c>
      <c r="N217" s="6">
        <v>55595</v>
      </c>
      <c r="O217" s="6">
        <v>222380</v>
      </c>
      <c r="P217" s="6">
        <f t="shared" si="3"/>
        <v>222380</v>
      </c>
      <c r="Q217" s="6">
        <v>0</v>
      </c>
      <c r="R217" s="11">
        <v>0</v>
      </c>
      <c r="S217" s="6">
        <v>0</v>
      </c>
      <c r="T217" s="2" t="s">
        <v>32</v>
      </c>
      <c r="U217" s="2" t="s">
        <v>408</v>
      </c>
      <c r="V217" s="2" t="s">
        <v>365</v>
      </c>
      <c r="W217" s="2" t="s">
        <v>113</v>
      </c>
      <c r="X217" s="2" t="s">
        <v>425</v>
      </c>
      <c r="Y217" s="2" t="s">
        <v>240</v>
      </c>
      <c r="Z217" s="2"/>
      <c r="AA217" s="2"/>
      <c r="AB217">
        <v>0</v>
      </c>
      <c r="AC217" t="str">
        <f>VLOOKUP(AE217,Table1[[Ký hiệu]:[Hướng xli]],9,0)</f>
        <v>NCC điều chỉnh giảm toàn bộ HĐ</v>
      </c>
      <c r="AD217" t="s">
        <v>518</v>
      </c>
      <c r="AE217" s="2">
        <v>41005</v>
      </c>
      <c r="AF217" s="6"/>
    </row>
    <row r="218" spans="1:32" hidden="1" x14ac:dyDescent="0.25">
      <c r="A218" s="8">
        <v>45509</v>
      </c>
      <c r="B218" s="2" t="s">
        <v>366</v>
      </c>
      <c r="C218" s="8">
        <v>45512</v>
      </c>
      <c r="D218" s="2" t="s">
        <v>291</v>
      </c>
      <c r="E218" s="2">
        <v>4162165933</v>
      </c>
      <c r="F218" s="2" t="s">
        <v>267</v>
      </c>
      <c r="G218" s="2" t="s">
        <v>411</v>
      </c>
      <c r="H218" s="2" t="s">
        <v>251</v>
      </c>
      <c r="I218" s="2" t="s">
        <v>45</v>
      </c>
      <c r="J218" s="2" t="s">
        <v>168</v>
      </c>
      <c r="K218" s="2" t="s">
        <v>80</v>
      </c>
      <c r="L218" s="11">
        <v>4</v>
      </c>
      <c r="M218" s="11">
        <v>4</v>
      </c>
      <c r="N218" s="6">
        <v>49500</v>
      </c>
      <c r="O218" s="6">
        <v>198000</v>
      </c>
      <c r="P218" s="6">
        <f t="shared" si="3"/>
        <v>198000</v>
      </c>
      <c r="Q218" s="6">
        <v>0</v>
      </c>
      <c r="R218" s="11">
        <v>0</v>
      </c>
      <c r="S218" s="6">
        <v>0</v>
      </c>
      <c r="T218" s="2" t="s">
        <v>32</v>
      </c>
      <c r="U218" s="2" t="s">
        <v>408</v>
      </c>
      <c r="V218" s="2" t="s">
        <v>365</v>
      </c>
      <c r="W218" s="2" t="s">
        <v>113</v>
      </c>
      <c r="X218" s="2" t="s">
        <v>425</v>
      </c>
      <c r="Y218" s="2" t="s">
        <v>240</v>
      </c>
      <c r="Z218" s="2"/>
      <c r="AA218" s="2"/>
      <c r="AB218">
        <v>0</v>
      </c>
      <c r="AC218" t="str">
        <f>VLOOKUP(AE218,Table1[[Ký hiệu]:[Hướng xli]],9,0)</f>
        <v>NCC điều chỉnh giảm toàn bộ HĐ</v>
      </c>
      <c r="AD218" t="s">
        <v>518</v>
      </c>
      <c r="AE218" s="2">
        <v>41005</v>
      </c>
      <c r="AF218" s="6"/>
    </row>
    <row r="219" spans="1:32" hidden="1" x14ac:dyDescent="0.25">
      <c r="A219" s="8">
        <v>45509</v>
      </c>
      <c r="B219" s="2" t="s">
        <v>366</v>
      </c>
      <c r="C219" s="8">
        <v>45512</v>
      </c>
      <c r="D219" s="2" t="s">
        <v>291</v>
      </c>
      <c r="E219" s="2">
        <v>4162165933</v>
      </c>
      <c r="F219" s="2" t="s">
        <v>267</v>
      </c>
      <c r="G219" s="2" t="s">
        <v>411</v>
      </c>
      <c r="H219" s="2" t="s">
        <v>251</v>
      </c>
      <c r="I219" s="2" t="s">
        <v>490</v>
      </c>
      <c r="J219" s="2" t="s">
        <v>236</v>
      </c>
      <c r="K219" s="2" t="s">
        <v>80</v>
      </c>
      <c r="L219" s="11">
        <v>4</v>
      </c>
      <c r="M219" s="11">
        <v>4</v>
      </c>
      <c r="N219" s="6">
        <v>70950</v>
      </c>
      <c r="O219" s="6">
        <v>283800</v>
      </c>
      <c r="P219" s="6">
        <f t="shared" si="3"/>
        <v>283800</v>
      </c>
      <c r="Q219" s="6">
        <v>0</v>
      </c>
      <c r="R219" s="11">
        <v>0</v>
      </c>
      <c r="S219" s="6">
        <v>0</v>
      </c>
      <c r="T219" s="2" t="s">
        <v>32</v>
      </c>
      <c r="U219" s="2" t="s">
        <v>408</v>
      </c>
      <c r="V219" s="2" t="s">
        <v>365</v>
      </c>
      <c r="W219" s="2" t="s">
        <v>113</v>
      </c>
      <c r="X219" s="2" t="s">
        <v>425</v>
      </c>
      <c r="Y219" s="2" t="s">
        <v>240</v>
      </c>
      <c r="Z219" s="2"/>
      <c r="AA219" s="2"/>
      <c r="AB219">
        <v>0</v>
      </c>
      <c r="AC219" t="str">
        <f>VLOOKUP(AE219,Table1[[Ký hiệu]:[Hướng xli]],9,0)</f>
        <v>NCC điều chỉnh giảm toàn bộ HĐ</v>
      </c>
      <c r="AD219" t="s">
        <v>518</v>
      </c>
      <c r="AE219" s="2">
        <v>41005</v>
      </c>
      <c r="AF219" s="6"/>
    </row>
    <row r="220" spans="1:32" hidden="1" x14ac:dyDescent="0.25">
      <c r="A220" s="8">
        <v>45509</v>
      </c>
      <c r="B220" s="2" t="s">
        <v>366</v>
      </c>
      <c r="C220" s="8">
        <v>45512</v>
      </c>
      <c r="D220" s="2" t="s">
        <v>291</v>
      </c>
      <c r="E220" s="2">
        <v>4162165933</v>
      </c>
      <c r="F220" s="2" t="s">
        <v>267</v>
      </c>
      <c r="G220" s="2" t="s">
        <v>411</v>
      </c>
      <c r="H220" s="2" t="s">
        <v>251</v>
      </c>
      <c r="I220" s="2" t="s">
        <v>448</v>
      </c>
      <c r="J220" s="2" t="s">
        <v>372</v>
      </c>
      <c r="K220" s="2" t="s">
        <v>80</v>
      </c>
      <c r="L220" s="11">
        <v>4</v>
      </c>
      <c r="M220" s="11">
        <v>4</v>
      </c>
      <c r="N220" s="6">
        <v>74250</v>
      </c>
      <c r="O220" s="6">
        <v>297000</v>
      </c>
      <c r="P220" s="6">
        <f t="shared" si="3"/>
        <v>297000</v>
      </c>
      <c r="Q220" s="6">
        <v>0</v>
      </c>
      <c r="R220" s="11">
        <v>0</v>
      </c>
      <c r="S220" s="6">
        <v>0</v>
      </c>
      <c r="T220" s="2" t="s">
        <v>32</v>
      </c>
      <c r="U220" s="2" t="s">
        <v>408</v>
      </c>
      <c r="V220" s="2" t="s">
        <v>365</v>
      </c>
      <c r="W220" s="2" t="s">
        <v>113</v>
      </c>
      <c r="X220" s="2" t="s">
        <v>425</v>
      </c>
      <c r="Y220" s="2" t="s">
        <v>240</v>
      </c>
      <c r="Z220" s="2"/>
      <c r="AA220" s="2"/>
      <c r="AB220">
        <v>0</v>
      </c>
      <c r="AC220" t="str">
        <f>VLOOKUP(AE220,Table1[[Ký hiệu]:[Hướng xli]],9,0)</f>
        <v>NCC điều chỉnh giảm toàn bộ HĐ</v>
      </c>
      <c r="AD220" t="s">
        <v>518</v>
      </c>
      <c r="AE220" s="2">
        <v>41005</v>
      </c>
      <c r="AF220" s="6"/>
    </row>
    <row r="221" spans="1:32" hidden="1" x14ac:dyDescent="0.25">
      <c r="A221" s="8">
        <v>45509</v>
      </c>
      <c r="B221" s="2" t="s">
        <v>366</v>
      </c>
      <c r="C221" s="8">
        <v>45512</v>
      </c>
      <c r="D221" s="2" t="s">
        <v>291</v>
      </c>
      <c r="E221" s="2">
        <v>4162165933</v>
      </c>
      <c r="F221" s="2" t="s">
        <v>267</v>
      </c>
      <c r="G221" s="2" t="s">
        <v>411</v>
      </c>
      <c r="H221" s="2" t="s">
        <v>251</v>
      </c>
      <c r="I221" s="2" t="s">
        <v>500</v>
      </c>
      <c r="J221" s="2" t="s">
        <v>485</v>
      </c>
      <c r="K221" s="2" t="s">
        <v>80</v>
      </c>
      <c r="L221" s="11">
        <v>4</v>
      </c>
      <c r="M221" s="11">
        <v>4</v>
      </c>
      <c r="N221" s="6">
        <v>50182</v>
      </c>
      <c r="O221" s="6">
        <v>200728</v>
      </c>
      <c r="P221" s="6">
        <f t="shared" si="3"/>
        <v>200728</v>
      </c>
      <c r="Q221" s="6">
        <v>0</v>
      </c>
      <c r="R221" s="11">
        <v>0</v>
      </c>
      <c r="S221" s="6">
        <v>0</v>
      </c>
      <c r="T221" s="2" t="s">
        <v>32</v>
      </c>
      <c r="U221" s="2" t="s">
        <v>408</v>
      </c>
      <c r="V221" s="2" t="s">
        <v>365</v>
      </c>
      <c r="W221" s="2" t="s">
        <v>113</v>
      </c>
      <c r="X221" s="2" t="s">
        <v>425</v>
      </c>
      <c r="Y221" s="2" t="s">
        <v>240</v>
      </c>
      <c r="Z221" s="2"/>
      <c r="AA221" s="2"/>
      <c r="AB221">
        <v>0</v>
      </c>
      <c r="AC221" t="str">
        <f>VLOOKUP(AE221,Table1[[Ký hiệu]:[Hướng xli]],9,0)</f>
        <v>NCC điều chỉnh giảm toàn bộ HĐ</v>
      </c>
      <c r="AD221" t="s">
        <v>518</v>
      </c>
      <c r="AE221" s="2">
        <v>41005</v>
      </c>
      <c r="AF221" s="6"/>
    </row>
    <row r="222" spans="1:32" hidden="1" x14ac:dyDescent="0.25">
      <c r="A222" s="8">
        <v>45509</v>
      </c>
      <c r="B222" s="2" t="s">
        <v>366</v>
      </c>
      <c r="C222" s="8">
        <v>45512</v>
      </c>
      <c r="D222" s="2" t="s">
        <v>291</v>
      </c>
      <c r="E222" s="2">
        <v>4162165933</v>
      </c>
      <c r="F222" s="2" t="s">
        <v>267</v>
      </c>
      <c r="G222" s="2" t="s">
        <v>411</v>
      </c>
      <c r="H222" s="2" t="s">
        <v>251</v>
      </c>
      <c r="I222" s="2" t="s">
        <v>243</v>
      </c>
      <c r="J222" s="2" t="s">
        <v>430</v>
      </c>
      <c r="K222" s="2" t="s">
        <v>80</v>
      </c>
      <c r="L222" s="11">
        <v>4</v>
      </c>
      <c r="M222" s="11">
        <v>4</v>
      </c>
      <c r="N222" s="6">
        <v>46000</v>
      </c>
      <c r="O222" s="6">
        <v>184000</v>
      </c>
      <c r="P222" s="6">
        <f t="shared" si="3"/>
        <v>184000</v>
      </c>
      <c r="Q222" s="6">
        <v>0</v>
      </c>
      <c r="R222" s="11">
        <v>0</v>
      </c>
      <c r="S222" s="6">
        <v>0</v>
      </c>
      <c r="T222" s="2" t="s">
        <v>32</v>
      </c>
      <c r="U222" s="2" t="s">
        <v>408</v>
      </c>
      <c r="V222" s="2" t="s">
        <v>365</v>
      </c>
      <c r="W222" s="2" t="s">
        <v>113</v>
      </c>
      <c r="X222" s="2" t="s">
        <v>425</v>
      </c>
      <c r="Y222" s="2" t="s">
        <v>240</v>
      </c>
      <c r="Z222" s="2"/>
      <c r="AA222" s="2"/>
      <c r="AB222">
        <v>0</v>
      </c>
      <c r="AC222" t="str">
        <f>VLOOKUP(AE222,Table1[[Ký hiệu]:[Hướng xli]],9,0)</f>
        <v>NCC điều chỉnh giảm toàn bộ HĐ</v>
      </c>
      <c r="AD222" t="s">
        <v>518</v>
      </c>
      <c r="AE222" s="2">
        <v>41005</v>
      </c>
      <c r="AF222" s="6"/>
    </row>
    <row r="223" spans="1:32" hidden="1" x14ac:dyDescent="0.25">
      <c r="A223" s="8">
        <v>45509</v>
      </c>
      <c r="B223" s="2" t="s">
        <v>107</v>
      </c>
      <c r="C223" s="8">
        <v>45512</v>
      </c>
      <c r="D223" s="2" t="s">
        <v>479</v>
      </c>
      <c r="E223" s="2" t="s">
        <v>266</v>
      </c>
      <c r="F223" s="2" t="s">
        <v>12</v>
      </c>
      <c r="G223" s="2" t="s">
        <v>101</v>
      </c>
      <c r="H223" s="2" t="s">
        <v>125</v>
      </c>
      <c r="I223" s="2" t="s">
        <v>450</v>
      </c>
      <c r="J223" s="2" t="s">
        <v>306</v>
      </c>
      <c r="K223" s="2" t="s">
        <v>80</v>
      </c>
      <c r="L223" s="11">
        <v>5</v>
      </c>
      <c r="M223" s="11">
        <v>5</v>
      </c>
      <c r="N223" s="6">
        <v>73431</v>
      </c>
      <c r="O223" s="6">
        <v>367155</v>
      </c>
      <c r="P223" s="6">
        <f t="shared" si="3"/>
        <v>367155</v>
      </c>
      <c r="Q223" s="6">
        <v>0</v>
      </c>
      <c r="R223" s="11">
        <v>0</v>
      </c>
      <c r="S223" s="6">
        <v>0</v>
      </c>
      <c r="T223" s="2"/>
      <c r="U223" s="2" t="s">
        <v>108</v>
      </c>
      <c r="V223" s="2"/>
      <c r="W223" s="2" t="s">
        <v>113</v>
      </c>
      <c r="X223" s="2" t="s">
        <v>425</v>
      </c>
      <c r="Y223" s="2" t="s">
        <v>240</v>
      </c>
      <c r="Z223" s="2"/>
      <c r="AA223" s="2"/>
      <c r="AB223">
        <v>367155</v>
      </c>
      <c r="AC223" t="str">
        <f>VLOOKUP(AE223,Table1[[Ký hiệu]:[Hướng xli]],9,0)</f>
        <v>NCC check theo sheep data cửa hàng nhập kho điều chỉnh giảm toàn bộ HĐ cũ và xuất lại HĐ mới đúng số lượng</v>
      </c>
      <c r="AD223" t="s">
        <v>537</v>
      </c>
      <c r="AE223" s="2">
        <v>41131</v>
      </c>
      <c r="AF223" s="6"/>
    </row>
    <row r="224" spans="1:32" hidden="1" x14ac:dyDescent="0.25">
      <c r="A224" s="8">
        <v>45509</v>
      </c>
      <c r="B224" s="2" t="s">
        <v>107</v>
      </c>
      <c r="C224" s="8">
        <v>45512</v>
      </c>
      <c r="D224" s="2" t="s">
        <v>479</v>
      </c>
      <c r="E224" s="2" t="s">
        <v>266</v>
      </c>
      <c r="F224" s="2" t="s">
        <v>12</v>
      </c>
      <c r="G224" s="2" t="s">
        <v>101</v>
      </c>
      <c r="H224" s="2" t="s">
        <v>125</v>
      </c>
      <c r="I224" s="2" t="s">
        <v>328</v>
      </c>
      <c r="J224" s="2" t="s">
        <v>305</v>
      </c>
      <c r="K224" s="2" t="s">
        <v>80</v>
      </c>
      <c r="L224" s="11">
        <v>5</v>
      </c>
      <c r="M224" s="11">
        <v>5</v>
      </c>
      <c r="N224" s="6">
        <v>111058</v>
      </c>
      <c r="O224" s="6">
        <v>555290</v>
      </c>
      <c r="P224" s="6">
        <f t="shared" si="3"/>
        <v>555290</v>
      </c>
      <c r="Q224" s="6">
        <v>0</v>
      </c>
      <c r="R224" s="11">
        <v>0</v>
      </c>
      <c r="S224" s="6">
        <v>0</v>
      </c>
      <c r="T224" s="2"/>
      <c r="U224" s="2" t="s">
        <v>108</v>
      </c>
      <c r="V224" s="2"/>
      <c r="W224" s="2" t="s">
        <v>113</v>
      </c>
      <c r="X224" s="2" t="s">
        <v>425</v>
      </c>
      <c r="Y224" s="2" t="s">
        <v>240</v>
      </c>
      <c r="Z224" s="2"/>
      <c r="AA224" s="2"/>
      <c r="AB224">
        <v>555290</v>
      </c>
      <c r="AC224" t="str">
        <f>VLOOKUP(AE224,Table1[[Ký hiệu]:[Hướng xli]],9,0)</f>
        <v>NCC check theo sheep data cửa hàng nhập kho điều chỉnh giảm toàn bộ HĐ cũ và xuất lại HĐ mới đúng số lượng</v>
      </c>
      <c r="AD224" t="s">
        <v>537</v>
      </c>
      <c r="AE224" s="2">
        <v>41131</v>
      </c>
      <c r="AF224" s="6"/>
    </row>
    <row r="225" spans="1:32" hidden="1" x14ac:dyDescent="0.25">
      <c r="A225" s="8">
        <v>45509</v>
      </c>
      <c r="B225" s="2" t="s">
        <v>107</v>
      </c>
      <c r="C225" s="8">
        <v>45512</v>
      </c>
      <c r="D225" s="2" t="s">
        <v>479</v>
      </c>
      <c r="E225" s="2" t="s">
        <v>266</v>
      </c>
      <c r="F225" s="2" t="s">
        <v>12</v>
      </c>
      <c r="G225" s="2" t="s">
        <v>101</v>
      </c>
      <c r="H225" s="2" t="s">
        <v>125</v>
      </c>
      <c r="I225" s="2" t="s">
        <v>45</v>
      </c>
      <c r="J225" s="2" t="s">
        <v>168</v>
      </c>
      <c r="K225" s="2" t="s">
        <v>80</v>
      </c>
      <c r="L225" s="11">
        <v>5</v>
      </c>
      <c r="M225" s="11">
        <v>5</v>
      </c>
      <c r="N225" s="6">
        <v>49500</v>
      </c>
      <c r="O225" s="6">
        <v>247500</v>
      </c>
      <c r="P225" s="6">
        <f t="shared" si="3"/>
        <v>247500</v>
      </c>
      <c r="Q225" s="6">
        <v>0</v>
      </c>
      <c r="R225" s="11">
        <v>0</v>
      </c>
      <c r="S225" s="6">
        <v>0</v>
      </c>
      <c r="T225" s="2"/>
      <c r="U225" s="2" t="s">
        <v>108</v>
      </c>
      <c r="V225" s="2"/>
      <c r="W225" s="2" t="s">
        <v>113</v>
      </c>
      <c r="X225" s="2" t="s">
        <v>425</v>
      </c>
      <c r="Y225" s="2" t="s">
        <v>240</v>
      </c>
      <c r="Z225" s="2"/>
      <c r="AA225" s="2"/>
      <c r="AB225">
        <v>247500</v>
      </c>
      <c r="AC225" t="str">
        <f>VLOOKUP(AE225,Table1[[Ký hiệu]:[Hướng xli]],9,0)</f>
        <v>NCC check theo sheep data cửa hàng nhập kho điều chỉnh giảm toàn bộ HĐ cũ và xuất lại HĐ mới đúng số lượng</v>
      </c>
      <c r="AD225" t="s">
        <v>537</v>
      </c>
      <c r="AE225" s="2">
        <v>41131</v>
      </c>
      <c r="AF225" s="6"/>
    </row>
    <row r="226" spans="1:32" hidden="1" x14ac:dyDescent="0.25">
      <c r="A226" s="8">
        <v>45509</v>
      </c>
      <c r="B226" s="2" t="s">
        <v>107</v>
      </c>
      <c r="C226" s="8">
        <v>45512</v>
      </c>
      <c r="D226" s="2" t="s">
        <v>479</v>
      </c>
      <c r="E226" s="2" t="s">
        <v>266</v>
      </c>
      <c r="F226" s="2" t="s">
        <v>12</v>
      </c>
      <c r="G226" s="2" t="s">
        <v>101</v>
      </c>
      <c r="H226" s="2" t="s">
        <v>125</v>
      </c>
      <c r="I226" s="2" t="s">
        <v>448</v>
      </c>
      <c r="J226" s="2" t="s">
        <v>372</v>
      </c>
      <c r="K226" s="2" t="s">
        <v>80</v>
      </c>
      <c r="L226" s="11">
        <v>5</v>
      </c>
      <c r="M226" s="11">
        <v>5</v>
      </c>
      <c r="N226" s="6">
        <v>74250</v>
      </c>
      <c r="O226" s="6">
        <v>371250</v>
      </c>
      <c r="P226" s="6">
        <f t="shared" si="3"/>
        <v>371250</v>
      </c>
      <c r="Q226" s="6">
        <v>0</v>
      </c>
      <c r="R226" s="11">
        <v>0</v>
      </c>
      <c r="S226" s="6">
        <v>0</v>
      </c>
      <c r="T226" s="2"/>
      <c r="U226" s="2" t="s">
        <v>108</v>
      </c>
      <c r="V226" s="2"/>
      <c r="W226" s="2" t="s">
        <v>113</v>
      </c>
      <c r="X226" s="2" t="s">
        <v>425</v>
      </c>
      <c r="Y226" s="2" t="s">
        <v>240</v>
      </c>
      <c r="Z226" s="2"/>
      <c r="AA226" s="2"/>
      <c r="AB226">
        <v>371250</v>
      </c>
      <c r="AC226" t="str">
        <f>VLOOKUP(AE226,Table1[[Ký hiệu]:[Hướng xli]],9,0)</f>
        <v>NCC check theo sheep data cửa hàng nhập kho điều chỉnh giảm toàn bộ HĐ cũ và xuất lại HĐ mới đúng số lượng</v>
      </c>
      <c r="AD226" t="s">
        <v>537</v>
      </c>
      <c r="AE226" s="2">
        <v>41131</v>
      </c>
      <c r="AF226" s="6"/>
    </row>
    <row r="227" spans="1:32" s="16" customFormat="1" hidden="1" x14ac:dyDescent="0.25">
      <c r="A227" s="13">
        <v>45509</v>
      </c>
      <c r="B227" s="14" t="s">
        <v>107</v>
      </c>
      <c r="C227" s="13">
        <v>45512</v>
      </c>
      <c r="D227" s="14" t="s">
        <v>479</v>
      </c>
      <c r="E227" s="14" t="s">
        <v>266</v>
      </c>
      <c r="F227" s="14" t="s">
        <v>12</v>
      </c>
      <c r="G227" s="14" t="s">
        <v>101</v>
      </c>
      <c r="H227" s="14" t="s">
        <v>125</v>
      </c>
      <c r="I227" s="14" t="s">
        <v>500</v>
      </c>
      <c r="J227" s="14" t="s">
        <v>485</v>
      </c>
      <c r="K227" s="14" t="s">
        <v>80</v>
      </c>
      <c r="L227" s="12">
        <v>6</v>
      </c>
      <c r="M227" s="12">
        <v>0</v>
      </c>
      <c r="N227" s="15">
        <v>50182</v>
      </c>
      <c r="O227" s="15">
        <v>301092</v>
      </c>
      <c r="P227" s="6">
        <f t="shared" si="3"/>
        <v>0</v>
      </c>
      <c r="Q227" s="15">
        <v>0</v>
      </c>
      <c r="R227" s="12">
        <v>0</v>
      </c>
      <c r="S227" s="15">
        <v>0</v>
      </c>
      <c r="T227" s="14"/>
      <c r="U227" s="14" t="s">
        <v>108</v>
      </c>
      <c r="V227" s="14"/>
      <c r="W227" s="14" t="s">
        <v>113</v>
      </c>
      <c r="X227" s="14" t="s">
        <v>425</v>
      </c>
      <c r="Y227" s="14" t="s">
        <v>240</v>
      </c>
      <c r="Z227" s="14"/>
      <c r="AA227" s="14"/>
      <c r="AB227" s="16">
        <v>0</v>
      </c>
      <c r="AC227" t="str">
        <f>VLOOKUP(AE227,Table1[[Ký hiệu]:[Hướng xli]],9,0)</f>
        <v>NCC check theo sheep data cửa hàng nhập kho điều chỉnh giảm toàn bộ HĐ cũ và xuất lại HĐ mới đúng số lượng</v>
      </c>
      <c r="AD227" s="16" t="s">
        <v>537</v>
      </c>
      <c r="AE227" s="14">
        <v>41131</v>
      </c>
      <c r="AF227" s="6"/>
    </row>
    <row r="228" spans="1:32" s="16" customFormat="1" hidden="1" x14ac:dyDescent="0.25">
      <c r="A228" s="13">
        <v>45522</v>
      </c>
      <c r="B228" s="14" t="s">
        <v>115</v>
      </c>
      <c r="C228" s="13">
        <v>45533</v>
      </c>
      <c r="D228" s="14" t="s">
        <v>259</v>
      </c>
      <c r="E228" s="14">
        <v>4162708922</v>
      </c>
      <c r="F228" s="14" t="s">
        <v>181</v>
      </c>
      <c r="G228" s="14" t="s">
        <v>282</v>
      </c>
      <c r="H228" s="14"/>
      <c r="I228" s="14" t="s">
        <v>450</v>
      </c>
      <c r="J228" s="14" t="s">
        <v>306</v>
      </c>
      <c r="K228" s="14" t="s">
        <v>80</v>
      </c>
      <c r="L228" s="12">
        <v>10</v>
      </c>
      <c r="M228" s="12">
        <v>5</v>
      </c>
      <c r="N228" s="15">
        <v>73431</v>
      </c>
      <c r="O228" s="15">
        <v>734310</v>
      </c>
      <c r="P228" s="6">
        <f t="shared" si="3"/>
        <v>367155</v>
      </c>
      <c r="Q228" s="15">
        <v>0</v>
      </c>
      <c r="R228" s="12">
        <v>0</v>
      </c>
      <c r="S228" s="15">
        <v>0</v>
      </c>
      <c r="T228" s="14" t="s">
        <v>196</v>
      </c>
      <c r="U228" s="14" t="s">
        <v>252</v>
      </c>
      <c r="V228" s="14" t="s">
        <v>495</v>
      </c>
      <c r="W228" s="14" t="s">
        <v>253</v>
      </c>
      <c r="X228" s="14" t="s">
        <v>425</v>
      </c>
      <c r="Y228" s="14" t="s">
        <v>445</v>
      </c>
      <c r="Z228" s="14"/>
      <c r="AA228" s="14"/>
      <c r="AB228" s="16">
        <v>367155</v>
      </c>
      <c r="AC228" t="str">
        <f>VLOOKUP(AE228,Table1[[Ký hiệu]:[Hướng xli]],9,0)</f>
        <v>NCC check theo sheep data cửa hàng nhập kho điều chỉnh giảm toàn bộ HĐ cũ và xuất lại HĐ mới đúng số lượng</v>
      </c>
      <c r="AD228" s="16" t="s">
        <v>540</v>
      </c>
      <c r="AE228" s="14">
        <v>45390</v>
      </c>
      <c r="AF228" s="6"/>
    </row>
    <row r="229" spans="1:32" hidden="1" x14ac:dyDescent="0.25">
      <c r="A229" s="8">
        <v>45522</v>
      </c>
      <c r="B229" s="2" t="s">
        <v>115</v>
      </c>
      <c r="C229" s="8">
        <v>45533</v>
      </c>
      <c r="D229" s="2" t="s">
        <v>259</v>
      </c>
      <c r="E229" s="2">
        <v>4162708922</v>
      </c>
      <c r="F229" s="2" t="s">
        <v>181</v>
      </c>
      <c r="G229" s="2" t="s">
        <v>282</v>
      </c>
      <c r="H229" s="2"/>
      <c r="I229" s="2" t="s">
        <v>328</v>
      </c>
      <c r="J229" s="2" t="s">
        <v>305</v>
      </c>
      <c r="K229" s="2" t="s">
        <v>80</v>
      </c>
      <c r="L229" s="11">
        <v>12</v>
      </c>
      <c r="M229" s="11">
        <v>12</v>
      </c>
      <c r="N229" s="6">
        <v>111058</v>
      </c>
      <c r="O229" s="6">
        <v>1332696</v>
      </c>
      <c r="P229" s="6">
        <f t="shared" si="3"/>
        <v>1332696</v>
      </c>
      <c r="Q229" s="6">
        <v>0</v>
      </c>
      <c r="R229" s="11">
        <v>0</v>
      </c>
      <c r="S229" s="6">
        <v>0</v>
      </c>
      <c r="T229" s="2" t="s">
        <v>196</v>
      </c>
      <c r="U229" s="2" t="s">
        <v>252</v>
      </c>
      <c r="V229" s="2" t="s">
        <v>495</v>
      </c>
      <c r="W229" s="2" t="s">
        <v>253</v>
      </c>
      <c r="X229" s="2" t="s">
        <v>425</v>
      </c>
      <c r="Y229" s="2" t="s">
        <v>445</v>
      </c>
      <c r="Z229" s="2"/>
      <c r="AA229" s="2"/>
      <c r="AB229">
        <v>1332696</v>
      </c>
      <c r="AC229" t="str">
        <f>VLOOKUP(AE229,Table1[[Ký hiệu]:[Hướng xli]],9,0)</f>
        <v>NCC check theo sheep data cửa hàng nhập kho điều chỉnh giảm toàn bộ HĐ cũ và xuất lại HĐ mới đúng số lượng</v>
      </c>
      <c r="AD229" t="s">
        <v>540</v>
      </c>
      <c r="AE229" s="2">
        <v>45390</v>
      </c>
      <c r="AF229" s="6"/>
    </row>
    <row r="230" spans="1:32" hidden="1" x14ac:dyDescent="0.25">
      <c r="A230" s="8">
        <v>45522</v>
      </c>
      <c r="B230" s="2" t="s">
        <v>119</v>
      </c>
      <c r="C230" s="8">
        <v>45533</v>
      </c>
      <c r="D230" s="2" t="s">
        <v>155</v>
      </c>
      <c r="E230" s="2">
        <v>4162790098</v>
      </c>
      <c r="F230" s="2" t="s">
        <v>110</v>
      </c>
      <c r="G230" s="2" t="s">
        <v>412</v>
      </c>
      <c r="H230" s="2"/>
      <c r="I230" s="2" t="s">
        <v>450</v>
      </c>
      <c r="J230" s="2" t="s">
        <v>306</v>
      </c>
      <c r="K230" s="2" t="s">
        <v>80</v>
      </c>
      <c r="L230" s="11">
        <v>11</v>
      </c>
      <c r="M230" s="11">
        <v>11</v>
      </c>
      <c r="N230" s="6">
        <v>73431</v>
      </c>
      <c r="O230" s="6">
        <v>807741</v>
      </c>
      <c r="P230" s="6">
        <f t="shared" si="3"/>
        <v>807741</v>
      </c>
      <c r="Q230" s="6">
        <v>0</v>
      </c>
      <c r="R230" s="11">
        <v>0</v>
      </c>
      <c r="S230" s="6">
        <v>0</v>
      </c>
      <c r="T230" s="2" t="s">
        <v>196</v>
      </c>
      <c r="U230" s="2" t="s">
        <v>252</v>
      </c>
      <c r="V230" s="2" t="s">
        <v>495</v>
      </c>
      <c r="W230" s="2" t="s">
        <v>253</v>
      </c>
      <c r="X230" s="2" t="s">
        <v>425</v>
      </c>
      <c r="Y230" s="2" t="s">
        <v>445</v>
      </c>
      <c r="Z230" s="2" t="s">
        <v>251</v>
      </c>
      <c r="AA230" s="2"/>
      <c r="AB230">
        <v>807741</v>
      </c>
      <c r="AC230" t="str">
        <f>VLOOKUP(AE230,Table1[[Ký hiệu]:[Hướng xli]],9,0)</f>
        <v>NCC check theo sheep data cửa hàng nhập kho điều chỉnh giảm toàn bộ HĐ cũ và xuất lại HĐ mới đúng số lượng</v>
      </c>
      <c r="AD230" t="s">
        <v>530</v>
      </c>
      <c r="AE230" s="2">
        <v>45534</v>
      </c>
      <c r="AF230" s="6"/>
    </row>
    <row r="231" spans="1:32" s="16" customFormat="1" hidden="1" x14ac:dyDescent="0.25">
      <c r="A231" s="13">
        <v>45522</v>
      </c>
      <c r="B231" s="14" t="s">
        <v>119</v>
      </c>
      <c r="C231" s="13">
        <v>45533</v>
      </c>
      <c r="D231" s="14" t="s">
        <v>155</v>
      </c>
      <c r="E231" s="14">
        <v>4162790098</v>
      </c>
      <c r="F231" s="14" t="s">
        <v>110</v>
      </c>
      <c r="G231" s="14" t="s">
        <v>412</v>
      </c>
      <c r="H231" s="14"/>
      <c r="I231" s="14" t="s">
        <v>328</v>
      </c>
      <c r="J231" s="14" t="s">
        <v>305</v>
      </c>
      <c r="K231" s="14" t="s">
        <v>80</v>
      </c>
      <c r="L231" s="12">
        <v>5</v>
      </c>
      <c r="M231" s="12">
        <v>0</v>
      </c>
      <c r="N231" s="15">
        <v>111058</v>
      </c>
      <c r="O231" s="15">
        <v>555290</v>
      </c>
      <c r="P231" s="6">
        <f t="shared" si="3"/>
        <v>0</v>
      </c>
      <c r="Q231" s="15">
        <v>0</v>
      </c>
      <c r="R231" s="12">
        <v>0</v>
      </c>
      <c r="S231" s="15">
        <v>0</v>
      </c>
      <c r="T231" s="14" t="s">
        <v>196</v>
      </c>
      <c r="U231" s="14" t="s">
        <v>252</v>
      </c>
      <c r="V231" s="14" t="s">
        <v>495</v>
      </c>
      <c r="W231" s="14" t="s">
        <v>253</v>
      </c>
      <c r="X231" s="14" t="s">
        <v>425</v>
      </c>
      <c r="Y231" s="14" t="s">
        <v>445</v>
      </c>
      <c r="Z231" s="14" t="s">
        <v>251</v>
      </c>
      <c r="AA231" s="14"/>
      <c r="AB231" s="16">
        <v>0</v>
      </c>
      <c r="AC231" t="str">
        <f>VLOOKUP(AE231,Table1[[Ký hiệu]:[Hướng xli]],9,0)</f>
        <v>NCC check theo sheep data cửa hàng nhập kho điều chỉnh giảm toàn bộ HĐ cũ và xuất lại HĐ mới đúng số lượng</v>
      </c>
      <c r="AD231" s="16" t="s">
        <v>530</v>
      </c>
      <c r="AE231" s="14">
        <v>45534</v>
      </c>
      <c r="AF231" s="6"/>
    </row>
    <row r="232" spans="1:32" s="16" customFormat="1" hidden="1" x14ac:dyDescent="0.25">
      <c r="A232" s="13">
        <v>45523</v>
      </c>
      <c r="B232" s="14" t="s">
        <v>308</v>
      </c>
      <c r="C232" s="13">
        <v>45533</v>
      </c>
      <c r="D232" s="14" t="s">
        <v>285</v>
      </c>
      <c r="E232" s="14">
        <v>4162513665</v>
      </c>
      <c r="F232" s="14" t="s">
        <v>44</v>
      </c>
      <c r="G232" s="14" t="s">
        <v>282</v>
      </c>
      <c r="H232" s="14"/>
      <c r="I232" s="14" t="s">
        <v>450</v>
      </c>
      <c r="J232" s="14" t="s">
        <v>306</v>
      </c>
      <c r="K232" s="14" t="s">
        <v>80</v>
      </c>
      <c r="L232" s="12">
        <v>5</v>
      </c>
      <c r="M232" s="12">
        <v>2</v>
      </c>
      <c r="N232" s="15">
        <v>73431</v>
      </c>
      <c r="O232" s="15">
        <v>367155</v>
      </c>
      <c r="P232" s="6">
        <f t="shared" si="3"/>
        <v>146862</v>
      </c>
      <c r="Q232" s="15">
        <v>0</v>
      </c>
      <c r="R232" s="12">
        <v>0</v>
      </c>
      <c r="S232" s="15">
        <v>0</v>
      </c>
      <c r="T232" s="14" t="s">
        <v>196</v>
      </c>
      <c r="U232" s="14" t="s">
        <v>252</v>
      </c>
      <c r="V232" s="14" t="s">
        <v>433</v>
      </c>
      <c r="W232" s="14" t="s">
        <v>253</v>
      </c>
      <c r="X232" s="14" t="s">
        <v>425</v>
      </c>
      <c r="Y232" s="14" t="s">
        <v>445</v>
      </c>
      <c r="Z232" s="14"/>
      <c r="AA232" s="14"/>
      <c r="AB232" s="16">
        <v>146862</v>
      </c>
      <c r="AC232" t="str">
        <f>VLOOKUP(AE232,Table1[[Ký hiệu]:[Hướng xli]],9,0)</f>
        <v>NCC check theo sheep data cửa hàng nhập kho điều chỉnh giảm toàn bộ HĐ cũ và xuất lại HĐ mới đúng số lượng</v>
      </c>
      <c r="AD232" s="16" t="s">
        <v>541</v>
      </c>
      <c r="AE232" s="14">
        <v>45587</v>
      </c>
      <c r="AF232" s="6"/>
    </row>
    <row r="233" spans="1:32" hidden="1" x14ac:dyDescent="0.25">
      <c r="A233" s="8">
        <v>45523</v>
      </c>
      <c r="B233" s="2" t="s">
        <v>308</v>
      </c>
      <c r="C233" s="8">
        <v>45533</v>
      </c>
      <c r="D233" s="2" t="s">
        <v>285</v>
      </c>
      <c r="E233" s="2">
        <v>4162513665</v>
      </c>
      <c r="F233" s="2" t="s">
        <v>44</v>
      </c>
      <c r="G233" s="2" t="s">
        <v>282</v>
      </c>
      <c r="H233" s="2"/>
      <c r="I233" s="2" t="s">
        <v>472</v>
      </c>
      <c r="J233" s="2" t="s">
        <v>256</v>
      </c>
      <c r="K233" s="2" t="s">
        <v>80</v>
      </c>
      <c r="L233" s="11">
        <v>5</v>
      </c>
      <c r="M233" s="11">
        <v>5</v>
      </c>
      <c r="N233" s="6">
        <v>55595</v>
      </c>
      <c r="O233" s="6">
        <v>277975</v>
      </c>
      <c r="P233" s="6">
        <f t="shared" si="3"/>
        <v>277975</v>
      </c>
      <c r="Q233" s="6">
        <v>0</v>
      </c>
      <c r="R233" s="11">
        <v>0</v>
      </c>
      <c r="S233" s="6">
        <v>0</v>
      </c>
      <c r="T233" s="2" t="s">
        <v>196</v>
      </c>
      <c r="U233" s="2" t="s">
        <v>252</v>
      </c>
      <c r="V233" s="2" t="s">
        <v>433</v>
      </c>
      <c r="W233" s="2" t="s">
        <v>253</v>
      </c>
      <c r="X233" s="2" t="s">
        <v>425</v>
      </c>
      <c r="Y233" s="2" t="s">
        <v>445</v>
      </c>
      <c r="Z233" s="2"/>
      <c r="AA233" s="2"/>
      <c r="AB233">
        <v>277975</v>
      </c>
      <c r="AC233" t="str">
        <f>VLOOKUP(AE233,Table1[[Ký hiệu]:[Hướng xli]],9,0)</f>
        <v>NCC check theo sheep data cửa hàng nhập kho điều chỉnh giảm toàn bộ HĐ cũ và xuất lại HĐ mới đúng số lượng</v>
      </c>
      <c r="AD233" t="s">
        <v>541</v>
      </c>
      <c r="AE233" s="2">
        <v>45587</v>
      </c>
      <c r="AF233" s="6"/>
    </row>
    <row r="234" spans="1:32" hidden="1" x14ac:dyDescent="0.25">
      <c r="A234" s="8">
        <v>45523</v>
      </c>
      <c r="B234" s="2" t="s">
        <v>308</v>
      </c>
      <c r="C234" s="8">
        <v>45533</v>
      </c>
      <c r="D234" s="2" t="s">
        <v>285</v>
      </c>
      <c r="E234" s="2">
        <v>4162513665</v>
      </c>
      <c r="F234" s="2" t="s">
        <v>44</v>
      </c>
      <c r="G234" s="2" t="s">
        <v>282</v>
      </c>
      <c r="H234" s="2"/>
      <c r="I234" s="2" t="s">
        <v>490</v>
      </c>
      <c r="J234" s="2" t="s">
        <v>236</v>
      </c>
      <c r="K234" s="2" t="s">
        <v>80</v>
      </c>
      <c r="L234" s="11">
        <v>5</v>
      </c>
      <c r="M234" s="11">
        <v>5</v>
      </c>
      <c r="N234" s="6">
        <v>70950</v>
      </c>
      <c r="O234" s="6">
        <v>354750</v>
      </c>
      <c r="P234" s="6">
        <f t="shared" si="3"/>
        <v>354750</v>
      </c>
      <c r="Q234" s="6">
        <v>0</v>
      </c>
      <c r="R234" s="11">
        <v>0</v>
      </c>
      <c r="S234" s="6">
        <v>0</v>
      </c>
      <c r="T234" s="2" t="s">
        <v>196</v>
      </c>
      <c r="U234" s="2" t="s">
        <v>252</v>
      </c>
      <c r="V234" s="2" t="s">
        <v>433</v>
      </c>
      <c r="W234" s="2" t="s">
        <v>253</v>
      </c>
      <c r="X234" s="2" t="s">
        <v>425</v>
      </c>
      <c r="Y234" s="2" t="s">
        <v>445</v>
      </c>
      <c r="Z234" s="2"/>
      <c r="AA234" s="2"/>
      <c r="AB234">
        <v>354750</v>
      </c>
      <c r="AC234" t="str">
        <f>VLOOKUP(AE234,Table1[[Ký hiệu]:[Hướng xli]],9,0)</f>
        <v>NCC check theo sheep data cửa hàng nhập kho điều chỉnh giảm toàn bộ HĐ cũ và xuất lại HĐ mới đúng số lượng</v>
      </c>
      <c r="AD234" t="s">
        <v>541</v>
      </c>
      <c r="AE234" s="2">
        <v>45587</v>
      </c>
      <c r="AF234" s="6"/>
    </row>
    <row r="235" spans="1:32" hidden="1" x14ac:dyDescent="0.25">
      <c r="A235" s="8">
        <v>45523</v>
      </c>
      <c r="B235" s="2" t="s">
        <v>308</v>
      </c>
      <c r="C235" s="8">
        <v>45533</v>
      </c>
      <c r="D235" s="2" t="s">
        <v>285</v>
      </c>
      <c r="E235" s="2">
        <v>4162513665</v>
      </c>
      <c r="F235" s="2" t="s">
        <v>44</v>
      </c>
      <c r="G235" s="2" t="s">
        <v>282</v>
      </c>
      <c r="H235" s="2"/>
      <c r="I235" s="2" t="s">
        <v>448</v>
      </c>
      <c r="J235" s="2" t="s">
        <v>372</v>
      </c>
      <c r="K235" s="2" t="s">
        <v>80</v>
      </c>
      <c r="L235" s="11">
        <v>5</v>
      </c>
      <c r="M235" s="11">
        <v>5</v>
      </c>
      <c r="N235" s="6">
        <v>74250</v>
      </c>
      <c r="O235" s="6">
        <v>371250</v>
      </c>
      <c r="P235" s="6">
        <f t="shared" si="3"/>
        <v>371250</v>
      </c>
      <c r="Q235" s="6">
        <v>0</v>
      </c>
      <c r="R235" s="11">
        <v>0</v>
      </c>
      <c r="S235" s="6">
        <v>0</v>
      </c>
      <c r="T235" s="2" t="s">
        <v>196</v>
      </c>
      <c r="U235" s="2" t="s">
        <v>252</v>
      </c>
      <c r="V235" s="2" t="s">
        <v>433</v>
      </c>
      <c r="W235" s="2" t="s">
        <v>253</v>
      </c>
      <c r="X235" s="2" t="s">
        <v>425</v>
      </c>
      <c r="Y235" s="2" t="s">
        <v>445</v>
      </c>
      <c r="Z235" s="2"/>
      <c r="AA235" s="2"/>
      <c r="AB235">
        <v>371250</v>
      </c>
      <c r="AC235" t="str">
        <f>VLOOKUP(AE235,Table1[[Ký hiệu]:[Hướng xli]],9,0)</f>
        <v>NCC check theo sheep data cửa hàng nhập kho điều chỉnh giảm toàn bộ HĐ cũ và xuất lại HĐ mới đúng số lượng</v>
      </c>
      <c r="AD235" t="s">
        <v>541</v>
      </c>
      <c r="AE235" s="2">
        <v>45587</v>
      </c>
      <c r="AF235" s="6"/>
    </row>
    <row r="236" spans="1:32" hidden="1" x14ac:dyDescent="0.25">
      <c r="A236" s="8">
        <v>45523</v>
      </c>
      <c r="B236" s="2" t="s">
        <v>308</v>
      </c>
      <c r="C236" s="8">
        <v>45533</v>
      </c>
      <c r="D236" s="2" t="s">
        <v>285</v>
      </c>
      <c r="E236" s="2">
        <v>4162513665</v>
      </c>
      <c r="F236" s="2" t="s">
        <v>44</v>
      </c>
      <c r="G236" s="2" t="s">
        <v>282</v>
      </c>
      <c r="H236" s="2"/>
      <c r="I236" s="2" t="s">
        <v>500</v>
      </c>
      <c r="J236" s="2" t="s">
        <v>485</v>
      </c>
      <c r="K236" s="2" t="s">
        <v>80</v>
      </c>
      <c r="L236" s="11">
        <v>5</v>
      </c>
      <c r="M236" s="11">
        <v>5</v>
      </c>
      <c r="N236" s="6">
        <v>50182</v>
      </c>
      <c r="O236" s="6">
        <v>250910</v>
      </c>
      <c r="P236" s="6">
        <f t="shared" si="3"/>
        <v>250910</v>
      </c>
      <c r="Q236" s="6">
        <v>0</v>
      </c>
      <c r="R236" s="11">
        <v>0</v>
      </c>
      <c r="S236" s="6">
        <v>0</v>
      </c>
      <c r="T236" s="2" t="s">
        <v>196</v>
      </c>
      <c r="U236" s="2" t="s">
        <v>252</v>
      </c>
      <c r="V236" s="2" t="s">
        <v>433</v>
      </c>
      <c r="W236" s="2" t="s">
        <v>253</v>
      </c>
      <c r="X236" s="2" t="s">
        <v>425</v>
      </c>
      <c r="Y236" s="2" t="s">
        <v>445</v>
      </c>
      <c r="Z236" s="2"/>
      <c r="AA236" s="2"/>
      <c r="AB236">
        <v>250910</v>
      </c>
      <c r="AC236" t="str">
        <f>VLOOKUP(AE236,Table1[[Ký hiệu]:[Hướng xli]],9,0)</f>
        <v>NCC check theo sheep data cửa hàng nhập kho điều chỉnh giảm toàn bộ HĐ cũ và xuất lại HĐ mới đúng số lượng</v>
      </c>
      <c r="AD236" t="s">
        <v>541</v>
      </c>
      <c r="AE236" s="2">
        <v>45587</v>
      </c>
      <c r="AF236" s="6"/>
    </row>
    <row r="237" spans="1:32" hidden="1" x14ac:dyDescent="0.25">
      <c r="A237" s="8">
        <v>45523</v>
      </c>
      <c r="B237" s="2" t="s">
        <v>308</v>
      </c>
      <c r="C237" s="8">
        <v>45533</v>
      </c>
      <c r="D237" s="2" t="s">
        <v>285</v>
      </c>
      <c r="E237" s="2">
        <v>4162513665</v>
      </c>
      <c r="F237" s="2" t="s">
        <v>44</v>
      </c>
      <c r="G237" s="2" t="s">
        <v>282</v>
      </c>
      <c r="H237" s="2"/>
      <c r="I237" s="2" t="s">
        <v>243</v>
      </c>
      <c r="J237" s="2" t="s">
        <v>430</v>
      </c>
      <c r="K237" s="2" t="s">
        <v>80</v>
      </c>
      <c r="L237" s="11">
        <v>2</v>
      </c>
      <c r="M237" s="11">
        <v>2</v>
      </c>
      <c r="N237" s="6">
        <v>46000</v>
      </c>
      <c r="O237" s="6">
        <v>92000</v>
      </c>
      <c r="P237" s="6">
        <f t="shared" si="3"/>
        <v>92000</v>
      </c>
      <c r="Q237" s="6">
        <v>0</v>
      </c>
      <c r="R237" s="11">
        <v>0</v>
      </c>
      <c r="S237" s="6">
        <v>0</v>
      </c>
      <c r="T237" s="2" t="s">
        <v>196</v>
      </c>
      <c r="U237" s="2" t="s">
        <v>252</v>
      </c>
      <c r="V237" s="2" t="s">
        <v>433</v>
      </c>
      <c r="W237" s="2" t="s">
        <v>253</v>
      </c>
      <c r="X237" s="2" t="s">
        <v>425</v>
      </c>
      <c r="Y237" s="2" t="s">
        <v>445</v>
      </c>
      <c r="Z237" s="2"/>
      <c r="AA237" s="2"/>
      <c r="AB237">
        <v>92000</v>
      </c>
      <c r="AC237" t="str">
        <f>VLOOKUP(AE237,Table1[[Ký hiệu]:[Hướng xli]],9,0)</f>
        <v>NCC check theo sheep data cửa hàng nhập kho điều chỉnh giảm toàn bộ HĐ cũ và xuất lại HĐ mới đúng số lượng</v>
      </c>
      <c r="AD237" t="s">
        <v>541</v>
      </c>
      <c r="AE237" s="2">
        <v>45587</v>
      </c>
      <c r="AF237" s="6"/>
    </row>
    <row r="238" spans="1:32" hidden="1" x14ac:dyDescent="0.25">
      <c r="A238" s="8">
        <v>45523</v>
      </c>
      <c r="B238" s="2" t="s">
        <v>294</v>
      </c>
      <c r="C238" s="8">
        <v>45533</v>
      </c>
      <c r="D238" s="2" t="s">
        <v>9</v>
      </c>
      <c r="E238" s="2">
        <v>4162875170</v>
      </c>
      <c r="F238" s="2" t="s">
        <v>18</v>
      </c>
      <c r="G238" s="2" t="s">
        <v>282</v>
      </c>
      <c r="H238" s="2"/>
      <c r="I238" s="2" t="s">
        <v>450</v>
      </c>
      <c r="J238" s="2" t="s">
        <v>306</v>
      </c>
      <c r="K238" s="2" t="s">
        <v>80</v>
      </c>
      <c r="L238" s="11">
        <v>10</v>
      </c>
      <c r="M238" s="11">
        <v>10</v>
      </c>
      <c r="N238" s="6">
        <v>73431</v>
      </c>
      <c r="O238" s="6">
        <v>734310</v>
      </c>
      <c r="P238" s="6">
        <f t="shared" si="3"/>
        <v>734310</v>
      </c>
      <c r="Q238" s="6">
        <v>0</v>
      </c>
      <c r="R238" s="11">
        <v>0</v>
      </c>
      <c r="S238" s="6">
        <v>0</v>
      </c>
      <c r="T238" s="2" t="s">
        <v>162</v>
      </c>
      <c r="U238" s="2" t="s">
        <v>252</v>
      </c>
      <c r="V238" s="2" t="s">
        <v>202</v>
      </c>
      <c r="W238" s="2" t="s">
        <v>253</v>
      </c>
      <c r="X238" s="2" t="s">
        <v>425</v>
      </c>
      <c r="Y238" s="2" t="s">
        <v>445</v>
      </c>
      <c r="Z238" s="2" t="s">
        <v>251</v>
      </c>
      <c r="AA238" s="2"/>
      <c r="AB238">
        <v>734310</v>
      </c>
      <c r="AC238" t="str">
        <f>VLOOKUP(AE238,Table1[[Ký hiệu]:[Hướng xli]],9,0)</f>
        <v>NCC check theo sheep data cửa hàng nhập kho điều chỉnh giảm toàn bộ HĐ cũ và xuất lại HĐ mới đúng số lượng</v>
      </c>
      <c r="AD238" t="s">
        <v>530</v>
      </c>
      <c r="AE238" s="2">
        <v>45596</v>
      </c>
      <c r="AF238" s="6"/>
    </row>
    <row r="239" spans="1:32" s="16" customFormat="1" hidden="1" x14ac:dyDescent="0.25">
      <c r="A239" s="13">
        <v>45523</v>
      </c>
      <c r="B239" s="14" t="s">
        <v>294</v>
      </c>
      <c r="C239" s="13">
        <v>45533</v>
      </c>
      <c r="D239" s="14" t="s">
        <v>9</v>
      </c>
      <c r="E239" s="14">
        <v>4162875170</v>
      </c>
      <c r="F239" s="14" t="s">
        <v>18</v>
      </c>
      <c r="G239" s="14" t="s">
        <v>282</v>
      </c>
      <c r="H239" s="14"/>
      <c r="I239" s="14" t="s">
        <v>328</v>
      </c>
      <c r="J239" s="14" t="s">
        <v>305</v>
      </c>
      <c r="K239" s="14" t="s">
        <v>80</v>
      </c>
      <c r="L239" s="12">
        <v>5</v>
      </c>
      <c r="M239" s="12">
        <v>0</v>
      </c>
      <c r="N239" s="15">
        <v>111058</v>
      </c>
      <c r="O239" s="15">
        <v>555290</v>
      </c>
      <c r="P239" s="6">
        <f t="shared" si="3"/>
        <v>0</v>
      </c>
      <c r="Q239" s="15">
        <v>0</v>
      </c>
      <c r="R239" s="12">
        <v>0</v>
      </c>
      <c r="S239" s="15">
        <v>0</v>
      </c>
      <c r="T239" s="14" t="s">
        <v>162</v>
      </c>
      <c r="U239" s="14" t="s">
        <v>252</v>
      </c>
      <c r="V239" s="14" t="s">
        <v>202</v>
      </c>
      <c r="W239" s="14" t="s">
        <v>253</v>
      </c>
      <c r="X239" s="14" t="s">
        <v>425</v>
      </c>
      <c r="Y239" s="14" t="s">
        <v>445</v>
      </c>
      <c r="Z239" s="14" t="s">
        <v>251</v>
      </c>
      <c r="AA239" s="14"/>
      <c r="AB239" s="16">
        <v>0</v>
      </c>
      <c r="AC239" t="str">
        <f>VLOOKUP(AE239,Table1[[Ký hiệu]:[Hướng xli]],9,0)</f>
        <v>NCC check theo sheep data cửa hàng nhập kho điều chỉnh giảm toàn bộ HĐ cũ và xuất lại HĐ mới đúng số lượng</v>
      </c>
      <c r="AD239" s="16" t="s">
        <v>530</v>
      </c>
      <c r="AE239" s="14">
        <v>45596</v>
      </c>
      <c r="AF239" s="6"/>
    </row>
    <row r="240" spans="1:32" hidden="1" x14ac:dyDescent="0.25">
      <c r="A240" s="8">
        <v>45523</v>
      </c>
      <c r="B240" s="2" t="s">
        <v>294</v>
      </c>
      <c r="C240" s="8">
        <v>45533</v>
      </c>
      <c r="D240" s="2" t="s">
        <v>9</v>
      </c>
      <c r="E240" s="2">
        <v>4162875170</v>
      </c>
      <c r="F240" s="2" t="s">
        <v>18</v>
      </c>
      <c r="G240" s="2" t="s">
        <v>282</v>
      </c>
      <c r="H240" s="2"/>
      <c r="I240" s="2" t="s">
        <v>448</v>
      </c>
      <c r="J240" s="2" t="s">
        <v>372</v>
      </c>
      <c r="K240" s="2" t="s">
        <v>80</v>
      </c>
      <c r="L240" s="11">
        <v>5</v>
      </c>
      <c r="M240" s="11">
        <v>5</v>
      </c>
      <c r="N240" s="6">
        <v>74250</v>
      </c>
      <c r="O240" s="6">
        <v>371250</v>
      </c>
      <c r="P240" s="6">
        <f t="shared" si="3"/>
        <v>371250</v>
      </c>
      <c r="Q240" s="6">
        <v>0</v>
      </c>
      <c r="R240" s="11">
        <v>0</v>
      </c>
      <c r="S240" s="6">
        <v>0</v>
      </c>
      <c r="T240" s="2" t="s">
        <v>162</v>
      </c>
      <c r="U240" s="2" t="s">
        <v>252</v>
      </c>
      <c r="V240" s="2" t="s">
        <v>202</v>
      </c>
      <c r="W240" s="2" t="s">
        <v>253</v>
      </c>
      <c r="X240" s="2" t="s">
        <v>425</v>
      </c>
      <c r="Y240" s="2" t="s">
        <v>445</v>
      </c>
      <c r="Z240" s="2" t="s">
        <v>251</v>
      </c>
      <c r="AA240" s="2"/>
      <c r="AB240">
        <v>371250</v>
      </c>
      <c r="AC240" t="str">
        <f>VLOOKUP(AE240,Table1[[Ký hiệu]:[Hướng xli]],9,0)</f>
        <v>NCC check theo sheep data cửa hàng nhập kho điều chỉnh giảm toàn bộ HĐ cũ và xuất lại HĐ mới đúng số lượng</v>
      </c>
      <c r="AD240" t="s">
        <v>530</v>
      </c>
      <c r="AE240" s="2">
        <v>45596</v>
      </c>
      <c r="AF240" s="6"/>
    </row>
    <row r="241" spans="1:32" hidden="1" x14ac:dyDescent="0.25">
      <c r="A241" s="8">
        <v>45523</v>
      </c>
      <c r="B241" s="2" t="s">
        <v>294</v>
      </c>
      <c r="C241" s="8">
        <v>45533</v>
      </c>
      <c r="D241" s="2" t="s">
        <v>9</v>
      </c>
      <c r="E241" s="2">
        <v>4162875170</v>
      </c>
      <c r="F241" s="2" t="s">
        <v>18</v>
      </c>
      <c r="G241" s="2" t="s">
        <v>282</v>
      </c>
      <c r="H241" s="2"/>
      <c r="I241" s="2" t="s">
        <v>490</v>
      </c>
      <c r="J241" s="2" t="s">
        <v>236</v>
      </c>
      <c r="K241" s="2" t="s">
        <v>80</v>
      </c>
      <c r="L241" s="11">
        <v>3</v>
      </c>
      <c r="M241" s="11">
        <v>3</v>
      </c>
      <c r="N241" s="6">
        <v>70950</v>
      </c>
      <c r="O241" s="6">
        <v>212850</v>
      </c>
      <c r="P241" s="6">
        <f t="shared" si="3"/>
        <v>212850</v>
      </c>
      <c r="Q241" s="6">
        <v>0</v>
      </c>
      <c r="R241" s="11">
        <v>0</v>
      </c>
      <c r="S241" s="6">
        <v>0</v>
      </c>
      <c r="T241" s="2" t="s">
        <v>162</v>
      </c>
      <c r="U241" s="2" t="s">
        <v>252</v>
      </c>
      <c r="V241" s="2" t="s">
        <v>202</v>
      </c>
      <c r="W241" s="2" t="s">
        <v>253</v>
      </c>
      <c r="X241" s="2" t="s">
        <v>425</v>
      </c>
      <c r="Y241" s="2" t="s">
        <v>445</v>
      </c>
      <c r="Z241" s="2" t="s">
        <v>251</v>
      </c>
      <c r="AA241" s="2"/>
      <c r="AB241">
        <v>212850</v>
      </c>
      <c r="AC241" t="str">
        <f>VLOOKUP(AE241,Table1[[Ký hiệu]:[Hướng xli]],9,0)</f>
        <v>NCC check theo sheep data cửa hàng nhập kho điều chỉnh giảm toàn bộ HĐ cũ và xuất lại HĐ mới đúng số lượng</v>
      </c>
      <c r="AD241" t="s">
        <v>530</v>
      </c>
      <c r="AE241" s="2">
        <v>45596</v>
      </c>
      <c r="AF241" s="6"/>
    </row>
    <row r="242" spans="1:32" s="16" customFormat="1" hidden="1" x14ac:dyDescent="0.25">
      <c r="A242" s="13">
        <v>45524</v>
      </c>
      <c r="B242" s="14" t="s">
        <v>456</v>
      </c>
      <c r="C242" s="13">
        <v>45533</v>
      </c>
      <c r="D242" s="14" t="s">
        <v>304</v>
      </c>
      <c r="E242" s="14">
        <v>4162709043</v>
      </c>
      <c r="F242" s="14" t="s">
        <v>492</v>
      </c>
      <c r="G242" s="14" t="s">
        <v>282</v>
      </c>
      <c r="H242" s="14"/>
      <c r="I242" s="14" t="s">
        <v>450</v>
      </c>
      <c r="J242" s="14" t="s">
        <v>306</v>
      </c>
      <c r="K242" s="14" t="s">
        <v>80</v>
      </c>
      <c r="L242" s="12">
        <v>8</v>
      </c>
      <c r="M242" s="12">
        <v>7</v>
      </c>
      <c r="N242" s="15">
        <v>73431</v>
      </c>
      <c r="O242" s="15">
        <v>587448</v>
      </c>
      <c r="P242" s="6">
        <f t="shared" si="3"/>
        <v>514017</v>
      </c>
      <c r="Q242" s="15">
        <v>0</v>
      </c>
      <c r="R242" s="12">
        <v>0</v>
      </c>
      <c r="S242" s="15">
        <v>0</v>
      </c>
      <c r="T242" s="14" t="s">
        <v>462</v>
      </c>
      <c r="U242" s="14" t="s">
        <v>252</v>
      </c>
      <c r="V242" s="14" t="s">
        <v>318</v>
      </c>
      <c r="W242" s="14" t="s">
        <v>253</v>
      </c>
      <c r="X242" s="14" t="s">
        <v>425</v>
      </c>
      <c r="Y242" s="14" t="s">
        <v>445</v>
      </c>
      <c r="Z242" s="14"/>
      <c r="AA242" s="14"/>
      <c r="AB242" s="16">
        <v>514017</v>
      </c>
      <c r="AC242" t="str">
        <f>VLOOKUP(AE242,Table1[[Ký hiệu]:[Hướng xli]],9,0)</f>
        <v>NCC check theo sheep data cửa hàng nhập kho điều chỉnh giảm toàn bộ HĐ cũ và xuất lại HĐ mới đúng số lượng</v>
      </c>
      <c r="AD242" s="16" t="s">
        <v>544</v>
      </c>
      <c r="AE242" s="14">
        <v>45639</v>
      </c>
      <c r="AF242" s="6"/>
    </row>
    <row r="243" spans="1:32" hidden="1" x14ac:dyDescent="0.25">
      <c r="A243" s="8">
        <v>45524</v>
      </c>
      <c r="B243" s="2" t="s">
        <v>456</v>
      </c>
      <c r="C243" s="8">
        <v>45533</v>
      </c>
      <c r="D243" s="2" t="s">
        <v>304</v>
      </c>
      <c r="E243" s="2">
        <v>4162709043</v>
      </c>
      <c r="F243" s="2" t="s">
        <v>492</v>
      </c>
      <c r="G243" s="2" t="s">
        <v>282</v>
      </c>
      <c r="H243" s="2"/>
      <c r="I243" s="2" t="s">
        <v>328</v>
      </c>
      <c r="J243" s="2" t="s">
        <v>305</v>
      </c>
      <c r="K243" s="2" t="s">
        <v>80</v>
      </c>
      <c r="L243" s="11">
        <v>14</v>
      </c>
      <c r="M243" s="11">
        <v>14</v>
      </c>
      <c r="N243" s="6">
        <v>111058</v>
      </c>
      <c r="O243" s="6">
        <v>1554812</v>
      </c>
      <c r="P243" s="6">
        <f t="shared" si="3"/>
        <v>1554812</v>
      </c>
      <c r="Q243" s="6">
        <v>0</v>
      </c>
      <c r="R243" s="11">
        <v>0</v>
      </c>
      <c r="S243" s="6">
        <v>0</v>
      </c>
      <c r="T243" s="2" t="s">
        <v>462</v>
      </c>
      <c r="U243" s="2" t="s">
        <v>252</v>
      </c>
      <c r="V243" s="2" t="s">
        <v>318</v>
      </c>
      <c r="W243" s="2" t="s">
        <v>253</v>
      </c>
      <c r="X243" s="2" t="s">
        <v>425</v>
      </c>
      <c r="Y243" s="2" t="s">
        <v>445</v>
      </c>
      <c r="Z243" s="2"/>
      <c r="AA243" s="2"/>
      <c r="AB243">
        <v>1554812</v>
      </c>
      <c r="AC243" t="str">
        <f>VLOOKUP(AE243,Table1[[Ký hiệu]:[Hướng xli]],9,0)</f>
        <v>NCC check theo sheep data cửa hàng nhập kho điều chỉnh giảm toàn bộ HĐ cũ và xuất lại HĐ mới đúng số lượng</v>
      </c>
      <c r="AD243" t="s">
        <v>544</v>
      </c>
      <c r="AE243" s="2">
        <v>45639</v>
      </c>
      <c r="AF243" s="6"/>
    </row>
    <row r="244" spans="1:32" hidden="1" x14ac:dyDescent="0.25">
      <c r="A244" s="8">
        <v>45524</v>
      </c>
      <c r="B244" s="2" t="s">
        <v>354</v>
      </c>
      <c r="C244" s="8">
        <v>45533</v>
      </c>
      <c r="D244" s="2" t="s">
        <v>421</v>
      </c>
      <c r="E244" s="2">
        <v>4162772353</v>
      </c>
      <c r="F244" s="2" t="s">
        <v>71</v>
      </c>
      <c r="G244" s="2" t="s">
        <v>282</v>
      </c>
      <c r="H244" s="2"/>
      <c r="I244" s="2" t="s">
        <v>450</v>
      </c>
      <c r="J244" s="2" t="s">
        <v>306</v>
      </c>
      <c r="K244" s="2" t="s">
        <v>80</v>
      </c>
      <c r="L244" s="11">
        <v>10</v>
      </c>
      <c r="M244" s="11">
        <v>10</v>
      </c>
      <c r="N244" s="6">
        <v>73431</v>
      </c>
      <c r="O244" s="6">
        <v>734310</v>
      </c>
      <c r="P244" s="6">
        <f t="shared" si="3"/>
        <v>734310</v>
      </c>
      <c r="Q244" s="6">
        <v>0</v>
      </c>
      <c r="R244" s="11">
        <v>0</v>
      </c>
      <c r="S244" s="6">
        <v>0</v>
      </c>
      <c r="T244" s="2" t="s">
        <v>462</v>
      </c>
      <c r="U244" s="2" t="s">
        <v>252</v>
      </c>
      <c r="V244" s="2" t="s">
        <v>499</v>
      </c>
      <c r="W244" s="2" t="s">
        <v>253</v>
      </c>
      <c r="X244" s="2" t="s">
        <v>425</v>
      </c>
      <c r="Y244" s="2" t="s">
        <v>445</v>
      </c>
      <c r="Z244" s="2"/>
      <c r="AA244" s="2"/>
      <c r="AB244">
        <v>734310</v>
      </c>
      <c r="AC244" t="str">
        <f>VLOOKUP(AE244,Table1[[Ký hiệu]:[Hướng xli]],9,0)</f>
        <v>NCC check theo sheep data cửa hàng nhập kho điều chỉnh giảm toàn bộ HĐ cũ và xuất lại HĐ mới đúng số lượng</v>
      </c>
      <c r="AD244" t="s">
        <v>545</v>
      </c>
      <c r="AE244" s="2">
        <v>45708</v>
      </c>
      <c r="AF244" s="6"/>
    </row>
    <row r="245" spans="1:32" hidden="1" x14ac:dyDescent="0.25">
      <c r="A245" s="8">
        <v>45524</v>
      </c>
      <c r="B245" s="2" t="s">
        <v>354</v>
      </c>
      <c r="C245" s="8">
        <v>45533</v>
      </c>
      <c r="D245" s="2" t="s">
        <v>421</v>
      </c>
      <c r="E245" s="2">
        <v>4162772353</v>
      </c>
      <c r="F245" s="2" t="s">
        <v>71</v>
      </c>
      <c r="G245" s="2" t="s">
        <v>282</v>
      </c>
      <c r="H245" s="2"/>
      <c r="I245" s="2" t="s">
        <v>328</v>
      </c>
      <c r="J245" s="2" t="s">
        <v>305</v>
      </c>
      <c r="K245" s="2" t="s">
        <v>80</v>
      </c>
      <c r="L245" s="11">
        <v>5</v>
      </c>
      <c r="M245" s="11">
        <v>5</v>
      </c>
      <c r="N245" s="6">
        <v>111058</v>
      </c>
      <c r="O245" s="6">
        <v>555290</v>
      </c>
      <c r="P245" s="6">
        <f t="shared" si="3"/>
        <v>555290</v>
      </c>
      <c r="Q245" s="6">
        <v>0</v>
      </c>
      <c r="R245" s="11">
        <v>0</v>
      </c>
      <c r="S245" s="6">
        <v>0</v>
      </c>
      <c r="T245" s="2" t="s">
        <v>462</v>
      </c>
      <c r="U245" s="2" t="s">
        <v>252</v>
      </c>
      <c r="V245" s="2" t="s">
        <v>499</v>
      </c>
      <c r="W245" s="2" t="s">
        <v>253</v>
      </c>
      <c r="X245" s="2" t="s">
        <v>425</v>
      </c>
      <c r="Y245" s="2" t="s">
        <v>445</v>
      </c>
      <c r="Z245" s="2"/>
      <c r="AA245" s="2"/>
      <c r="AB245">
        <v>555290</v>
      </c>
      <c r="AC245" t="str">
        <f>VLOOKUP(AE245,Table1[[Ký hiệu]:[Hướng xli]],9,0)</f>
        <v>NCC check theo sheep data cửa hàng nhập kho điều chỉnh giảm toàn bộ HĐ cũ và xuất lại HĐ mới đúng số lượng</v>
      </c>
      <c r="AD245" t="s">
        <v>545</v>
      </c>
      <c r="AE245" s="2">
        <v>45708</v>
      </c>
      <c r="AF245" s="6"/>
    </row>
    <row r="246" spans="1:32" s="16" customFormat="1" hidden="1" x14ac:dyDescent="0.25">
      <c r="A246" s="13">
        <v>45524</v>
      </c>
      <c r="B246" s="14" t="s">
        <v>354</v>
      </c>
      <c r="C246" s="13">
        <v>45533</v>
      </c>
      <c r="D246" s="14" t="s">
        <v>421</v>
      </c>
      <c r="E246" s="14">
        <v>4162772353</v>
      </c>
      <c r="F246" s="14" t="s">
        <v>71</v>
      </c>
      <c r="G246" s="14" t="s">
        <v>282</v>
      </c>
      <c r="H246" s="14"/>
      <c r="I246" s="14" t="s">
        <v>500</v>
      </c>
      <c r="J246" s="14" t="s">
        <v>485</v>
      </c>
      <c r="K246" s="14" t="s">
        <v>80</v>
      </c>
      <c r="L246" s="12">
        <v>5</v>
      </c>
      <c r="M246" s="12">
        <v>3</v>
      </c>
      <c r="N246" s="15">
        <v>50182</v>
      </c>
      <c r="O246" s="15">
        <v>250910</v>
      </c>
      <c r="P246" s="6">
        <f t="shared" si="3"/>
        <v>150546</v>
      </c>
      <c r="Q246" s="15">
        <v>0</v>
      </c>
      <c r="R246" s="12">
        <v>0</v>
      </c>
      <c r="S246" s="15">
        <v>0</v>
      </c>
      <c r="T246" s="14" t="s">
        <v>462</v>
      </c>
      <c r="U246" s="14" t="s">
        <v>252</v>
      </c>
      <c r="V246" s="14" t="s">
        <v>499</v>
      </c>
      <c r="W246" s="14" t="s">
        <v>253</v>
      </c>
      <c r="X246" s="14" t="s">
        <v>425</v>
      </c>
      <c r="Y246" s="14" t="s">
        <v>445</v>
      </c>
      <c r="Z246" s="14"/>
      <c r="AA246" s="14"/>
      <c r="AB246" s="16">
        <v>150546</v>
      </c>
      <c r="AC246" t="str">
        <f>VLOOKUP(AE246,Table1[[Ký hiệu]:[Hướng xli]],9,0)</f>
        <v>NCC check theo sheep data cửa hàng nhập kho điều chỉnh giảm toàn bộ HĐ cũ và xuất lại HĐ mới đúng số lượng</v>
      </c>
      <c r="AD246" s="16" t="s">
        <v>545</v>
      </c>
      <c r="AE246" s="14">
        <v>45708</v>
      </c>
      <c r="AF246" s="6"/>
    </row>
    <row r="247" spans="1:32" s="16" customFormat="1" hidden="1" x14ac:dyDescent="0.25">
      <c r="A247" s="13">
        <v>45524</v>
      </c>
      <c r="B247" s="14" t="s">
        <v>354</v>
      </c>
      <c r="C247" s="13">
        <v>45533</v>
      </c>
      <c r="D247" s="14" t="s">
        <v>421</v>
      </c>
      <c r="E247" s="14">
        <v>4162772353</v>
      </c>
      <c r="F247" s="14" t="s">
        <v>71</v>
      </c>
      <c r="G247" s="14" t="s">
        <v>282</v>
      </c>
      <c r="H247" s="14"/>
      <c r="I247" s="14" t="s">
        <v>243</v>
      </c>
      <c r="J247" s="14" t="s">
        <v>430</v>
      </c>
      <c r="K247" s="14" t="s">
        <v>80</v>
      </c>
      <c r="L247" s="12">
        <v>6</v>
      </c>
      <c r="M247" s="12">
        <v>3</v>
      </c>
      <c r="N247" s="15">
        <v>46000</v>
      </c>
      <c r="O247" s="15">
        <v>276000</v>
      </c>
      <c r="P247" s="6">
        <f t="shared" si="3"/>
        <v>138000</v>
      </c>
      <c r="Q247" s="15">
        <v>0</v>
      </c>
      <c r="R247" s="12">
        <v>0</v>
      </c>
      <c r="S247" s="15">
        <v>0</v>
      </c>
      <c r="T247" s="14" t="s">
        <v>462</v>
      </c>
      <c r="U247" s="14" t="s">
        <v>252</v>
      </c>
      <c r="V247" s="14" t="s">
        <v>499</v>
      </c>
      <c r="W247" s="14" t="s">
        <v>253</v>
      </c>
      <c r="X247" s="14" t="s">
        <v>425</v>
      </c>
      <c r="Y247" s="14" t="s">
        <v>445</v>
      </c>
      <c r="Z247" s="14"/>
      <c r="AA247" s="14"/>
      <c r="AB247" s="16">
        <v>138000</v>
      </c>
      <c r="AC247" t="str">
        <f>VLOOKUP(AE247,Table1[[Ký hiệu]:[Hướng xli]],9,0)</f>
        <v>NCC check theo sheep data cửa hàng nhập kho điều chỉnh giảm toàn bộ HĐ cũ và xuất lại HĐ mới đúng số lượng</v>
      </c>
      <c r="AD247" s="16" t="s">
        <v>545</v>
      </c>
      <c r="AE247" s="14">
        <v>45708</v>
      </c>
      <c r="AF247" s="6"/>
    </row>
    <row r="248" spans="1:32" hidden="1" x14ac:dyDescent="0.25">
      <c r="A248" s="8">
        <v>45527</v>
      </c>
      <c r="B248" s="2" t="s">
        <v>133</v>
      </c>
      <c r="C248" s="8">
        <v>45533</v>
      </c>
      <c r="D248" s="2" t="s">
        <v>498</v>
      </c>
      <c r="E248" s="2">
        <v>4162513066</v>
      </c>
      <c r="F248" s="2" t="s">
        <v>139</v>
      </c>
      <c r="G248" s="2" t="s">
        <v>282</v>
      </c>
      <c r="H248" s="2"/>
      <c r="I248" s="2" t="s">
        <v>450</v>
      </c>
      <c r="J248" s="2" t="s">
        <v>306</v>
      </c>
      <c r="K248" s="2" t="s">
        <v>80</v>
      </c>
      <c r="L248" s="11">
        <v>5</v>
      </c>
      <c r="M248" s="11">
        <v>5</v>
      </c>
      <c r="N248" s="6">
        <v>73431</v>
      </c>
      <c r="O248" s="6">
        <v>367155</v>
      </c>
      <c r="P248" s="6">
        <f t="shared" si="3"/>
        <v>367155</v>
      </c>
      <c r="Q248" s="6">
        <v>0</v>
      </c>
      <c r="R248" s="11">
        <v>0</v>
      </c>
      <c r="S248" s="6">
        <v>0</v>
      </c>
      <c r="T248" s="2" t="s">
        <v>196</v>
      </c>
      <c r="U248" s="2" t="s">
        <v>252</v>
      </c>
      <c r="V248" s="2" t="s">
        <v>232</v>
      </c>
      <c r="W248" s="2" t="s">
        <v>253</v>
      </c>
      <c r="X248" s="2" t="s">
        <v>425</v>
      </c>
      <c r="Y248" s="2" t="s">
        <v>445</v>
      </c>
      <c r="Z248" s="2"/>
      <c r="AA248" s="2"/>
      <c r="AB248">
        <v>367155</v>
      </c>
      <c r="AC248" t="str">
        <f>VLOOKUP(AE248,Table1[[Ký hiệu]:[Hướng xli]],9,0)</f>
        <v>NCC check theo sheep data cửa hàng nhập kho điều chỉnh giảm toàn bộ HĐ cũ và xuất lại HĐ mới đúng số lượng</v>
      </c>
      <c r="AD248" t="s">
        <v>547</v>
      </c>
      <c r="AE248" s="2">
        <v>45961</v>
      </c>
      <c r="AF248" s="6"/>
    </row>
    <row r="249" spans="1:32" hidden="1" x14ac:dyDescent="0.25">
      <c r="A249" s="8">
        <v>45527</v>
      </c>
      <c r="B249" s="2" t="s">
        <v>133</v>
      </c>
      <c r="C249" s="8">
        <v>45533</v>
      </c>
      <c r="D249" s="2" t="s">
        <v>498</v>
      </c>
      <c r="E249" s="2">
        <v>4162513066</v>
      </c>
      <c r="F249" s="2" t="s">
        <v>139</v>
      </c>
      <c r="G249" s="2" t="s">
        <v>282</v>
      </c>
      <c r="H249" s="2"/>
      <c r="I249" s="2" t="s">
        <v>472</v>
      </c>
      <c r="J249" s="2" t="s">
        <v>256</v>
      </c>
      <c r="K249" s="2" t="s">
        <v>80</v>
      </c>
      <c r="L249" s="11">
        <v>5</v>
      </c>
      <c r="M249" s="11">
        <v>5</v>
      </c>
      <c r="N249" s="6">
        <v>55595</v>
      </c>
      <c r="O249" s="6">
        <v>277975</v>
      </c>
      <c r="P249" s="6">
        <f t="shared" si="3"/>
        <v>277975</v>
      </c>
      <c r="Q249" s="6">
        <v>0</v>
      </c>
      <c r="R249" s="11">
        <v>0</v>
      </c>
      <c r="S249" s="6">
        <v>0</v>
      </c>
      <c r="T249" s="2" t="s">
        <v>196</v>
      </c>
      <c r="U249" s="2" t="s">
        <v>252</v>
      </c>
      <c r="V249" s="2" t="s">
        <v>232</v>
      </c>
      <c r="W249" s="2" t="s">
        <v>253</v>
      </c>
      <c r="X249" s="2" t="s">
        <v>425</v>
      </c>
      <c r="Y249" s="2" t="s">
        <v>445</v>
      </c>
      <c r="Z249" s="2"/>
      <c r="AA249" s="2"/>
      <c r="AB249">
        <v>277975</v>
      </c>
      <c r="AC249" t="str">
        <f>VLOOKUP(AE249,Table1[[Ký hiệu]:[Hướng xli]],9,0)</f>
        <v>NCC check theo sheep data cửa hàng nhập kho điều chỉnh giảm toàn bộ HĐ cũ và xuất lại HĐ mới đúng số lượng</v>
      </c>
      <c r="AD249" t="s">
        <v>547</v>
      </c>
      <c r="AE249" s="2">
        <v>45961</v>
      </c>
      <c r="AF249" s="6"/>
    </row>
    <row r="250" spans="1:32" hidden="1" x14ac:dyDescent="0.25">
      <c r="A250" s="8">
        <v>45527</v>
      </c>
      <c r="B250" s="2" t="s">
        <v>133</v>
      </c>
      <c r="C250" s="8">
        <v>45533</v>
      </c>
      <c r="D250" s="2" t="s">
        <v>498</v>
      </c>
      <c r="E250" s="2">
        <v>4162513066</v>
      </c>
      <c r="F250" s="2" t="s">
        <v>139</v>
      </c>
      <c r="G250" s="2" t="s">
        <v>282</v>
      </c>
      <c r="H250" s="2"/>
      <c r="I250" s="2" t="s">
        <v>490</v>
      </c>
      <c r="J250" s="2" t="s">
        <v>236</v>
      </c>
      <c r="K250" s="2" t="s">
        <v>80</v>
      </c>
      <c r="L250" s="11">
        <v>5</v>
      </c>
      <c r="M250" s="11">
        <v>5</v>
      </c>
      <c r="N250" s="6">
        <v>70950</v>
      </c>
      <c r="O250" s="6">
        <v>354750</v>
      </c>
      <c r="P250" s="6">
        <f t="shared" si="3"/>
        <v>354750</v>
      </c>
      <c r="Q250" s="6">
        <v>0</v>
      </c>
      <c r="R250" s="11">
        <v>0</v>
      </c>
      <c r="S250" s="6">
        <v>0</v>
      </c>
      <c r="T250" s="2" t="s">
        <v>196</v>
      </c>
      <c r="U250" s="2" t="s">
        <v>252</v>
      </c>
      <c r="V250" s="2" t="s">
        <v>232</v>
      </c>
      <c r="W250" s="2" t="s">
        <v>253</v>
      </c>
      <c r="X250" s="2" t="s">
        <v>425</v>
      </c>
      <c r="Y250" s="2" t="s">
        <v>445</v>
      </c>
      <c r="Z250" s="2"/>
      <c r="AA250" s="2"/>
      <c r="AB250">
        <v>354750</v>
      </c>
      <c r="AC250" t="str">
        <f>VLOOKUP(AE250,Table1[[Ký hiệu]:[Hướng xli]],9,0)</f>
        <v>NCC check theo sheep data cửa hàng nhập kho điều chỉnh giảm toàn bộ HĐ cũ và xuất lại HĐ mới đúng số lượng</v>
      </c>
      <c r="AD250" t="s">
        <v>547</v>
      </c>
      <c r="AE250" s="2">
        <v>45961</v>
      </c>
      <c r="AF250" s="6"/>
    </row>
    <row r="251" spans="1:32" s="16" customFormat="1" hidden="1" x14ac:dyDescent="0.25">
      <c r="A251" s="13">
        <v>45527</v>
      </c>
      <c r="B251" s="14" t="s">
        <v>133</v>
      </c>
      <c r="C251" s="13">
        <v>45533</v>
      </c>
      <c r="D251" s="14" t="s">
        <v>498</v>
      </c>
      <c r="E251" s="14">
        <v>4162513066</v>
      </c>
      <c r="F251" s="14" t="s">
        <v>139</v>
      </c>
      <c r="G251" s="14" t="s">
        <v>282</v>
      </c>
      <c r="H251" s="14"/>
      <c r="I251" s="14" t="s">
        <v>448</v>
      </c>
      <c r="J251" s="14" t="s">
        <v>372</v>
      </c>
      <c r="K251" s="14" t="s">
        <v>80</v>
      </c>
      <c r="L251" s="12">
        <v>5</v>
      </c>
      <c r="M251" s="12">
        <v>4</v>
      </c>
      <c r="N251" s="15">
        <v>74250</v>
      </c>
      <c r="O251" s="15">
        <v>371250</v>
      </c>
      <c r="P251" s="6">
        <f t="shared" si="3"/>
        <v>297000</v>
      </c>
      <c r="Q251" s="15">
        <v>0</v>
      </c>
      <c r="R251" s="12">
        <v>0</v>
      </c>
      <c r="S251" s="15">
        <v>0</v>
      </c>
      <c r="T251" s="14" t="s">
        <v>196</v>
      </c>
      <c r="U251" s="14" t="s">
        <v>252</v>
      </c>
      <c r="V251" s="14" t="s">
        <v>232</v>
      </c>
      <c r="W251" s="14" t="s">
        <v>253</v>
      </c>
      <c r="X251" s="14" t="s">
        <v>425</v>
      </c>
      <c r="Y251" s="14" t="s">
        <v>445</v>
      </c>
      <c r="Z251" s="14"/>
      <c r="AA251" s="14"/>
      <c r="AB251" s="16">
        <v>297000</v>
      </c>
      <c r="AC251" t="str">
        <f>VLOOKUP(AE251,Table1[[Ký hiệu]:[Hướng xli]],9,0)</f>
        <v>NCC check theo sheep data cửa hàng nhập kho điều chỉnh giảm toàn bộ HĐ cũ và xuất lại HĐ mới đúng số lượng</v>
      </c>
      <c r="AD251" s="16" t="s">
        <v>547</v>
      </c>
      <c r="AE251" s="14">
        <v>45961</v>
      </c>
      <c r="AF251" s="6"/>
    </row>
    <row r="252" spans="1:32" hidden="1" x14ac:dyDescent="0.25">
      <c r="A252" s="8">
        <v>45527</v>
      </c>
      <c r="B252" s="2" t="s">
        <v>133</v>
      </c>
      <c r="C252" s="8">
        <v>45533</v>
      </c>
      <c r="D252" s="2" t="s">
        <v>498</v>
      </c>
      <c r="E252" s="2">
        <v>4162513066</v>
      </c>
      <c r="F252" s="2" t="s">
        <v>139</v>
      </c>
      <c r="G252" s="2" t="s">
        <v>282</v>
      </c>
      <c r="H252" s="2"/>
      <c r="I252" s="2" t="s">
        <v>500</v>
      </c>
      <c r="J252" s="2" t="s">
        <v>485</v>
      </c>
      <c r="K252" s="2" t="s">
        <v>80</v>
      </c>
      <c r="L252" s="11">
        <v>5</v>
      </c>
      <c r="M252" s="11">
        <v>5</v>
      </c>
      <c r="N252" s="6">
        <v>50182</v>
      </c>
      <c r="O252" s="6">
        <v>250910</v>
      </c>
      <c r="P252" s="6">
        <f t="shared" si="3"/>
        <v>250910</v>
      </c>
      <c r="Q252" s="6">
        <v>0</v>
      </c>
      <c r="R252" s="11">
        <v>0</v>
      </c>
      <c r="S252" s="6">
        <v>0</v>
      </c>
      <c r="T252" s="2" t="s">
        <v>196</v>
      </c>
      <c r="U252" s="2" t="s">
        <v>252</v>
      </c>
      <c r="V252" s="2" t="s">
        <v>232</v>
      </c>
      <c r="W252" s="2" t="s">
        <v>253</v>
      </c>
      <c r="X252" s="2" t="s">
        <v>425</v>
      </c>
      <c r="Y252" s="2" t="s">
        <v>445</v>
      </c>
      <c r="Z252" s="2"/>
      <c r="AA252" s="2"/>
      <c r="AB252">
        <v>250910</v>
      </c>
      <c r="AC252" t="str">
        <f>VLOOKUP(AE252,Table1[[Ký hiệu]:[Hướng xli]],9,0)</f>
        <v>NCC check theo sheep data cửa hàng nhập kho điều chỉnh giảm toàn bộ HĐ cũ và xuất lại HĐ mới đúng số lượng</v>
      </c>
      <c r="AD252" t="s">
        <v>547</v>
      </c>
      <c r="AE252" s="2">
        <v>45961</v>
      </c>
      <c r="AF252" s="6"/>
    </row>
    <row r="253" spans="1:32" hidden="1" x14ac:dyDescent="0.25">
      <c r="A253" s="8">
        <v>45521</v>
      </c>
      <c r="B253" s="2" t="s">
        <v>446</v>
      </c>
      <c r="C253" s="8">
        <v>45533</v>
      </c>
      <c r="D253" s="2" t="s">
        <v>262</v>
      </c>
      <c r="E253" s="2" t="s">
        <v>254</v>
      </c>
      <c r="F253" s="2" t="s">
        <v>334</v>
      </c>
      <c r="G253" s="2" t="s">
        <v>459</v>
      </c>
      <c r="H253" s="2" t="s">
        <v>471</v>
      </c>
      <c r="I253" s="2" t="s">
        <v>450</v>
      </c>
      <c r="J253" s="2" t="s">
        <v>306</v>
      </c>
      <c r="K253" s="2" t="s">
        <v>80</v>
      </c>
      <c r="L253" s="11">
        <v>5</v>
      </c>
      <c r="M253" s="11">
        <v>5</v>
      </c>
      <c r="N253" s="6">
        <v>73431</v>
      </c>
      <c r="O253" s="6">
        <v>367155</v>
      </c>
      <c r="P253" s="6">
        <f t="shared" si="3"/>
        <v>367155</v>
      </c>
      <c r="Q253" s="6">
        <v>0</v>
      </c>
      <c r="R253" s="11">
        <v>0</v>
      </c>
      <c r="S253" s="6">
        <v>0</v>
      </c>
      <c r="T253" s="2"/>
      <c r="U253" s="2" t="s">
        <v>42</v>
      </c>
      <c r="V253" s="2"/>
      <c r="W253" s="2" t="s">
        <v>253</v>
      </c>
      <c r="X253" s="2" t="s">
        <v>425</v>
      </c>
      <c r="Y253" s="2" t="s">
        <v>445</v>
      </c>
      <c r="Z253" s="2"/>
      <c r="AA253" s="2"/>
      <c r="AB253">
        <v>367155</v>
      </c>
      <c r="AC253" t="str">
        <f>VLOOKUP(AE253,Table1[[Ký hiệu]:[Hướng xli]],9,0)</f>
        <v>NCC check theo sheep data cửa hàng nhập kho điều chỉnh giảm toàn bộ HĐ cũ và xuất lại HĐ mới đúng số lượng</v>
      </c>
      <c r="AD253" t="s">
        <v>539</v>
      </c>
      <c r="AE253" s="2">
        <v>46296</v>
      </c>
      <c r="AF253" s="6"/>
    </row>
    <row r="254" spans="1:32" hidden="1" x14ac:dyDescent="0.25">
      <c r="A254" s="8">
        <v>45521</v>
      </c>
      <c r="B254" s="2" t="s">
        <v>446</v>
      </c>
      <c r="C254" s="8">
        <v>45533</v>
      </c>
      <c r="D254" s="2" t="s">
        <v>262</v>
      </c>
      <c r="E254" s="2" t="s">
        <v>254</v>
      </c>
      <c r="F254" s="2" t="s">
        <v>334</v>
      </c>
      <c r="G254" s="2" t="s">
        <v>459</v>
      </c>
      <c r="H254" s="2" t="s">
        <v>471</v>
      </c>
      <c r="I254" s="2" t="s">
        <v>328</v>
      </c>
      <c r="J254" s="2" t="s">
        <v>305</v>
      </c>
      <c r="K254" s="2" t="s">
        <v>80</v>
      </c>
      <c r="L254" s="11">
        <v>5</v>
      </c>
      <c r="M254" s="11">
        <v>5</v>
      </c>
      <c r="N254" s="6">
        <v>111058</v>
      </c>
      <c r="O254" s="6">
        <v>555290</v>
      </c>
      <c r="P254" s="6">
        <f t="shared" si="3"/>
        <v>555290</v>
      </c>
      <c r="Q254" s="6">
        <v>0</v>
      </c>
      <c r="R254" s="11">
        <v>0</v>
      </c>
      <c r="S254" s="6">
        <v>0</v>
      </c>
      <c r="T254" s="2"/>
      <c r="U254" s="2" t="s">
        <v>42</v>
      </c>
      <c r="V254" s="2"/>
      <c r="W254" s="2" t="s">
        <v>253</v>
      </c>
      <c r="X254" s="2" t="s">
        <v>425</v>
      </c>
      <c r="Y254" s="2" t="s">
        <v>445</v>
      </c>
      <c r="Z254" s="2"/>
      <c r="AA254" s="2"/>
      <c r="AB254">
        <v>555290</v>
      </c>
      <c r="AC254" t="str">
        <f>VLOOKUP(AE254,Table1[[Ký hiệu]:[Hướng xli]],9,0)</f>
        <v>NCC check theo sheep data cửa hàng nhập kho điều chỉnh giảm toàn bộ HĐ cũ và xuất lại HĐ mới đúng số lượng</v>
      </c>
      <c r="AD254" t="s">
        <v>539</v>
      </c>
      <c r="AE254" s="2">
        <v>46296</v>
      </c>
      <c r="AF254" s="6"/>
    </row>
    <row r="255" spans="1:32" hidden="1" x14ac:dyDescent="0.25">
      <c r="A255" s="8">
        <v>45521</v>
      </c>
      <c r="B255" s="2" t="s">
        <v>446</v>
      </c>
      <c r="C255" s="8">
        <v>45533</v>
      </c>
      <c r="D255" s="2" t="s">
        <v>262</v>
      </c>
      <c r="E255" s="2" t="s">
        <v>254</v>
      </c>
      <c r="F255" s="2" t="s">
        <v>334</v>
      </c>
      <c r="G255" s="2" t="s">
        <v>459</v>
      </c>
      <c r="H255" s="2" t="s">
        <v>471</v>
      </c>
      <c r="I255" s="2" t="s">
        <v>472</v>
      </c>
      <c r="J255" s="2" t="s">
        <v>256</v>
      </c>
      <c r="K255" s="2" t="s">
        <v>80</v>
      </c>
      <c r="L255" s="11">
        <v>5</v>
      </c>
      <c r="M255" s="11">
        <v>5</v>
      </c>
      <c r="N255" s="6">
        <v>55595</v>
      </c>
      <c r="O255" s="6">
        <v>277975</v>
      </c>
      <c r="P255" s="6">
        <f t="shared" si="3"/>
        <v>277975</v>
      </c>
      <c r="Q255" s="6">
        <v>0</v>
      </c>
      <c r="R255" s="11">
        <v>0</v>
      </c>
      <c r="S255" s="6">
        <v>0</v>
      </c>
      <c r="T255" s="2"/>
      <c r="U255" s="2" t="s">
        <v>42</v>
      </c>
      <c r="V255" s="2"/>
      <c r="W255" s="2" t="s">
        <v>253</v>
      </c>
      <c r="X255" s="2" t="s">
        <v>425</v>
      </c>
      <c r="Y255" s="2" t="s">
        <v>445</v>
      </c>
      <c r="Z255" s="2"/>
      <c r="AA255" s="2"/>
      <c r="AB255">
        <v>277975</v>
      </c>
      <c r="AC255" t="str">
        <f>VLOOKUP(AE255,Table1[[Ký hiệu]:[Hướng xli]],9,0)</f>
        <v>NCC check theo sheep data cửa hàng nhập kho điều chỉnh giảm toàn bộ HĐ cũ và xuất lại HĐ mới đúng số lượng</v>
      </c>
      <c r="AD255" t="s">
        <v>539</v>
      </c>
      <c r="AE255" s="2">
        <v>46296</v>
      </c>
      <c r="AF255" s="6"/>
    </row>
    <row r="256" spans="1:32" hidden="1" x14ac:dyDescent="0.25">
      <c r="A256" s="8">
        <v>45521</v>
      </c>
      <c r="B256" s="2" t="s">
        <v>446</v>
      </c>
      <c r="C256" s="8">
        <v>45533</v>
      </c>
      <c r="D256" s="2" t="s">
        <v>262</v>
      </c>
      <c r="E256" s="2" t="s">
        <v>254</v>
      </c>
      <c r="F256" s="2" t="s">
        <v>334</v>
      </c>
      <c r="G256" s="2" t="s">
        <v>459</v>
      </c>
      <c r="H256" s="2" t="s">
        <v>471</v>
      </c>
      <c r="I256" s="2" t="s">
        <v>45</v>
      </c>
      <c r="J256" s="2" t="s">
        <v>168</v>
      </c>
      <c r="K256" s="2" t="s">
        <v>80</v>
      </c>
      <c r="L256" s="11">
        <v>5</v>
      </c>
      <c r="M256" s="11">
        <v>5</v>
      </c>
      <c r="N256" s="6">
        <v>49500</v>
      </c>
      <c r="O256" s="6">
        <v>247500</v>
      </c>
      <c r="P256" s="6">
        <f t="shared" si="3"/>
        <v>247500</v>
      </c>
      <c r="Q256" s="6">
        <v>0</v>
      </c>
      <c r="R256" s="11">
        <v>0</v>
      </c>
      <c r="S256" s="6">
        <v>0</v>
      </c>
      <c r="T256" s="2"/>
      <c r="U256" s="2" t="s">
        <v>42</v>
      </c>
      <c r="V256" s="2"/>
      <c r="W256" s="2" t="s">
        <v>253</v>
      </c>
      <c r="X256" s="2" t="s">
        <v>425</v>
      </c>
      <c r="Y256" s="2" t="s">
        <v>445</v>
      </c>
      <c r="Z256" s="2"/>
      <c r="AA256" s="2"/>
      <c r="AB256">
        <v>247500</v>
      </c>
      <c r="AC256" t="str">
        <f>VLOOKUP(AE256,Table1[[Ký hiệu]:[Hướng xli]],9,0)</f>
        <v>NCC check theo sheep data cửa hàng nhập kho điều chỉnh giảm toàn bộ HĐ cũ và xuất lại HĐ mới đúng số lượng</v>
      </c>
      <c r="AD256" t="s">
        <v>539</v>
      </c>
      <c r="AE256" s="2">
        <v>46296</v>
      </c>
      <c r="AF256" s="6"/>
    </row>
    <row r="257" spans="1:32" hidden="1" x14ac:dyDescent="0.25">
      <c r="A257" s="8">
        <v>45521</v>
      </c>
      <c r="B257" s="2" t="s">
        <v>446</v>
      </c>
      <c r="C257" s="8">
        <v>45533</v>
      </c>
      <c r="D257" s="2" t="s">
        <v>262</v>
      </c>
      <c r="E257" s="2" t="s">
        <v>254</v>
      </c>
      <c r="F257" s="2" t="s">
        <v>334</v>
      </c>
      <c r="G257" s="2" t="s">
        <v>459</v>
      </c>
      <c r="H257" s="2" t="s">
        <v>471</v>
      </c>
      <c r="I257" s="2" t="s">
        <v>486</v>
      </c>
      <c r="J257" s="2" t="s">
        <v>22</v>
      </c>
      <c r="K257" s="2" t="s">
        <v>80</v>
      </c>
      <c r="L257" s="11">
        <v>5</v>
      </c>
      <c r="M257" s="11">
        <v>5</v>
      </c>
      <c r="N257" s="6">
        <v>50400</v>
      </c>
      <c r="O257" s="6">
        <v>252000</v>
      </c>
      <c r="P257" s="6">
        <f t="shared" si="3"/>
        <v>252000</v>
      </c>
      <c r="Q257" s="6">
        <v>0</v>
      </c>
      <c r="R257" s="11">
        <v>0</v>
      </c>
      <c r="S257" s="6">
        <v>0</v>
      </c>
      <c r="T257" s="2"/>
      <c r="U257" s="2" t="s">
        <v>42</v>
      </c>
      <c r="V257" s="2"/>
      <c r="W257" s="2" t="s">
        <v>253</v>
      </c>
      <c r="X257" s="2" t="s">
        <v>425</v>
      </c>
      <c r="Y257" s="2" t="s">
        <v>445</v>
      </c>
      <c r="Z257" s="2"/>
      <c r="AA257" s="2"/>
      <c r="AB257">
        <v>252000</v>
      </c>
      <c r="AC257" t="str">
        <f>VLOOKUP(AE257,Table1[[Ký hiệu]:[Hướng xli]],9,0)</f>
        <v>NCC check theo sheep data cửa hàng nhập kho điều chỉnh giảm toàn bộ HĐ cũ và xuất lại HĐ mới đúng số lượng</v>
      </c>
      <c r="AD257" t="s">
        <v>539</v>
      </c>
      <c r="AE257" s="2">
        <v>46296</v>
      </c>
      <c r="AF257" s="6"/>
    </row>
    <row r="258" spans="1:32" s="16" customFormat="1" hidden="1" x14ac:dyDescent="0.25">
      <c r="A258" s="13">
        <v>45521</v>
      </c>
      <c r="B258" s="14" t="s">
        <v>446</v>
      </c>
      <c r="C258" s="13">
        <v>45533</v>
      </c>
      <c r="D258" s="14" t="s">
        <v>262</v>
      </c>
      <c r="E258" s="14" t="s">
        <v>254</v>
      </c>
      <c r="F258" s="14" t="s">
        <v>334</v>
      </c>
      <c r="G258" s="14" t="s">
        <v>459</v>
      </c>
      <c r="H258" s="14" t="s">
        <v>471</v>
      </c>
      <c r="I258" s="14" t="s">
        <v>448</v>
      </c>
      <c r="J258" s="14" t="s">
        <v>372</v>
      </c>
      <c r="K258" s="14" t="s">
        <v>80</v>
      </c>
      <c r="L258" s="12">
        <v>5</v>
      </c>
      <c r="M258" s="12">
        <v>0</v>
      </c>
      <c r="N258" s="15">
        <v>74250</v>
      </c>
      <c r="O258" s="15">
        <v>371250</v>
      </c>
      <c r="P258" s="6">
        <f t="shared" si="3"/>
        <v>0</v>
      </c>
      <c r="Q258" s="15">
        <v>0</v>
      </c>
      <c r="R258" s="12">
        <v>0</v>
      </c>
      <c r="S258" s="15">
        <v>0</v>
      </c>
      <c r="T258" s="14"/>
      <c r="U258" s="14" t="s">
        <v>42</v>
      </c>
      <c r="V258" s="14"/>
      <c r="W258" s="14" t="s">
        <v>253</v>
      </c>
      <c r="X258" s="14" t="s">
        <v>425</v>
      </c>
      <c r="Y258" s="14" t="s">
        <v>445</v>
      </c>
      <c r="Z258" s="14"/>
      <c r="AA258" s="14"/>
      <c r="AB258" s="16">
        <v>0</v>
      </c>
      <c r="AC258" t="str">
        <f>VLOOKUP(AE258,Table1[[Ký hiệu]:[Hướng xli]],9,0)</f>
        <v>NCC check theo sheep data cửa hàng nhập kho điều chỉnh giảm toàn bộ HĐ cũ và xuất lại HĐ mới đúng số lượng</v>
      </c>
      <c r="AD258" s="16" t="s">
        <v>539</v>
      </c>
      <c r="AE258" s="14">
        <v>46296</v>
      </c>
      <c r="AF258" s="6"/>
    </row>
    <row r="259" spans="1:32" hidden="1" x14ac:dyDescent="0.25">
      <c r="A259" s="8">
        <v>45521</v>
      </c>
      <c r="B259" s="2" t="s">
        <v>446</v>
      </c>
      <c r="C259" s="8">
        <v>45533</v>
      </c>
      <c r="D259" s="2" t="s">
        <v>262</v>
      </c>
      <c r="E259" s="2" t="s">
        <v>254</v>
      </c>
      <c r="F259" s="2" t="s">
        <v>334</v>
      </c>
      <c r="G259" s="2" t="s">
        <v>459</v>
      </c>
      <c r="H259" s="2" t="s">
        <v>471</v>
      </c>
      <c r="I259" s="2" t="s">
        <v>500</v>
      </c>
      <c r="J259" s="2" t="s">
        <v>485</v>
      </c>
      <c r="K259" s="2" t="s">
        <v>80</v>
      </c>
      <c r="L259" s="11">
        <v>10</v>
      </c>
      <c r="M259" s="11">
        <v>10</v>
      </c>
      <c r="N259" s="6">
        <v>50182</v>
      </c>
      <c r="O259" s="6">
        <v>501820</v>
      </c>
      <c r="P259" s="6">
        <f t="shared" ref="P259:P269" si="4">M259*N259</f>
        <v>501820</v>
      </c>
      <c r="Q259" s="6">
        <v>0</v>
      </c>
      <c r="R259" s="11">
        <v>0</v>
      </c>
      <c r="S259" s="6">
        <v>0</v>
      </c>
      <c r="T259" s="2"/>
      <c r="U259" s="2" t="s">
        <v>42</v>
      </c>
      <c r="V259" s="2"/>
      <c r="W259" s="2" t="s">
        <v>253</v>
      </c>
      <c r="X259" s="2" t="s">
        <v>425</v>
      </c>
      <c r="Y259" s="2" t="s">
        <v>445</v>
      </c>
      <c r="Z259" s="2"/>
      <c r="AA259" s="2"/>
      <c r="AB259">
        <v>501820</v>
      </c>
      <c r="AC259" t="str">
        <f>VLOOKUP(AE259,Table1[[Ký hiệu]:[Hướng xli]],9,0)</f>
        <v>NCC check theo sheep data cửa hàng nhập kho điều chỉnh giảm toàn bộ HĐ cũ và xuất lại HĐ mới đúng số lượng</v>
      </c>
      <c r="AD259" t="s">
        <v>539</v>
      </c>
      <c r="AE259" s="2">
        <v>46296</v>
      </c>
      <c r="AF259" s="6"/>
    </row>
    <row r="260" spans="1:32" hidden="1" x14ac:dyDescent="0.25">
      <c r="A260" s="8">
        <v>45521</v>
      </c>
      <c r="B260" s="2" t="s">
        <v>446</v>
      </c>
      <c r="C260" s="8">
        <v>45533</v>
      </c>
      <c r="D260" s="2" t="s">
        <v>262</v>
      </c>
      <c r="E260" s="2" t="s">
        <v>254</v>
      </c>
      <c r="F260" s="2" t="s">
        <v>334</v>
      </c>
      <c r="G260" s="2" t="s">
        <v>459</v>
      </c>
      <c r="H260" s="2" t="s">
        <v>471</v>
      </c>
      <c r="I260" s="2" t="s">
        <v>243</v>
      </c>
      <c r="J260" s="2" t="s">
        <v>430</v>
      </c>
      <c r="K260" s="2" t="s">
        <v>80</v>
      </c>
      <c r="L260" s="11">
        <v>5</v>
      </c>
      <c r="M260" s="11">
        <v>5</v>
      </c>
      <c r="N260" s="6">
        <v>46000</v>
      </c>
      <c r="O260" s="6">
        <v>230000</v>
      </c>
      <c r="P260" s="6">
        <f t="shared" si="4"/>
        <v>230000</v>
      </c>
      <c r="Q260" s="6">
        <v>0</v>
      </c>
      <c r="R260" s="11">
        <v>0</v>
      </c>
      <c r="S260" s="6">
        <v>0</v>
      </c>
      <c r="T260" s="2"/>
      <c r="U260" s="2" t="s">
        <v>42</v>
      </c>
      <c r="V260" s="2"/>
      <c r="W260" s="2" t="s">
        <v>253</v>
      </c>
      <c r="X260" s="2" t="s">
        <v>425</v>
      </c>
      <c r="Y260" s="2" t="s">
        <v>445</v>
      </c>
      <c r="Z260" s="2"/>
      <c r="AA260" s="2"/>
      <c r="AB260">
        <v>230000</v>
      </c>
      <c r="AC260" t="str">
        <f>VLOOKUP(AE260,Table1[[Ký hiệu]:[Hướng xli]],9,0)</f>
        <v>NCC check theo sheep data cửa hàng nhập kho điều chỉnh giảm toàn bộ HĐ cũ và xuất lại HĐ mới đúng số lượng</v>
      </c>
      <c r="AD260" t="s">
        <v>539</v>
      </c>
      <c r="AE260" s="2">
        <v>46296</v>
      </c>
      <c r="AF260" s="6"/>
    </row>
    <row r="261" spans="1:32" hidden="1" x14ac:dyDescent="0.25">
      <c r="A261" s="8">
        <v>45523</v>
      </c>
      <c r="B261" s="2" t="s">
        <v>410</v>
      </c>
      <c r="C261" s="8">
        <v>45533</v>
      </c>
      <c r="D261" s="2" t="s">
        <v>227</v>
      </c>
      <c r="E261" s="2" t="s">
        <v>5</v>
      </c>
      <c r="F261" s="2" t="s">
        <v>152</v>
      </c>
      <c r="G261" s="2" t="s">
        <v>342</v>
      </c>
      <c r="H261" s="2" t="s">
        <v>200</v>
      </c>
      <c r="I261" s="2" t="s">
        <v>450</v>
      </c>
      <c r="J261" s="2" t="s">
        <v>306</v>
      </c>
      <c r="K261" s="2" t="s">
        <v>80</v>
      </c>
      <c r="L261" s="11">
        <v>20</v>
      </c>
      <c r="M261" s="11">
        <v>20</v>
      </c>
      <c r="N261" s="6">
        <v>73431</v>
      </c>
      <c r="O261" s="6">
        <v>1468620</v>
      </c>
      <c r="P261" s="6">
        <f t="shared" si="4"/>
        <v>1468620</v>
      </c>
      <c r="Q261" s="6">
        <v>0</v>
      </c>
      <c r="R261" s="11">
        <v>0</v>
      </c>
      <c r="S261" s="6">
        <v>0</v>
      </c>
      <c r="T261" s="2"/>
      <c r="U261" s="2" t="s">
        <v>388</v>
      </c>
      <c r="V261" s="2"/>
      <c r="W261" s="2" t="s">
        <v>253</v>
      </c>
      <c r="X261" s="2" t="s">
        <v>425</v>
      </c>
      <c r="Y261" s="2" t="s">
        <v>445</v>
      </c>
      <c r="Z261" s="2"/>
      <c r="AA261" s="2"/>
      <c r="AB261">
        <v>1468620</v>
      </c>
      <c r="AC261" t="str">
        <f>VLOOKUP(AE261,Table1[[Ký hiệu]:[Hướng xli]],9,0)</f>
        <v>NCC check theo sheep data cửa hàng nhập kho điều chỉnh giảm toàn bộ HĐ cũ và xuất lại HĐ mới đúng số lượng</v>
      </c>
      <c r="AD261" t="s">
        <v>542</v>
      </c>
      <c r="AE261" s="2">
        <v>46330</v>
      </c>
      <c r="AF261" s="6"/>
    </row>
    <row r="262" spans="1:32" hidden="1" x14ac:dyDescent="0.25">
      <c r="A262" s="8">
        <v>45523</v>
      </c>
      <c r="B262" s="2" t="s">
        <v>410</v>
      </c>
      <c r="C262" s="8">
        <v>45533</v>
      </c>
      <c r="D262" s="2" t="s">
        <v>227</v>
      </c>
      <c r="E262" s="2" t="s">
        <v>5</v>
      </c>
      <c r="F262" s="2" t="s">
        <v>152</v>
      </c>
      <c r="G262" s="2" t="s">
        <v>342</v>
      </c>
      <c r="H262" s="2" t="s">
        <v>200</v>
      </c>
      <c r="I262" s="2" t="s">
        <v>328</v>
      </c>
      <c r="J262" s="2" t="s">
        <v>305</v>
      </c>
      <c r="K262" s="2" t="s">
        <v>80</v>
      </c>
      <c r="L262" s="11">
        <v>10</v>
      </c>
      <c r="M262" s="11">
        <v>10</v>
      </c>
      <c r="N262" s="6">
        <v>111058</v>
      </c>
      <c r="O262" s="6">
        <v>1110580</v>
      </c>
      <c r="P262" s="6">
        <f t="shared" si="4"/>
        <v>1110580</v>
      </c>
      <c r="Q262" s="6">
        <v>0</v>
      </c>
      <c r="R262" s="11">
        <v>0</v>
      </c>
      <c r="S262" s="6">
        <v>0</v>
      </c>
      <c r="T262" s="2"/>
      <c r="U262" s="2" t="s">
        <v>388</v>
      </c>
      <c r="V262" s="2"/>
      <c r="W262" s="2" t="s">
        <v>253</v>
      </c>
      <c r="X262" s="2" t="s">
        <v>425</v>
      </c>
      <c r="Y262" s="2" t="s">
        <v>445</v>
      </c>
      <c r="Z262" s="2"/>
      <c r="AA262" s="2"/>
      <c r="AB262">
        <v>1110580</v>
      </c>
      <c r="AC262" t="str">
        <f>VLOOKUP(AE262,Table1[[Ký hiệu]:[Hướng xli]],9,0)</f>
        <v>NCC check theo sheep data cửa hàng nhập kho điều chỉnh giảm toàn bộ HĐ cũ và xuất lại HĐ mới đúng số lượng</v>
      </c>
      <c r="AD262" t="s">
        <v>542</v>
      </c>
      <c r="AE262" s="2">
        <v>46330</v>
      </c>
      <c r="AF262" s="6"/>
    </row>
    <row r="263" spans="1:32" s="16" customFormat="1" hidden="1" x14ac:dyDescent="0.25">
      <c r="A263" s="13">
        <v>45523</v>
      </c>
      <c r="B263" s="14" t="s">
        <v>410</v>
      </c>
      <c r="C263" s="13">
        <v>45533</v>
      </c>
      <c r="D263" s="14" t="s">
        <v>227</v>
      </c>
      <c r="E263" s="14" t="s">
        <v>5</v>
      </c>
      <c r="F263" s="14" t="s">
        <v>152</v>
      </c>
      <c r="G263" s="14" t="s">
        <v>342</v>
      </c>
      <c r="H263" s="14" t="s">
        <v>200</v>
      </c>
      <c r="I263" s="14" t="s">
        <v>448</v>
      </c>
      <c r="J263" s="14" t="s">
        <v>372</v>
      </c>
      <c r="K263" s="14" t="s">
        <v>80</v>
      </c>
      <c r="L263" s="12">
        <v>5</v>
      </c>
      <c r="M263" s="12">
        <v>0</v>
      </c>
      <c r="N263" s="15">
        <v>74250</v>
      </c>
      <c r="O263" s="15">
        <v>371250</v>
      </c>
      <c r="P263" s="6">
        <f t="shared" si="4"/>
        <v>0</v>
      </c>
      <c r="Q263" s="15">
        <v>0</v>
      </c>
      <c r="R263" s="12">
        <v>0</v>
      </c>
      <c r="S263" s="15">
        <v>0</v>
      </c>
      <c r="T263" s="14"/>
      <c r="U263" s="14" t="s">
        <v>388</v>
      </c>
      <c r="V263" s="14"/>
      <c r="W263" s="14" t="s">
        <v>253</v>
      </c>
      <c r="X263" s="14" t="s">
        <v>425</v>
      </c>
      <c r="Y263" s="14" t="s">
        <v>445</v>
      </c>
      <c r="Z263" s="14"/>
      <c r="AA263" s="14"/>
      <c r="AB263" s="16">
        <v>0</v>
      </c>
      <c r="AC263" t="str">
        <f>VLOOKUP(AE263,Table1[[Ký hiệu]:[Hướng xli]],9,0)</f>
        <v>NCC check theo sheep data cửa hàng nhập kho điều chỉnh giảm toàn bộ HĐ cũ và xuất lại HĐ mới đúng số lượng</v>
      </c>
      <c r="AD263" s="16" t="s">
        <v>542</v>
      </c>
      <c r="AE263" s="14">
        <v>46330</v>
      </c>
      <c r="AF263" s="6"/>
    </row>
    <row r="264" spans="1:32" s="16" customFormat="1" hidden="1" x14ac:dyDescent="0.25">
      <c r="A264" s="13">
        <v>45523</v>
      </c>
      <c r="B264" s="14" t="s">
        <v>410</v>
      </c>
      <c r="C264" s="13">
        <v>45533</v>
      </c>
      <c r="D264" s="14" t="s">
        <v>227</v>
      </c>
      <c r="E264" s="14" t="s">
        <v>5</v>
      </c>
      <c r="F264" s="14" t="s">
        <v>152</v>
      </c>
      <c r="G264" s="14" t="s">
        <v>342</v>
      </c>
      <c r="H264" s="14" t="s">
        <v>200</v>
      </c>
      <c r="I264" s="14" t="s">
        <v>490</v>
      </c>
      <c r="J264" s="14" t="s">
        <v>236</v>
      </c>
      <c r="K264" s="14" t="s">
        <v>80</v>
      </c>
      <c r="L264" s="12">
        <v>5</v>
      </c>
      <c r="M264" s="12">
        <v>0</v>
      </c>
      <c r="N264" s="15">
        <v>70950</v>
      </c>
      <c r="O264" s="15">
        <v>354750</v>
      </c>
      <c r="P264" s="6">
        <f t="shared" si="4"/>
        <v>0</v>
      </c>
      <c r="Q264" s="15">
        <v>0</v>
      </c>
      <c r="R264" s="12">
        <v>0</v>
      </c>
      <c r="S264" s="15">
        <v>0</v>
      </c>
      <c r="T264" s="14"/>
      <c r="U264" s="14" t="s">
        <v>388</v>
      </c>
      <c r="V264" s="14"/>
      <c r="W264" s="14" t="s">
        <v>253</v>
      </c>
      <c r="X264" s="14" t="s">
        <v>425</v>
      </c>
      <c r="Y264" s="14" t="s">
        <v>445</v>
      </c>
      <c r="Z264" s="14"/>
      <c r="AA264" s="14"/>
      <c r="AB264" s="16">
        <v>0</v>
      </c>
      <c r="AC264" t="str">
        <f>VLOOKUP(AE264,Table1[[Ký hiệu]:[Hướng xli]],9,0)</f>
        <v>NCC check theo sheep data cửa hàng nhập kho điều chỉnh giảm toàn bộ HĐ cũ và xuất lại HĐ mới đúng số lượng</v>
      </c>
      <c r="AD264" s="16" t="s">
        <v>542</v>
      </c>
      <c r="AE264" s="14">
        <v>46330</v>
      </c>
      <c r="AF264" s="6"/>
    </row>
    <row r="265" spans="1:32" hidden="1" x14ac:dyDescent="0.25">
      <c r="A265" s="8">
        <v>45523</v>
      </c>
      <c r="B265" s="2" t="s">
        <v>36</v>
      </c>
      <c r="C265" s="8">
        <v>45533</v>
      </c>
      <c r="D265" s="2" t="s">
        <v>386</v>
      </c>
      <c r="E265" s="2" t="s">
        <v>242</v>
      </c>
      <c r="F265" s="2" t="s">
        <v>507</v>
      </c>
      <c r="G265" s="2" t="s">
        <v>389</v>
      </c>
      <c r="H265" s="2" t="s">
        <v>348</v>
      </c>
      <c r="I265" s="2" t="s">
        <v>328</v>
      </c>
      <c r="J265" s="2" t="s">
        <v>305</v>
      </c>
      <c r="K265" s="2" t="s">
        <v>80</v>
      </c>
      <c r="L265" s="11">
        <v>15</v>
      </c>
      <c r="M265" s="11">
        <v>15</v>
      </c>
      <c r="N265" s="6">
        <v>111058</v>
      </c>
      <c r="O265" s="6">
        <v>1665870</v>
      </c>
      <c r="P265" s="6">
        <f t="shared" si="4"/>
        <v>1665870</v>
      </c>
      <c r="Q265" s="6">
        <v>0</v>
      </c>
      <c r="R265" s="11">
        <v>0</v>
      </c>
      <c r="S265" s="6">
        <v>0</v>
      </c>
      <c r="T265" s="2"/>
      <c r="U265" s="2" t="s">
        <v>276</v>
      </c>
      <c r="V265" s="2"/>
      <c r="W265" s="2" t="s">
        <v>253</v>
      </c>
      <c r="X265" s="2" t="s">
        <v>425</v>
      </c>
      <c r="Y265" s="2" t="s">
        <v>445</v>
      </c>
      <c r="Z265" s="2"/>
      <c r="AA265" s="2"/>
      <c r="AB265">
        <v>1665870</v>
      </c>
      <c r="AC265" t="str">
        <f>VLOOKUP(AE265,Table1[[Ký hiệu]:[Hướng xli]],9,0)</f>
        <v>NCC check theo sheep data cửa hàng nhập kho điều chỉnh giảm toàn bộ HĐ cũ và xuất lại HĐ mới đúng số lượng</v>
      </c>
      <c r="AD265" t="s">
        <v>543</v>
      </c>
      <c r="AE265" s="2">
        <v>46392</v>
      </c>
      <c r="AF265" s="6"/>
    </row>
    <row r="266" spans="1:32" hidden="1" x14ac:dyDescent="0.25">
      <c r="A266" s="8">
        <v>45523</v>
      </c>
      <c r="B266" s="2" t="s">
        <v>36</v>
      </c>
      <c r="C266" s="8">
        <v>45533</v>
      </c>
      <c r="D266" s="2" t="s">
        <v>386</v>
      </c>
      <c r="E266" s="2" t="s">
        <v>242</v>
      </c>
      <c r="F266" s="2" t="s">
        <v>507</v>
      </c>
      <c r="G266" s="2" t="s">
        <v>389</v>
      </c>
      <c r="H266" s="2" t="s">
        <v>348</v>
      </c>
      <c r="I266" s="2" t="s">
        <v>450</v>
      </c>
      <c r="J266" s="2" t="s">
        <v>306</v>
      </c>
      <c r="K266" s="2" t="s">
        <v>80</v>
      </c>
      <c r="L266" s="11">
        <v>10</v>
      </c>
      <c r="M266" s="11">
        <v>10</v>
      </c>
      <c r="N266" s="6">
        <v>73431</v>
      </c>
      <c r="O266" s="6">
        <v>734310</v>
      </c>
      <c r="P266" s="6">
        <f t="shared" si="4"/>
        <v>734310</v>
      </c>
      <c r="Q266" s="6">
        <v>0</v>
      </c>
      <c r="R266" s="11">
        <v>0</v>
      </c>
      <c r="S266" s="6">
        <v>0</v>
      </c>
      <c r="T266" s="2"/>
      <c r="U266" s="2" t="s">
        <v>276</v>
      </c>
      <c r="V266" s="2"/>
      <c r="W266" s="2" t="s">
        <v>253</v>
      </c>
      <c r="X266" s="2" t="s">
        <v>425</v>
      </c>
      <c r="Y266" s="2" t="s">
        <v>445</v>
      </c>
      <c r="Z266" s="2"/>
      <c r="AA266" s="2"/>
      <c r="AB266">
        <v>734310</v>
      </c>
      <c r="AC266" t="str">
        <f>VLOOKUP(AE266,Table1[[Ký hiệu]:[Hướng xli]],9,0)</f>
        <v>NCC check theo sheep data cửa hàng nhập kho điều chỉnh giảm toàn bộ HĐ cũ và xuất lại HĐ mới đúng số lượng</v>
      </c>
      <c r="AD266" t="s">
        <v>543</v>
      </c>
      <c r="AE266" s="2">
        <v>46392</v>
      </c>
      <c r="AF266" s="6"/>
    </row>
    <row r="267" spans="1:32" s="16" customFormat="1" hidden="1" x14ac:dyDescent="0.25">
      <c r="A267" s="13">
        <v>45523</v>
      </c>
      <c r="B267" s="14" t="s">
        <v>36</v>
      </c>
      <c r="C267" s="13">
        <v>45533</v>
      </c>
      <c r="D267" s="14" t="s">
        <v>386</v>
      </c>
      <c r="E267" s="14" t="s">
        <v>242</v>
      </c>
      <c r="F267" s="14" t="s">
        <v>507</v>
      </c>
      <c r="G267" s="14" t="s">
        <v>389</v>
      </c>
      <c r="H267" s="14" t="s">
        <v>348</v>
      </c>
      <c r="I267" s="14" t="s">
        <v>472</v>
      </c>
      <c r="J267" s="14" t="s">
        <v>256</v>
      </c>
      <c r="K267" s="14" t="s">
        <v>80</v>
      </c>
      <c r="L267" s="12">
        <v>5</v>
      </c>
      <c r="M267" s="12">
        <v>0</v>
      </c>
      <c r="N267" s="15">
        <v>55595</v>
      </c>
      <c r="O267" s="15">
        <v>277975</v>
      </c>
      <c r="P267" s="6">
        <f t="shared" si="4"/>
        <v>0</v>
      </c>
      <c r="Q267" s="15">
        <v>0</v>
      </c>
      <c r="R267" s="12">
        <v>0</v>
      </c>
      <c r="S267" s="15">
        <v>0</v>
      </c>
      <c r="T267" s="14"/>
      <c r="U267" s="14" t="s">
        <v>276</v>
      </c>
      <c r="V267" s="14"/>
      <c r="W267" s="14" t="s">
        <v>253</v>
      </c>
      <c r="X267" s="14" t="s">
        <v>425</v>
      </c>
      <c r="Y267" s="14" t="s">
        <v>445</v>
      </c>
      <c r="Z267" s="14"/>
      <c r="AA267" s="14"/>
      <c r="AB267" s="16">
        <v>0</v>
      </c>
      <c r="AC267" t="str">
        <f>VLOOKUP(AE267,Table1[[Ký hiệu]:[Hướng xli]],9,0)</f>
        <v>NCC check theo sheep data cửa hàng nhập kho điều chỉnh giảm toàn bộ HĐ cũ và xuất lại HĐ mới đúng số lượng</v>
      </c>
      <c r="AD267" s="16" t="s">
        <v>543</v>
      </c>
      <c r="AE267" s="14">
        <v>46392</v>
      </c>
      <c r="AF267" s="6"/>
    </row>
    <row r="268" spans="1:32" hidden="1" x14ac:dyDescent="0.25">
      <c r="A268" s="8">
        <v>45518</v>
      </c>
      <c r="B268" s="2" t="s">
        <v>192</v>
      </c>
      <c r="C268" s="8">
        <v>45533</v>
      </c>
      <c r="D268" s="2" t="s">
        <v>33</v>
      </c>
      <c r="E268" s="2" t="s">
        <v>128</v>
      </c>
      <c r="F268" s="2" t="s">
        <v>404</v>
      </c>
      <c r="G268" s="2" t="s">
        <v>443</v>
      </c>
      <c r="H268" s="2" t="s">
        <v>355</v>
      </c>
      <c r="I268" s="2" t="s">
        <v>450</v>
      </c>
      <c r="J268" s="2" t="s">
        <v>306</v>
      </c>
      <c r="K268" s="2" t="s">
        <v>80</v>
      </c>
      <c r="L268" s="11">
        <v>1</v>
      </c>
      <c r="M268" s="11">
        <v>1</v>
      </c>
      <c r="N268" s="6">
        <v>73431</v>
      </c>
      <c r="O268" s="6">
        <v>73431</v>
      </c>
      <c r="P268" s="6">
        <f t="shared" si="4"/>
        <v>73431</v>
      </c>
      <c r="Q268" s="6">
        <v>0</v>
      </c>
      <c r="R268" s="11">
        <v>0</v>
      </c>
      <c r="S268" s="6">
        <v>0</v>
      </c>
      <c r="T268" s="2"/>
      <c r="U268" s="2" t="s">
        <v>210</v>
      </c>
      <c r="V268" s="2"/>
      <c r="W268" s="2" t="s">
        <v>113</v>
      </c>
      <c r="X268" s="2" t="s">
        <v>425</v>
      </c>
      <c r="Y268" s="2" t="s">
        <v>240</v>
      </c>
      <c r="Z268" s="2"/>
      <c r="AA268" s="2"/>
      <c r="AB268">
        <v>73431</v>
      </c>
      <c r="AC268" t="str">
        <f>VLOOKUP(AE268,Table1[[Ký hiệu]:[Hướng xli]],9,0)</f>
        <v xml:space="preserve">NCC xuất hđ điều chỉnh giảm toàn bộ HĐ -&gt; xuất hđ mới đúng giá theo PO của wcm </v>
      </c>
      <c r="AD268" t="s">
        <v>538</v>
      </c>
      <c r="AE268" s="2">
        <v>46663</v>
      </c>
      <c r="AF268" s="6"/>
    </row>
    <row r="269" spans="1:32" hidden="1" x14ac:dyDescent="0.25">
      <c r="A269" s="8">
        <v>45518</v>
      </c>
      <c r="B269" s="2" t="s">
        <v>192</v>
      </c>
      <c r="C269" s="8">
        <v>45533</v>
      </c>
      <c r="D269" s="2" t="s">
        <v>33</v>
      </c>
      <c r="E269" s="2" t="s">
        <v>128</v>
      </c>
      <c r="F269" s="2" t="s">
        <v>404</v>
      </c>
      <c r="G269" s="2" t="s">
        <v>443</v>
      </c>
      <c r="H269" s="2" t="s">
        <v>355</v>
      </c>
      <c r="I269" s="2" t="s">
        <v>472</v>
      </c>
      <c r="J269" s="2" t="s">
        <v>256</v>
      </c>
      <c r="K269" s="2" t="s">
        <v>80</v>
      </c>
      <c r="L269" s="11">
        <v>1</v>
      </c>
      <c r="M269" s="11">
        <v>1</v>
      </c>
      <c r="N269" s="6">
        <v>55595</v>
      </c>
      <c r="O269" s="6">
        <v>55595</v>
      </c>
      <c r="P269" s="6">
        <f t="shared" si="4"/>
        <v>55595</v>
      </c>
      <c r="Q269" s="6">
        <v>0</v>
      </c>
      <c r="R269" s="11">
        <v>0</v>
      </c>
      <c r="S269" s="6">
        <v>0</v>
      </c>
      <c r="T269" s="2"/>
      <c r="U269" s="2" t="s">
        <v>210</v>
      </c>
      <c r="V269" s="2"/>
      <c r="W269" s="2" t="s">
        <v>113</v>
      </c>
      <c r="X269" s="2" t="s">
        <v>425</v>
      </c>
      <c r="Y269" s="2" t="s">
        <v>240</v>
      </c>
      <c r="Z269" s="2"/>
      <c r="AA269" s="2"/>
      <c r="AB269">
        <v>55595</v>
      </c>
      <c r="AC269" t="str">
        <f>VLOOKUP(AE269,Table1[[Ký hiệu]:[Hướng xli]],9,0)</f>
        <v xml:space="preserve">NCC xuất hđ điều chỉnh giảm toàn bộ HĐ -&gt; xuất hđ mới đúng giá theo PO của wcm </v>
      </c>
      <c r="AD269" t="s">
        <v>538</v>
      </c>
      <c r="AE269" s="2">
        <v>46663</v>
      </c>
      <c r="AF269" s="6"/>
    </row>
    <row r="270" spans="1:32" s="18" customFormat="1" hidden="1" x14ac:dyDescent="0.25">
      <c r="A270" s="19">
        <v>45518</v>
      </c>
      <c r="B270" s="20" t="s">
        <v>192</v>
      </c>
      <c r="C270" s="19">
        <v>45533</v>
      </c>
      <c r="D270" s="20" t="s">
        <v>33</v>
      </c>
      <c r="E270" s="20" t="s">
        <v>128</v>
      </c>
      <c r="F270" s="20" t="s">
        <v>404</v>
      </c>
      <c r="G270" s="20" t="s">
        <v>443</v>
      </c>
      <c r="H270" s="20" t="s">
        <v>355</v>
      </c>
      <c r="I270" s="20" t="s">
        <v>486</v>
      </c>
      <c r="J270" s="20" t="s">
        <v>22</v>
      </c>
      <c r="K270" s="20" t="s">
        <v>80</v>
      </c>
      <c r="L270" s="21">
        <v>1</v>
      </c>
      <c r="M270" s="21">
        <v>1</v>
      </c>
      <c r="N270" s="22">
        <v>61050</v>
      </c>
      <c r="O270" s="22">
        <v>61050</v>
      </c>
      <c r="P270" s="18">
        <v>50400</v>
      </c>
      <c r="Q270" s="22">
        <v>0</v>
      </c>
      <c r="R270" s="21">
        <v>0</v>
      </c>
      <c r="S270" s="22">
        <v>0</v>
      </c>
      <c r="T270" s="20"/>
      <c r="U270" s="20" t="s">
        <v>210</v>
      </c>
      <c r="V270" s="20"/>
      <c r="W270" s="20" t="s">
        <v>113</v>
      </c>
      <c r="X270" s="20" t="s">
        <v>425</v>
      </c>
      <c r="Y270" s="20" t="s">
        <v>240</v>
      </c>
      <c r="Z270" s="20"/>
      <c r="AA270" s="20"/>
      <c r="AB270" s="18">
        <v>50400</v>
      </c>
      <c r="AC270" t="str">
        <f>VLOOKUP(AE270,Table1[[Ký hiệu]:[Hướng xli]],9,0)</f>
        <v xml:space="preserve">NCC xuất hđ điều chỉnh giảm toàn bộ HĐ -&gt; xuất hđ mới đúng giá theo PO của wcm </v>
      </c>
      <c r="AD270" s="18" t="s">
        <v>538</v>
      </c>
      <c r="AE270" s="20">
        <v>46663</v>
      </c>
    </row>
    <row r="271" spans="1:32" hidden="1" x14ac:dyDescent="0.25">
      <c r="A271" s="8">
        <v>45518</v>
      </c>
      <c r="B271" s="2" t="s">
        <v>192</v>
      </c>
      <c r="C271" s="8">
        <v>45533</v>
      </c>
      <c r="D271" s="2" t="s">
        <v>33</v>
      </c>
      <c r="E271" s="2" t="s">
        <v>128</v>
      </c>
      <c r="F271" s="2" t="s">
        <v>404</v>
      </c>
      <c r="G271" s="2" t="s">
        <v>443</v>
      </c>
      <c r="H271" s="2" t="s">
        <v>355</v>
      </c>
      <c r="I271" s="2" t="s">
        <v>448</v>
      </c>
      <c r="J271" s="2" t="s">
        <v>372</v>
      </c>
      <c r="K271" s="2" t="s">
        <v>80</v>
      </c>
      <c r="L271" s="11">
        <v>12</v>
      </c>
      <c r="M271" s="11">
        <v>12</v>
      </c>
      <c r="N271" s="6">
        <v>74250</v>
      </c>
      <c r="O271" s="6">
        <v>891000</v>
      </c>
      <c r="P271" s="6">
        <f t="shared" ref="P271:P280" si="5">M271*N271</f>
        <v>891000</v>
      </c>
      <c r="Q271" s="6">
        <v>0</v>
      </c>
      <c r="R271" s="11">
        <v>0</v>
      </c>
      <c r="S271" s="6">
        <v>0</v>
      </c>
      <c r="T271" s="2"/>
      <c r="U271" s="2" t="s">
        <v>210</v>
      </c>
      <c r="V271" s="2"/>
      <c r="W271" s="2" t="s">
        <v>113</v>
      </c>
      <c r="X271" s="2" t="s">
        <v>425</v>
      </c>
      <c r="Y271" s="2" t="s">
        <v>240</v>
      </c>
      <c r="Z271" s="2"/>
      <c r="AA271" s="2"/>
      <c r="AB271">
        <v>891000</v>
      </c>
      <c r="AC271" t="str">
        <f>VLOOKUP(AE271,Table1[[Ký hiệu]:[Hướng xli]],9,0)</f>
        <v xml:space="preserve">NCC xuất hđ điều chỉnh giảm toàn bộ HĐ -&gt; xuất hđ mới đúng giá theo PO của wcm </v>
      </c>
      <c r="AD271" t="s">
        <v>538</v>
      </c>
      <c r="AE271" s="2">
        <v>46663</v>
      </c>
      <c r="AF271" s="6"/>
    </row>
    <row r="272" spans="1:32" hidden="1" x14ac:dyDescent="0.25">
      <c r="A272" s="8">
        <v>45527</v>
      </c>
      <c r="B272" s="2" t="s">
        <v>274</v>
      </c>
      <c r="C272" s="8">
        <v>45534</v>
      </c>
      <c r="D272" s="2" t="s">
        <v>405</v>
      </c>
      <c r="E272" s="2" t="s">
        <v>367</v>
      </c>
      <c r="F272" s="2" t="s">
        <v>260</v>
      </c>
      <c r="G272" s="2" t="s">
        <v>297</v>
      </c>
      <c r="H272" s="2" t="s">
        <v>75</v>
      </c>
      <c r="I272" s="2" t="s">
        <v>472</v>
      </c>
      <c r="J272" s="2" t="s">
        <v>256</v>
      </c>
      <c r="K272" s="2" t="s">
        <v>80</v>
      </c>
      <c r="L272" s="11">
        <v>4</v>
      </c>
      <c r="M272" s="11">
        <v>4</v>
      </c>
      <c r="N272" s="6">
        <v>55595</v>
      </c>
      <c r="O272" s="6">
        <v>222380</v>
      </c>
      <c r="P272" s="6">
        <f t="shared" si="5"/>
        <v>222380</v>
      </c>
      <c r="Q272" s="6">
        <v>0</v>
      </c>
      <c r="R272" s="11">
        <v>0</v>
      </c>
      <c r="S272" s="6">
        <v>0</v>
      </c>
      <c r="T272" s="2"/>
      <c r="U272" s="2" t="s">
        <v>157</v>
      </c>
      <c r="V272" s="2"/>
      <c r="W272" s="2" t="s">
        <v>113</v>
      </c>
      <c r="X272" s="2" t="s">
        <v>425</v>
      </c>
      <c r="Y272" s="2" t="s">
        <v>240</v>
      </c>
      <c r="Z272" s="2"/>
      <c r="AA272" s="2"/>
      <c r="AB272">
        <v>0</v>
      </c>
      <c r="AC272" t="str">
        <f>VLOOKUP(AE272,Table1[[Ký hiệu]:[Hướng xli]],9,0)</f>
        <v>NCC điều chỉnh giảm toàn bộ HĐ</v>
      </c>
      <c r="AD272" t="s">
        <v>513</v>
      </c>
      <c r="AE272" s="2">
        <v>46808</v>
      </c>
      <c r="AF272" s="6"/>
    </row>
    <row r="273" spans="1:32" hidden="1" x14ac:dyDescent="0.25">
      <c r="A273" s="8">
        <v>45527</v>
      </c>
      <c r="B273" s="2" t="s">
        <v>274</v>
      </c>
      <c r="C273" s="8">
        <v>45534</v>
      </c>
      <c r="D273" s="2" t="s">
        <v>405</v>
      </c>
      <c r="E273" s="2" t="s">
        <v>367</v>
      </c>
      <c r="F273" s="2" t="s">
        <v>260</v>
      </c>
      <c r="G273" s="2" t="s">
        <v>297</v>
      </c>
      <c r="H273" s="2" t="s">
        <v>75</v>
      </c>
      <c r="I273" s="2" t="s">
        <v>500</v>
      </c>
      <c r="J273" s="2" t="s">
        <v>485</v>
      </c>
      <c r="K273" s="2" t="s">
        <v>80</v>
      </c>
      <c r="L273" s="11">
        <v>4</v>
      </c>
      <c r="M273" s="11">
        <v>4</v>
      </c>
      <c r="N273" s="6">
        <v>50182</v>
      </c>
      <c r="O273" s="6">
        <v>200728</v>
      </c>
      <c r="P273" s="6">
        <f t="shared" si="5"/>
        <v>200728</v>
      </c>
      <c r="Q273" s="6">
        <v>0</v>
      </c>
      <c r="R273" s="11">
        <v>0</v>
      </c>
      <c r="S273" s="6">
        <v>0</v>
      </c>
      <c r="T273" s="2"/>
      <c r="U273" s="2" t="s">
        <v>157</v>
      </c>
      <c r="V273" s="2"/>
      <c r="W273" s="2" t="s">
        <v>113</v>
      </c>
      <c r="X273" s="2" t="s">
        <v>425</v>
      </c>
      <c r="Y273" s="2" t="s">
        <v>240</v>
      </c>
      <c r="Z273" s="2"/>
      <c r="AA273" s="2"/>
      <c r="AB273">
        <v>0</v>
      </c>
      <c r="AC273" t="str">
        <f>VLOOKUP(AE273,Table1[[Ký hiệu]:[Hướng xli]],9,0)</f>
        <v>NCC điều chỉnh giảm toàn bộ HĐ</v>
      </c>
      <c r="AD273" t="s">
        <v>513</v>
      </c>
      <c r="AE273" s="2">
        <v>46808</v>
      </c>
      <c r="AF273" s="6"/>
    </row>
    <row r="274" spans="1:32" hidden="1" x14ac:dyDescent="0.25">
      <c r="A274" s="8">
        <v>45527</v>
      </c>
      <c r="B274" s="2" t="s">
        <v>274</v>
      </c>
      <c r="C274" s="8">
        <v>45534</v>
      </c>
      <c r="D274" s="2" t="s">
        <v>405</v>
      </c>
      <c r="E274" s="2" t="s">
        <v>367</v>
      </c>
      <c r="F274" s="2" t="s">
        <v>260</v>
      </c>
      <c r="G274" s="2" t="s">
        <v>297</v>
      </c>
      <c r="H274" s="2" t="s">
        <v>75</v>
      </c>
      <c r="I274" s="2" t="s">
        <v>448</v>
      </c>
      <c r="J274" s="2" t="s">
        <v>372</v>
      </c>
      <c r="K274" s="2" t="s">
        <v>80</v>
      </c>
      <c r="L274" s="11">
        <v>4</v>
      </c>
      <c r="M274" s="11">
        <v>4</v>
      </c>
      <c r="N274" s="6">
        <v>74250</v>
      </c>
      <c r="O274" s="6">
        <v>297000</v>
      </c>
      <c r="P274" s="6">
        <f t="shared" si="5"/>
        <v>297000</v>
      </c>
      <c r="Q274" s="6">
        <v>0</v>
      </c>
      <c r="R274" s="11">
        <v>0</v>
      </c>
      <c r="S274" s="6">
        <v>0</v>
      </c>
      <c r="T274" s="2"/>
      <c r="U274" s="2" t="s">
        <v>157</v>
      </c>
      <c r="V274" s="2"/>
      <c r="W274" s="2" t="s">
        <v>113</v>
      </c>
      <c r="X274" s="2" t="s">
        <v>425</v>
      </c>
      <c r="Y274" s="2" t="s">
        <v>240</v>
      </c>
      <c r="Z274" s="2"/>
      <c r="AA274" s="2"/>
      <c r="AB274">
        <v>0</v>
      </c>
      <c r="AC274" t="str">
        <f>VLOOKUP(AE274,Table1[[Ký hiệu]:[Hướng xli]],9,0)</f>
        <v>NCC điều chỉnh giảm toàn bộ HĐ</v>
      </c>
      <c r="AD274" t="s">
        <v>513</v>
      </c>
      <c r="AE274" s="2">
        <v>46808</v>
      </c>
      <c r="AF274" s="6"/>
    </row>
    <row r="275" spans="1:32" hidden="1" x14ac:dyDescent="0.25">
      <c r="A275" s="8">
        <v>45527</v>
      </c>
      <c r="B275" s="2" t="s">
        <v>274</v>
      </c>
      <c r="C275" s="8">
        <v>45534</v>
      </c>
      <c r="D275" s="2" t="s">
        <v>405</v>
      </c>
      <c r="E275" s="2" t="s">
        <v>367</v>
      </c>
      <c r="F275" s="2" t="s">
        <v>260</v>
      </c>
      <c r="G275" s="2" t="s">
        <v>297</v>
      </c>
      <c r="H275" s="2" t="s">
        <v>75</v>
      </c>
      <c r="I275" s="2" t="s">
        <v>490</v>
      </c>
      <c r="J275" s="2" t="s">
        <v>236</v>
      </c>
      <c r="K275" s="2" t="s">
        <v>80</v>
      </c>
      <c r="L275" s="11">
        <v>4</v>
      </c>
      <c r="M275" s="11">
        <v>4</v>
      </c>
      <c r="N275" s="6">
        <v>70950</v>
      </c>
      <c r="O275" s="6">
        <v>283800</v>
      </c>
      <c r="P275" s="6">
        <f t="shared" si="5"/>
        <v>283800</v>
      </c>
      <c r="Q275" s="6">
        <v>0</v>
      </c>
      <c r="R275" s="11">
        <v>0</v>
      </c>
      <c r="S275" s="6">
        <v>0</v>
      </c>
      <c r="T275" s="2"/>
      <c r="U275" s="2" t="s">
        <v>157</v>
      </c>
      <c r="V275" s="2"/>
      <c r="W275" s="2" t="s">
        <v>113</v>
      </c>
      <c r="X275" s="2" t="s">
        <v>425</v>
      </c>
      <c r="Y275" s="2" t="s">
        <v>240</v>
      </c>
      <c r="Z275" s="2"/>
      <c r="AA275" s="2"/>
      <c r="AB275">
        <v>0</v>
      </c>
      <c r="AC275" t="str">
        <f>VLOOKUP(AE275,Table1[[Ký hiệu]:[Hướng xli]],9,0)</f>
        <v>NCC điều chỉnh giảm toàn bộ HĐ</v>
      </c>
      <c r="AD275" t="s">
        <v>513</v>
      </c>
      <c r="AE275" s="2">
        <v>46808</v>
      </c>
      <c r="AF275" s="6"/>
    </row>
    <row r="276" spans="1:32" hidden="1" x14ac:dyDescent="0.25">
      <c r="A276" s="8">
        <v>45527</v>
      </c>
      <c r="B276" s="2" t="s">
        <v>274</v>
      </c>
      <c r="C276" s="8">
        <v>45534</v>
      </c>
      <c r="D276" s="2" t="s">
        <v>405</v>
      </c>
      <c r="E276" s="2" t="s">
        <v>367</v>
      </c>
      <c r="F276" s="2" t="s">
        <v>260</v>
      </c>
      <c r="G276" s="2" t="s">
        <v>297</v>
      </c>
      <c r="H276" s="2" t="s">
        <v>75</v>
      </c>
      <c r="I276" s="2" t="s">
        <v>243</v>
      </c>
      <c r="J276" s="2" t="s">
        <v>430</v>
      </c>
      <c r="K276" s="2" t="s">
        <v>80</v>
      </c>
      <c r="L276" s="11">
        <v>4</v>
      </c>
      <c r="M276" s="11">
        <v>4</v>
      </c>
      <c r="N276" s="6">
        <v>46000</v>
      </c>
      <c r="O276" s="6">
        <v>184000</v>
      </c>
      <c r="P276" s="6">
        <f t="shared" si="5"/>
        <v>184000</v>
      </c>
      <c r="Q276" s="6">
        <v>0</v>
      </c>
      <c r="R276" s="11">
        <v>0</v>
      </c>
      <c r="S276" s="6">
        <v>0</v>
      </c>
      <c r="T276" s="2"/>
      <c r="U276" s="2" t="s">
        <v>157</v>
      </c>
      <c r="V276" s="2"/>
      <c r="W276" s="2" t="s">
        <v>113</v>
      </c>
      <c r="X276" s="2" t="s">
        <v>425</v>
      </c>
      <c r="Y276" s="2" t="s">
        <v>240</v>
      </c>
      <c r="Z276" s="2"/>
      <c r="AA276" s="2"/>
      <c r="AB276">
        <v>0</v>
      </c>
      <c r="AC276" t="str">
        <f>VLOOKUP(AE276,Table1[[Ký hiệu]:[Hướng xli]],9,0)</f>
        <v>NCC điều chỉnh giảm toàn bộ HĐ</v>
      </c>
      <c r="AD276" t="s">
        <v>513</v>
      </c>
      <c r="AE276" s="2">
        <v>46808</v>
      </c>
      <c r="AF276" s="6"/>
    </row>
    <row r="277" spans="1:32" hidden="1" x14ac:dyDescent="0.25">
      <c r="A277" s="8">
        <v>45527</v>
      </c>
      <c r="B277" s="2" t="s">
        <v>171</v>
      </c>
      <c r="C277" s="8">
        <v>45534</v>
      </c>
      <c r="D277" s="2" t="s">
        <v>437</v>
      </c>
      <c r="E277" s="2" t="s">
        <v>360</v>
      </c>
      <c r="F277" s="2" t="s">
        <v>260</v>
      </c>
      <c r="G277" s="2" t="s">
        <v>297</v>
      </c>
      <c r="H277" s="2" t="s">
        <v>75</v>
      </c>
      <c r="I277" s="2" t="s">
        <v>450</v>
      </c>
      <c r="J277" s="2" t="s">
        <v>306</v>
      </c>
      <c r="K277" s="2" t="s">
        <v>80</v>
      </c>
      <c r="L277" s="11">
        <v>6</v>
      </c>
      <c r="M277" s="11">
        <v>6</v>
      </c>
      <c r="N277" s="6">
        <v>73431</v>
      </c>
      <c r="O277" s="6">
        <v>440586</v>
      </c>
      <c r="P277" s="6">
        <f t="shared" si="5"/>
        <v>440586</v>
      </c>
      <c r="Q277" s="6">
        <v>0</v>
      </c>
      <c r="R277" s="11">
        <v>0</v>
      </c>
      <c r="S277" s="6">
        <v>0</v>
      </c>
      <c r="T277" s="2"/>
      <c r="U277" s="2" t="s">
        <v>157</v>
      </c>
      <c r="V277" s="2"/>
      <c r="W277" s="2" t="s">
        <v>113</v>
      </c>
      <c r="X277" s="2" t="s">
        <v>425</v>
      </c>
      <c r="Y277" s="2" t="s">
        <v>240</v>
      </c>
      <c r="Z277" s="2"/>
      <c r="AA277" s="2"/>
      <c r="AB277">
        <v>440586</v>
      </c>
      <c r="AC277" t="str">
        <f>VLOOKUP(AE277,Table1[[Ký hiệu]:[Hướng xli]],9,0)</f>
        <v>NCC check theo sheep data cửa hàng nhập kho điều chỉnh giảm toàn bộ HĐ cũ và xuất lại HĐ mới đúng số lượng</v>
      </c>
      <c r="AD277" t="s">
        <v>546</v>
      </c>
      <c r="AE277" s="2">
        <v>46809</v>
      </c>
      <c r="AF277" s="6"/>
    </row>
    <row r="278" spans="1:32" s="16" customFormat="1" hidden="1" x14ac:dyDescent="0.25">
      <c r="A278" s="13">
        <v>45527</v>
      </c>
      <c r="B278" s="14" t="s">
        <v>171</v>
      </c>
      <c r="C278" s="13">
        <v>45534</v>
      </c>
      <c r="D278" s="14" t="s">
        <v>437</v>
      </c>
      <c r="E278" s="14" t="s">
        <v>360</v>
      </c>
      <c r="F278" s="14" t="s">
        <v>260</v>
      </c>
      <c r="G278" s="14" t="s">
        <v>297</v>
      </c>
      <c r="H278" s="14" t="s">
        <v>75</v>
      </c>
      <c r="I278" s="14" t="s">
        <v>500</v>
      </c>
      <c r="J278" s="14" t="s">
        <v>485</v>
      </c>
      <c r="K278" s="14" t="s">
        <v>80</v>
      </c>
      <c r="L278" s="12">
        <v>4</v>
      </c>
      <c r="M278" s="12">
        <v>0</v>
      </c>
      <c r="N278" s="15">
        <v>50182</v>
      </c>
      <c r="O278" s="15">
        <v>200728</v>
      </c>
      <c r="P278" s="6">
        <f t="shared" si="5"/>
        <v>0</v>
      </c>
      <c r="Q278" s="15">
        <v>0</v>
      </c>
      <c r="R278" s="12">
        <v>0</v>
      </c>
      <c r="S278" s="15">
        <v>0</v>
      </c>
      <c r="T278" s="14"/>
      <c r="U278" s="14" t="s">
        <v>157</v>
      </c>
      <c r="V278" s="14"/>
      <c r="W278" s="14" t="s">
        <v>113</v>
      </c>
      <c r="X278" s="14" t="s">
        <v>425</v>
      </c>
      <c r="Y278" s="14" t="s">
        <v>240</v>
      </c>
      <c r="Z278" s="14"/>
      <c r="AA278" s="14"/>
      <c r="AB278" s="16">
        <v>0</v>
      </c>
      <c r="AC278" t="str">
        <f>VLOOKUP(AE278,Table1[[Ký hiệu]:[Hướng xli]],9,0)</f>
        <v>NCC check theo sheep data cửa hàng nhập kho điều chỉnh giảm toàn bộ HĐ cũ và xuất lại HĐ mới đúng số lượng</v>
      </c>
      <c r="AD278" s="16" t="s">
        <v>546</v>
      </c>
      <c r="AE278" s="14">
        <v>46809</v>
      </c>
      <c r="AF278" s="6"/>
    </row>
    <row r="279" spans="1:32" s="16" customFormat="1" hidden="1" x14ac:dyDescent="0.25">
      <c r="A279" s="13">
        <v>45527</v>
      </c>
      <c r="B279" s="14" t="s">
        <v>171</v>
      </c>
      <c r="C279" s="13">
        <v>45534</v>
      </c>
      <c r="D279" s="14" t="s">
        <v>437</v>
      </c>
      <c r="E279" s="14" t="s">
        <v>360</v>
      </c>
      <c r="F279" s="14" t="s">
        <v>260</v>
      </c>
      <c r="G279" s="14" t="s">
        <v>297</v>
      </c>
      <c r="H279" s="14" t="s">
        <v>75</v>
      </c>
      <c r="I279" s="14" t="s">
        <v>490</v>
      </c>
      <c r="J279" s="14" t="s">
        <v>236</v>
      </c>
      <c r="K279" s="14" t="s">
        <v>80</v>
      </c>
      <c r="L279" s="12">
        <v>4</v>
      </c>
      <c r="M279" s="12">
        <v>0</v>
      </c>
      <c r="N279" s="15">
        <v>70950</v>
      </c>
      <c r="O279" s="15">
        <v>283800</v>
      </c>
      <c r="P279" s="6">
        <f t="shared" si="5"/>
        <v>0</v>
      </c>
      <c r="Q279" s="15">
        <v>0</v>
      </c>
      <c r="R279" s="12">
        <v>0</v>
      </c>
      <c r="S279" s="15">
        <v>0</v>
      </c>
      <c r="T279" s="14"/>
      <c r="U279" s="14" t="s">
        <v>157</v>
      </c>
      <c r="V279" s="14"/>
      <c r="W279" s="14" t="s">
        <v>113</v>
      </c>
      <c r="X279" s="14" t="s">
        <v>425</v>
      </c>
      <c r="Y279" s="14" t="s">
        <v>240</v>
      </c>
      <c r="Z279" s="14"/>
      <c r="AA279" s="14"/>
      <c r="AB279" s="16">
        <v>0</v>
      </c>
      <c r="AC279" t="str">
        <f>VLOOKUP(AE279,Table1[[Ký hiệu]:[Hướng xli]],9,0)</f>
        <v>NCC check theo sheep data cửa hàng nhập kho điều chỉnh giảm toàn bộ HĐ cũ và xuất lại HĐ mới đúng số lượng</v>
      </c>
      <c r="AD279" s="16" t="s">
        <v>546</v>
      </c>
      <c r="AE279" s="14">
        <v>46809</v>
      </c>
      <c r="AF279" s="6"/>
    </row>
    <row r="280" spans="1:32" hidden="1" x14ac:dyDescent="0.25">
      <c r="A280" s="8">
        <v>45527</v>
      </c>
      <c r="B280" s="2" t="s">
        <v>171</v>
      </c>
      <c r="C280" s="8">
        <v>45534</v>
      </c>
      <c r="D280" s="2" t="s">
        <v>437</v>
      </c>
      <c r="E280" s="2" t="s">
        <v>360</v>
      </c>
      <c r="F280" s="2" t="s">
        <v>260</v>
      </c>
      <c r="G280" s="2" t="s">
        <v>297</v>
      </c>
      <c r="H280" s="2" t="s">
        <v>75</v>
      </c>
      <c r="I280" s="2" t="s">
        <v>472</v>
      </c>
      <c r="J280" s="2" t="s">
        <v>256</v>
      </c>
      <c r="K280" s="2" t="s">
        <v>80</v>
      </c>
      <c r="L280" s="11">
        <v>4</v>
      </c>
      <c r="M280" s="11">
        <v>4</v>
      </c>
      <c r="N280" s="6">
        <v>55595</v>
      </c>
      <c r="O280" s="6">
        <v>222380</v>
      </c>
      <c r="P280" s="6">
        <f t="shared" si="5"/>
        <v>222380</v>
      </c>
      <c r="Q280" s="6">
        <v>0</v>
      </c>
      <c r="R280" s="11">
        <v>0</v>
      </c>
      <c r="S280" s="6">
        <v>0</v>
      </c>
      <c r="T280" s="2"/>
      <c r="U280" s="2" t="s">
        <v>157</v>
      </c>
      <c r="V280" s="2"/>
      <c r="W280" s="2" t="s">
        <v>113</v>
      </c>
      <c r="X280" s="2" t="s">
        <v>425</v>
      </c>
      <c r="Y280" s="2" t="s">
        <v>240</v>
      </c>
      <c r="Z280" s="2"/>
      <c r="AA280" s="2"/>
      <c r="AB280">
        <v>222380</v>
      </c>
      <c r="AC280" t="str">
        <f>VLOOKUP(AE280,Table1[[Ký hiệu]:[Hướng xli]],9,0)</f>
        <v>NCC check theo sheep data cửa hàng nhập kho điều chỉnh giảm toàn bộ HĐ cũ và xuất lại HĐ mới đúng số lượng</v>
      </c>
      <c r="AD280" t="s">
        <v>546</v>
      </c>
      <c r="AE280" s="2">
        <v>46809</v>
      </c>
      <c r="AF280" s="6"/>
    </row>
    <row r="281" spans="1:32" ht="18.75" hidden="1" x14ac:dyDescent="0.3">
      <c r="O281" s="23">
        <f>SUM(O2:O280)</f>
        <v>106633612</v>
      </c>
      <c r="P281" s="23">
        <f t="shared" ref="P281:AB281" si="6">SUM(P2:P280)</f>
        <v>89028367</v>
      </c>
      <c r="Q281" s="23">
        <f t="shared" si="6"/>
        <v>0</v>
      </c>
      <c r="R281" s="23">
        <f t="shared" si="6"/>
        <v>0</v>
      </c>
      <c r="S281" s="23">
        <f t="shared" si="6"/>
        <v>0</v>
      </c>
      <c r="T281" s="23">
        <f t="shared" si="6"/>
        <v>0</v>
      </c>
      <c r="U281" s="23">
        <f t="shared" si="6"/>
        <v>0</v>
      </c>
      <c r="V281" s="23">
        <f t="shared" si="6"/>
        <v>0</v>
      </c>
      <c r="W281" s="23">
        <f t="shared" si="6"/>
        <v>0</v>
      </c>
      <c r="X281" s="23">
        <f t="shared" si="6"/>
        <v>0</v>
      </c>
      <c r="Y281" s="23">
        <f t="shared" si="6"/>
        <v>0</v>
      </c>
      <c r="Z281" s="23">
        <f t="shared" si="6"/>
        <v>0</v>
      </c>
      <c r="AA281" s="23">
        <f t="shared" si="6"/>
        <v>0</v>
      </c>
      <c r="AB281" s="23">
        <f t="shared" si="6"/>
        <v>51746988</v>
      </c>
      <c r="AD281" s="23">
        <f>SUM(AD2:AD280)</f>
        <v>0</v>
      </c>
      <c r="AF281" s="23"/>
    </row>
    <row r="283" spans="1:32" x14ac:dyDescent="0.25">
      <c r="O283" s="25">
        <f>SUBTOTAL(109,O2:O282)</f>
        <v>2443342</v>
      </c>
    </row>
    <row r="286" spans="1:32" x14ac:dyDescent="0.25">
      <c r="AB286" s="2">
        <v>4161661206</v>
      </c>
    </row>
  </sheetData>
  <autoFilter ref="A1:AF281" xr:uid="{FEE5CA1C-25F9-40BB-844C-3D146194497C}">
    <filterColumn colId="30">
      <filters>
        <filter val="34947"/>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50C02-872D-4CE3-9B67-A36ACA98C7A3}">
  <sheetPr>
    <outlinePr summaryBelow="0"/>
  </sheetPr>
  <dimension ref="A1:AK283"/>
  <sheetViews>
    <sheetView zoomScaleNormal="100" workbookViewId="0">
      <selection activeCell="AG1" sqref="AG1:AK1048576"/>
    </sheetView>
  </sheetViews>
  <sheetFormatPr defaultColWidth="9.140625" defaultRowHeight="15" x14ac:dyDescent="0.25"/>
  <cols>
    <col min="1" max="1" width="14.28515625" style="7" customWidth="1"/>
    <col min="2" max="2" width="14.28515625" customWidth="1"/>
    <col min="3" max="3" width="13.5703125" style="7" customWidth="1"/>
    <col min="4" max="4" width="15" customWidth="1"/>
    <col min="5" max="5" width="16.28515625" bestFit="1" customWidth="1"/>
    <col min="6" max="6" width="16.28515625" hidden="1" customWidth="1"/>
    <col min="7" max="7" width="78.85546875" hidden="1" customWidth="1"/>
    <col min="8" max="8" width="12.5703125" hidden="1" customWidth="1"/>
    <col min="9" max="9" width="11.5703125" bestFit="1" customWidth="1"/>
    <col min="10" max="10" width="17.7109375" bestFit="1" customWidth="1"/>
    <col min="11" max="11" width="8.7109375" bestFit="1" customWidth="1"/>
    <col min="12" max="12" width="12.28515625" style="9" bestFit="1" customWidth="1"/>
    <col min="13" max="13" width="7.28515625" style="9" customWidth="1"/>
    <col min="14" max="14" width="10.85546875" style="10" bestFit="1" customWidth="1"/>
    <col min="15" max="15" width="22.5703125" style="10" hidden="1" customWidth="1"/>
    <col min="16" max="16" width="28.85546875" style="10" hidden="1" customWidth="1"/>
    <col min="17" max="17" width="12.85546875" style="10" hidden="1" customWidth="1"/>
    <col min="18" max="18" width="15.5703125" style="9" hidden="1" customWidth="1"/>
    <col min="19" max="19" width="13.42578125" style="10" hidden="1" customWidth="1"/>
    <col min="20" max="20" width="22" hidden="1" customWidth="1"/>
    <col min="21" max="21" width="16.7109375" hidden="1" customWidth="1"/>
    <col min="22" max="22" width="15" hidden="1" customWidth="1"/>
    <col min="23" max="23" width="20.5703125" hidden="1" customWidth="1"/>
    <col min="24" max="24" width="14.140625" hidden="1" customWidth="1"/>
    <col min="25" max="25" width="10.7109375" hidden="1" customWidth="1"/>
    <col min="26" max="26" width="59.7109375" hidden="1" customWidth="1"/>
    <col min="27" max="27" width="21.140625" hidden="1" customWidth="1"/>
    <col min="28" max="28" width="11.5703125" bestFit="1" customWidth="1"/>
    <col min="29" max="29" width="22.85546875" bestFit="1" customWidth="1"/>
    <col min="30" max="30" width="15.5703125" customWidth="1"/>
    <col min="31" max="31" width="41.5703125" customWidth="1"/>
    <col min="32" max="32" width="15" customWidth="1"/>
    <col min="33" max="33" width="22.5703125" style="92" customWidth="1"/>
    <col min="34" max="34" width="11.5703125" style="87" customWidth="1"/>
    <col min="35" max="35" width="9.140625" style="87"/>
    <col min="36" max="36" width="25" style="87" bestFit="1" customWidth="1"/>
    <col min="37" max="37" width="21.7109375" style="87" customWidth="1"/>
  </cols>
  <sheetData>
    <row r="1" spans="1:37" ht="52.5" customHeight="1" x14ac:dyDescent="0.25">
      <c r="A1" s="3" t="s">
        <v>77</v>
      </c>
      <c r="B1" s="4" t="s">
        <v>391</v>
      </c>
      <c r="C1" s="3" t="s">
        <v>258</v>
      </c>
      <c r="D1" s="4" t="s">
        <v>93</v>
      </c>
      <c r="E1" s="4" t="s">
        <v>53</v>
      </c>
      <c r="F1" s="4" t="s">
        <v>233</v>
      </c>
      <c r="G1" s="4" t="s">
        <v>38</v>
      </c>
      <c r="H1" s="4" t="s">
        <v>219</v>
      </c>
      <c r="I1" s="4" t="s">
        <v>387</v>
      </c>
      <c r="J1" s="4" t="s">
        <v>138</v>
      </c>
      <c r="K1" s="4" t="s">
        <v>124</v>
      </c>
      <c r="L1" s="5" t="s">
        <v>114</v>
      </c>
      <c r="M1" s="5" t="s">
        <v>548</v>
      </c>
      <c r="N1" s="1" t="s">
        <v>346</v>
      </c>
      <c r="O1" s="1" t="s">
        <v>671</v>
      </c>
      <c r="P1" s="1" t="s">
        <v>669</v>
      </c>
      <c r="Q1" s="1" t="s">
        <v>116</v>
      </c>
      <c r="R1" s="5" t="s">
        <v>241</v>
      </c>
      <c r="S1" s="1" t="s">
        <v>212</v>
      </c>
      <c r="T1" s="4" t="s">
        <v>100</v>
      </c>
      <c r="U1" s="4" t="s">
        <v>327</v>
      </c>
      <c r="V1" s="4" t="s">
        <v>198</v>
      </c>
      <c r="W1" s="4" t="s">
        <v>49</v>
      </c>
      <c r="X1" s="4" t="s">
        <v>503</v>
      </c>
      <c r="Y1" s="4" t="s">
        <v>428</v>
      </c>
      <c r="Z1" s="4" t="s">
        <v>322</v>
      </c>
      <c r="AA1" s="4" t="s">
        <v>284</v>
      </c>
      <c r="AB1" s="4"/>
      <c r="AC1" s="4" t="s">
        <v>670</v>
      </c>
      <c r="AF1" s="4" t="s">
        <v>815</v>
      </c>
      <c r="AG1" s="85" t="s">
        <v>675</v>
      </c>
      <c r="AH1" s="85" t="s">
        <v>720</v>
      </c>
      <c r="AI1" s="85" t="s">
        <v>721</v>
      </c>
      <c r="AJ1" s="86" t="s">
        <v>814</v>
      </c>
      <c r="AK1" s="86" t="s">
        <v>816</v>
      </c>
    </row>
    <row r="2" spans="1:37" x14ac:dyDescent="0.25">
      <c r="A2" s="8">
        <v>45450</v>
      </c>
      <c r="B2" s="2" t="s">
        <v>47</v>
      </c>
      <c r="C2" s="8">
        <v>45456</v>
      </c>
      <c r="D2" s="2" t="s">
        <v>501</v>
      </c>
      <c r="E2" s="2">
        <v>4160177182</v>
      </c>
      <c r="F2" s="2" t="s">
        <v>363</v>
      </c>
      <c r="G2" s="2" t="s">
        <v>307</v>
      </c>
      <c r="H2" s="2" t="s">
        <v>251</v>
      </c>
      <c r="I2" s="2" t="s">
        <v>450</v>
      </c>
      <c r="J2" s="2" t="s">
        <v>306</v>
      </c>
      <c r="K2" s="2" t="s">
        <v>80</v>
      </c>
      <c r="L2" s="11">
        <v>3</v>
      </c>
      <c r="M2" s="11">
        <v>3</v>
      </c>
      <c r="N2" s="6">
        <v>73431</v>
      </c>
      <c r="O2" s="6">
        <v>220293</v>
      </c>
      <c r="P2" s="6">
        <f>M2*N2</f>
        <v>220293</v>
      </c>
      <c r="Q2" s="6">
        <v>0</v>
      </c>
      <c r="R2" s="11">
        <v>0</v>
      </c>
      <c r="S2" s="6">
        <v>0</v>
      </c>
      <c r="T2" s="2" t="s">
        <v>333</v>
      </c>
      <c r="U2" s="2" t="s">
        <v>408</v>
      </c>
      <c r="V2" s="2" t="s">
        <v>373</v>
      </c>
      <c r="W2" s="2" t="s">
        <v>113</v>
      </c>
      <c r="X2" s="2" t="s">
        <v>425</v>
      </c>
      <c r="Y2" s="2" t="s">
        <v>240</v>
      </c>
      <c r="Z2" s="2"/>
      <c r="AA2" s="2"/>
      <c r="AB2" s="65">
        <f>ROUND(O2*8%,0)+O2</f>
        <v>237916</v>
      </c>
      <c r="AC2">
        <v>220293</v>
      </c>
      <c r="AD2" t="str">
        <f>VLOOKUP(AF2,Table1[[Ký hiệu]:[Hướng xli]],9,0)</f>
        <v>NCC check theo sheep data cửa hàng nhập kho điều chỉnh giảm toàn bộ HĐ cũ và xuất lại HĐ mới đúng số lượng</v>
      </c>
      <c r="AE2" t="s">
        <v>512</v>
      </c>
      <c r="AF2" s="57">
        <v>28825</v>
      </c>
      <c r="AG2" s="91" t="s">
        <v>676</v>
      </c>
      <c r="AH2" s="87" t="s">
        <v>718</v>
      </c>
      <c r="AI2" s="87" t="s">
        <v>800</v>
      </c>
    </row>
    <row r="3" spans="1:37" x14ac:dyDescent="0.25">
      <c r="A3" s="8">
        <v>45450</v>
      </c>
      <c r="B3" s="2" t="s">
        <v>47</v>
      </c>
      <c r="C3" s="8">
        <v>45456</v>
      </c>
      <c r="D3" s="2" t="s">
        <v>501</v>
      </c>
      <c r="E3" s="2">
        <v>4160177182</v>
      </c>
      <c r="F3" s="2" t="s">
        <v>363</v>
      </c>
      <c r="G3" s="2" t="s">
        <v>307</v>
      </c>
      <c r="H3" s="2" t="s">
        <v>251</v>
      </c>
      <c r="I3" s="2" t="s">
        <v>328</v>
      </c>
      <c r="J3" s="2" t="s">
        <v>305</v>
      </c>
      <c r="K3" s="2" t="s">
        <v>80</v>
      </c>
      <c r="L3" s="11">
        <v>3</v>
      </c>
      <c r="M3" s="11">
        <v>3</v>
      </c>
      <c r="N3" s="6">
        <v>111058</v>
      </c>
      <c r="O3" s="6">
        <v>333174</v>
      </c>
      <c r="P3" s="6">
        <f t="shared" ref="P3:P49" si="0">M3*N3</f>
        <v>333174</v>
      </c>
      <c r="Q3" s="6">
        <v>0</v>
      </c>
      <c r="R3" s="11">
        <v>0</v>
      </c>
      <c r="S3" s="6">
        <v>0</v>
      </c>
      <c r="T3" s="2" t="s">
        <v>333</v>
      </c>
      <c r="U3" s="2" t="s">
        <v>408</v>
      </c>
      <c r="V3" s="2" t="s">
        <v>373</v>
      </c>
      <c r="W3" s="2" t="s">
        <v>113</v>
      </c>
      <c r="X3" s="2" t="s">
        <v>425</v>
      </c>
      <c r="Y3" s="2" t="s">
        <v>240</v>
      </c>
      <c r="Z3" s="2"/>
      <c r="AA3" s="2"/>
      <c r="AB3" s="65">
        <f t="shared" ref="AB3:AB66" si="1">ROUND(O3*8%,0)+O3</f>
        <v>359828</v>
      </c>
      <c r="AC3">
        <v>333174</v>
      </c>
      <c r="AD3" t="str">
        <f>VLOOKUP(AF3,Table1[[Ký hiệu]:[Hướng xli]],9,0)</f>
        <v>NCC check theo sheep data cửa hàng nhập kho điều chỉnh giảm toàn bộ HĐ cũ và xuất lại HĐ mới đúng số lượng</v>
      </c>
      <c r="AE3" t="s">
        <v>512</v>
      </c>
      <c r="AF3" s="57">
        <v>28825</v>
      </c>
      <c r="AG3" s="91" t="s">
        <v>673</v>
      </c>
      <c r="AH3" s="87" t="s">
        <v>718</v>
      </c>
      <c r="AI3" s="87" t="s">
        <v>800</v>
      </c>
    </row>
    <row r="4" spans="1:37" s="16" customFormat="1" x14ac:dyDescent="0.25">
      <c r="A4" s="13">
        <v>45450</v>
      </c>
      <c r="B4" s="14" t="s">
        <v>47</v>
      </c>
      <c r="C4" s="13">
        <v>45456</v>
      </c>
      <c r="D4" s="14" t="s">
        <v>501</v>
      </c>
      <c r="E4" s="14">
        <v>4160177182</v>
      </c>
      <c r="F4" s="14" t="s">
        <v>363</v>
      </c>
      <c r="G4" s="14" t="s">
        <v>307</v>
      </c>
      <c r="H4" s="14" t="s">
        <v>251</v>
      </c>
      <c r="I4" s="14" t="s">
        <v>472</v>
      </c>
      <c r="J4" s="14" t="s">
        <v>256</v>
      </c>
      <c r="K4" s="14" t="s">
        <v>80</v>
      </c>
      <c r="L4" s="12">
        <v>3</v>
      </c>
      <c r="M4" s="12">
        <v>0</v>
      </c>
      <c r="N4" s="15">
        <v>55595</v>
      </c>
      <c r="O4" s="15">
        <v>166785</v>
      </c>
      <c r="P4" s="6">
        <f t="shared" si="0"/>
        <v>0</v>
      </c>
      <c r="Q4" s="15">
        <v>0</v>
      </c>
      <c r="R4" s="12">
        <v>0</v>
      </c>
      <c r="S4" s="15">
        <v>0</v>
      </c>
      <c r="T4" s="14" t="s">
        <v>333</v>
      </c>
      <c r="U4" s="14" t="s">
        <v>408</v>
      </c>
      <c r="V4" s="14" t="s">
        <v>373</v>
      </c>
      <c r="W4" s="14" t="s">
        <v>113</v>
      </c>
      <c r="X4" s="14" t="s">
        <v>425</v>
      </c>
      <c r="Y4" s="14" t="s">
        <v>240</v>
      </c>
      <c r="Z4" s="14"/>
      <c r="AA4" s="14"/>
      <c r="AB4" s="65">
        <f t="shared" si="1"/>
        <v>180128</v>
      </c>
      <c r="AC4" s="16">
        <v>0</v>
      </c>
      <c r="AD4" t="str">
        <f>VLOOKUP(AF4,Table1[[Ký hiệu]:[Hướng xli]],9,0)</f>
        <v>NCC check theo sheep data cửa hàng nhập kho điều chỉnh giảm toàn bộ HĐ cũ và xuất lại HĐ mới đúng số lượng</v>
      </c>
      <c r="AE4" s="16" t="s">
        <v>512</v>
      </c>
      <c r="AF4" s="20">
        <v>28825</v>
      </c>
      <c r="AG4" s="91" t="s">
        <v>673</v>
      </c>
      <c r="AH4" s="87" t="s">
        <v>718</v>
      </c>
      <c r="AI4" s="87" t="s">
        <v>800</v>
      </c>
      <c r="AJ4" s="88"/>
      <c r="AK4" s="88"/>
    </row>
    <row r="5" spans="1:37" x14ac:dyDescent="0.25">
      <c r="A5" s="8">
        <v>45450</v>
      </c>
      <c r="B5" s="2" t="s">
        <v>47</v>
      </c>
      <c r="C5" s="8">
        <v>45456</v>
      </c>
      <c r="D5" s="2" t="s">
        <v>501</v>
      </c>
      <c r="E5" s="2">
        <v>4160177182</v>
      </c>
      <c r="F5" s="2" t="s">
        <v>363</v>
      </c>
      <c r="G5" s="2" t="s">
        <v>307</v>
      </c>
      <c r="H5" s="2" t="s">
        <v>251</v>
      </c>
      <c r="I5" s="2" t="s">
        <v>45</v>
      </c>
      <c r="J5" s="2" t="s">
        <v>168</v>
      </c>
      <c r="K5" s="2" t="s">
        <v>80</v>
      </c>
      <c r="L5" s="11">
        <v>3</v>
      </c>
      <c r="M5" s="11">
        <v>3</v>
      </c>
      <c r="N5" s="6">
        <v>44550</v>
      </c>
      <c r="O5" s="6">
        <v>133650</v>
      </c>
      <c r="P5" s="6">
        <f t="shared" si="0"/>
        <v>133650</v>
      </c>
      <c r="Q5" s="6">
        <v>0</v>
      </c>
      <c r="R5" s="11">
        <v>0</v>
      </c>
      <c r="S5" s="6">
        <v>0</v>
      </c>
      <c r="T5" s="2" t="s">
        <v>333</v>
      </c>
      <c r="U5" s="2" t="s">
        <v>408</v>
      </c>
      <c r="V5" s="2" t="s">
        <v>373</v>
      </c>
      <c r="W5" s="2" t="s">
        <v>113</v>
      </c>
      <c r="X5" s="2" t="s">
        <v>425</v>
      </c>
      <c r="Y5" s="2" t="s">
        <v>240</v>
      </c>
      <c r="Z5" s="2"/>
      <c r="AA5" s="2"/>
      <c r="AB5" s="65">
        <f t="shared" si="1"/>
        <v>144342</v>
      </c>
      <c r="AC5">
        <v>133650</v>
      </c>
      <c r="AD5" t="str">
        <f>VLOOKUP(AF5,Table1[[Ký hiệu]:[Hướng xli]],9,0)</f>
        <v>NCC check theo sheep data cửa hàng nhập kho điều chỉnh giảm toàn bộ HĐ cũ và xuất lại HĐ mới đúng số lượng</v>
      </c>
      <c r="AE5" t="s">
        <v>512</v>
      </c>
      <c r="AF5" s="57">
        <v>28825</v>
      </c>
      <c r="AG5" s="91" t="s">
        <v>673</v>
      </c>
      <c r="AH5" s="87" t="s">
        <v>718</v>
      </c>
      <c r="AI5" s="87" t="s">
        <v>800</v>
      </c>
    </row>
    <row r="6" spans="1:37" s="16" customFormat="1" x14ac:dyDescent="0.25">
      <c r="A6" s="13">
        <v>45450</v>
      </c>
      <c r="B6" s="14" t="s">
        <v>47</v>
      </c>
      <c r="C6" s="13">
        <v>45456</v>
      </c>
      <c r="D6" s="14" t="s">
        <v>501</v>
      </c>
      <c r="E6" s="14">
        <v>4160177182</v>
      </c>
      <c r="F6" s="14" t="s">
        <v>363</v>
      </c>
      <c r="G6" s="14" t="s">
        <v>307</v>
      </c>
      <c r="H6" s="14" t="s">
        <v>251</v>
      </c>
      <c r="I6" s="14" t="s">
        <v>490</v>
      </c>
      <c r="J6" s="14" t="s">
        <v>236</v>
      </c>
      <c r="K6" s="14" t="s">
        <v>80</v>
      </c>
      <c r="L6" s="12">
        <v>3</v>
      </c>
      <c r="M6" s="12">
        <v>0</v>
      </c>
      <c r="N6" s="15">
        <v>70950</v>
      </c>
      <c r="O6" s="15">
        <v>212850</v>
      </c>
      <c r="P6" s="6">
        <f t="shared" si="0"/>
        <v>0</v>
      </c>
      <c r="Q6" s="15">
        <v>0</v>
      </c>
      <c r="R6" s="12">
        <v>0</v>
      </c>
      <c r="S6" s="15">
        <v>0</v>
      </c>
      <c r="T6" s="14" t="s">
        <v>333</v>
      </c>
      <c r="U6" s="14" t="s">
        <v>408</v>
      </c>
      <c r="V6" s="14" t="s">
        <v>373</v>
      </c>
      <c r="W6" s="14" t="s">
        <v>113</v>
      </c>
      <c r="X6" s="14" t="s">
        <v>425</v>
      </c>
      <c r="Y6" s="14" t="s">
        <v>240</v>
      </c>
      <c r="Z6" s="14"/>
      <c r="AA6" s="14"/>
      <c r="AB6" s="65">
        <f t="shared" si="1"/>
        <v>229878</v>
      </c>
      <c r="AC6" s="16">
        <v>0</v>
      </c>
      <c r="AD6" t="str">
        <f>VLOOKUP(AF6,Table1[[Ký hiệu]:[Hướng xli]],9,0)</f>
        <v>NCC check theo sheep data cửa hàng nhập kho điều chỉnh giảm toàn bộ HĐ cũ và xuất lại HĐ mới đúng số lượng</v>
      </c>
      <c r="AE6" s="16" t="s">
        <v>512</v>
      </c>
      <c r="AF6" s="20">
        <v>28825</v>
      </c>
      <c r="AG6" s="91" t="s">
        <v>673</v>
      </c>
      <c r="AH6" s="87" t="s">
        <v>718</v>
      </c>
      <c r="AI6" s="87" t="s">
        <v>800</v>
      </c>
      <c r="AJ6" s="88"/>
      <c r="AK6" s="88"/>
    </row>
    <row r="7" spans="1:37" s="16" customFormat="1" x14ac:dyDescent="0.25">
      <c r="A7" s="13">
        <v>45450</v>
      </c>
      <c r="B7" s="14" t="s">
        <v>47</v>
      </c>
      <c r="C7" s="13">
        <v>45456</v>
      </c>
      <c r="D7" s="14" t="s">
        <v>501</v>
      </c>
      <c r="E7" s="14">
        <v>4160177182</v>
      </c>
      <c r="F7" s="14" t="s">
        <v>363</v>
      </c>
      <c r="G7" s="14" t="s">
        <v>307</v>
      </c>
      <c r="H7" s="14" t="s">
        <v>251</v>
      </c>
      <c r="I7" s="14" t="s">
        <v>448</v>
      </c>
      <c r="J7" s="14" t="s">
        <v>372</v>
      </c>
      <c r="K7" s="14" t="s">
        <v>80</v>
      </c>
      <c r="L7" s="12">
        <v>6</v>
      </c>
      <c r="M7" s="12">
        <v>3</v>
      </c>
      <c r="N7" s="15">
        <v>59400</v>
      </c>
      <c r="O7" s="15">
        <v>356400</v>
      </c>
      <c r="P7" s="6">
        <f t="shared" si="0"/>
        <v>178200</v>
      </c>
      <c r="Q7" s="15">
        <v>0</v>
      </c>
      <c r="R7" s="12">
        <v>0</v>
      </c>
      <c r="S7" s="15">
        <v>0</v>
      </c>
      <c r="T7" s="14" t="s">
        <v>333</v>
      </c>
      <c r="U7" s="14" t="s">
        <v>408</v>
      </c>
      <c r="V7" s="14" t="s">
        <v>373</v>
      </c>
      <c r="W7" s="14" t="s">
        <v>113</v>
      </c>
      <c r="X7" s="14" t="s">
        <v>425</v>
      </c>
      <c r="Y7" s="14" t="s">
        <v>240</v>
      </c>
      <c r="Z7" s="14"/>
      <c r="AA7" s="14"/>
      <c r="AB7" s="65">
        <f t="shared" si="1"/>
        <v>384912</v>
      </c>
      <c r="AC7" s="16">
        <v>178200</v>
      </c>
      <c r="AD7" t="str">
        <f>VLOOKUP(AF7,Table1[[Ký hiệu]:[Hướng xli]],9,0)</f>
        <v>NCC check theo sheep data cửa hàng nhập kho điều chỉnh giảm toàn bộ HĐ cũ và xuất lại HĐ mới đúng số lượng</v>
      </c>
      <c r="AE7" s="16" t="s">
        <v>512</v>
      </c>
      <c r="AF7" s="20">
        <v>28825</v>
      </c>
      <c r="AG7" s="91" t="s">
        <v>673</v>
      </c>
      <c r="AH7" s="87" t="s">
        <v>718</v>
      </c>
      <c r="AI7" s="87" t="s">
        <v>800</v>
      </c>
      <c r="AJ7" s="88"/>
      <c r="AK7" s="88"/>
    </row>
    <row r="8" spans="1:37" s="16" customFormat="1" x14ac:dyDescent="0.25">
      <c r="A8" s="13">
        <v>45450</v>
      </c>
      <c r="B8" s="14" t="s">
        <v>47</v>
      </c>
      <c r="C8" s="13">
        <v>45456</v>
      </c>
      <c r="D8" s="14" t="s">
        <v>501</v>
      </c>
      <c r="E8" s="14">
        <v>4160177182</v>
      </c>
      <c r="F8" s="14" t="s">
        <v>363</v>
      </c>
      <c r="G8" s="14" t="s">
        <v>307</v>
      </c>
      <c r="H8" s="14" t="s">
        <v>251</v>
      </c>
      <c r="I8" s="14" t="s">
        <v>500</v>
      </c>
      <c r="J8" s="14" t="s">
        <v>485</v>
      </c>
      <c r="K8" s="14" t="s">
        <v>80</v>
      </c>
      <c r="L8" s="12">
        <v>3</v>
      </c>
      <c r="M8" s="12">
        <v>0</v>
      </c>
      <c r="N8" s="15">
        <v>50182</v>
      </c>
      <c r="O8" s="15">
        <v>150546</v>
      </c>
      <c r="P8" s="6">
        <f t="shared" si="0"/>
        <v>0</v>
      </c>
      <c r="Q8" s="15">
        <v>0</v>
      </c>
      <c r="R8" s="12">
        <v>0</v>
      </c>
      <c r="S8" s="15">
        <v>0</v>
      </c>
      <c r="T8" s="14" t="s">
        <v>333</v>
      </c>
      <c r="U8" s="14" t="s">
        <v>408</v>
      </c>
      <c r="V8" s="14" t="s">
        <v>373</v>
      </c>
      <c r="W8" s="14" t="s">
        <v>113</v>
      </c>
      <c r="X8" s="14" t="s">
        <v>425</v>
      </c>
      <c r="Y8" s="14" t="s">
        <v>240</v>
      </c>
      <c r="Z8" s="14"/>
      <c r="AA8" s="14"/>
      <c r="AB8" s="65">
        <f t="shared" si="1"/>
        <v>162590</v>
      </c>
      <c r="AC8" s="16">
        <v>0</v>
      </c>
      <c r="AD8" t="str">
        <f>VLOOKUP(AF8,Table1[[Ký hiệu]:[Hướng xli]],9,0)</f>
        <v>NCC check theo sheep data cửa hàng nhập kho điều chỉnh giảm toàn bộ HĐ cũ và xuất lại HĐ mới đúng số lượng</v>
      </c>
      <c r="AE8" s="16" t="s">
        <v>512</v>
      </c>
      <c r="AF8" s="20">
        <v>28825</v>
      </c>
      <c r="AG8" s="91" t="s">
        <v>673</v>
      </c>
      <c r="AH8" s="87" t="s">
        <v>718</v>
      </c>
      <c r="AI8" s="87" t="s">
        <v>800</v>
      </c>
      <c r="AJ8" s="88"/>
      <c r="AK8" s="88"/>
    </row>
    <row r="9" spans="1:37" x14ac:dyDescent="0.25">
      <c r="A9" s="8">
        <v>45450</v>
      </c>
      <c r="B9" s="2" t="s">
        <v>47</v>
      </c>
      <c r="C9" s="8">
        <v>45456</v>
      </c>
      <c r="D9" s="2" t="s">
        <v>501</v>
      </c>
      <c r="E9" s="2">
        <v>4160177182</v>
      </c>
      <c r="F9" s="2" t="s">
        <v>363</v>
      </c>
      <c r="G9" s="2" t="s">
        <v>307</v>
      </c>
      <c r="H9" s="2" t="s">
        <v>251</v>
      </c>
      <c r="I9" s="2" t="s">
        <v>243</v>
      </c>
      <c r="J9" s="2" t="s">
        <v>430</v>
      </c>
      <c r="K9" s="2" t="s">
        <v>80</v>
      </c>
      <c r="L9" s="11">
        <v>3</v>
      </c>
      <c r="M9" s="11">
        <v>3</v>
      </c>
      <c r="N9" s="6">
        <v>37720</v>
      </c>
      <c r="O9" s="6">
        <v>113160</v>
      </c>
      <c r="P9" s="6">
        <f t="shared" si="0"/>
        <v>113160</v>
      </c>
      <c r="Q9" s="6">
        <v>0</v>
      </c>
      <c r="R9" s="11">
        <v>0</v>
      </c>
      <c r="S9" s="6">
        <v>0</v>
      </c>
      <c r="T9" s="2" t="s">
        <v>333</v>
      </c>
      <c r="U9" s="2" t="s">
        <v>408</v>
      </c>
      <c r="V9" s="2" t="s">
        <v>373</v>
      </c>
      <c r="W9" s="2" t="s">
        <v>113</v>
      </c>
      <c r="X9" s="2" t="s">
        <v>425</v>
      </c>
      <c r="Y9" s="2" t="s">
        <v>240</v>
      </c>
      <c r="Z9" s="2"/>
      <c r="AA9" s="2"/>
      <c r="AB9" s="65">
        <f t="shared" si="1"/>
        <v>122213</v>
      </c>
      <c r="AC9">
        <v>113160</v>
      </c>
      <c r="AD9" t="str">
        <f>VLOOKUP(AF9,Table1[[Ký hiệu]:[Hướng xli]],9,0)</f>
        <v>NCC check theo sheep data cửa hàng nhập kho điều chỉnh giảm toàn bộ HĐ cũ và xuất lại HĐ mới đúng số lượng</v>
      </c>
      <c r="AE9" t="s">
        <v>512</v>
      </c>
      <c r="AF9" s="57">
        <v>28825</v>
      </c>
      <c r="AG9" s="91" t="s">
        <v>673</v>
      </c>
      <c r="AH9" s="87" t="s">
        <v>718</v>
      </c>
      <c r="AI9" s="87" t="s">
        <v>800</v>
      </c>
    </row>
    <row r="10" spans="1:37" s="62" customFormat="1" x14ac:dyDescent="0.25">
      <c r="A10" s="58">
        <v>45474</v>
      </c>
      <c r="B10" s="59" t="s">
        <v>381</v>
      </c>
      <c r="C10" s="58">
        <v>45477</v>
      </c>
      <c r="D10" s="59" t="s">
        <v>352</v>
      </c>
      <c r="E10" s="59">
        <v>4160781730</v>
      </c>
      <c r="F10" s="59" t="s">
        <v>60</v>
      </c>
      <c r="G10" s="59" t="s">
        <v>359</v>
      </c>
      <c r="H10" s="59"/>
      <c r="I10" s="59" t="s">
        <v>450</v>
      </c>
      <c r="J10" s="59" t="s">
        <v>306</v>
      </c>
      <c r="K10" s="59" t="s">
        <v>80</v>
      </c>
      <c r="L10" s="60">
        <v>5</v>
      </c>
      <c r="M10" s="60">
        <v>5</v>
      </c>
      <c r="N10" s="61">
        <v>58745</v>
      </c>
      <c r="O10" s="61">
        <v>293725</v>
      </c>
      <c r="P10" s="61">
        <f t="shared" si="0"/>
        <v>293725</v>
      </c>
      <c r="Q10" s="61">
        <v>0</v>
      </c>
      <c r="R10" s="60">
        <v>0</v>
      </c>
      <c r="S10" s="61">
        <v>0</v>
      </c>
      <c r="T10" s="59" t="s">
        <v>462</v>
      </c>
      <c r="U10" s="59" t="s">
        <v>252</v>
      </c>
      <c r="V10" s="59" t="s">
        <v>469</v>
      </c>
      <c r="W10" s="59" t="s">
        <v>253</v>
      </c>
      <c r="X10" s="59" t="s">
        <v>425</v>
      </c>
      <c r="Y10" s="59" t="s">
        <v>445</v>
      </c>
      <c r="Z10" s="59"/>
      <c r="AA10" s="59"/>
      <c r="AB10" s="65">
        <f t="shared" si="1"/>
        <v>317223</v>
      </c>
      <c r="AC10" s="62">
        <v>0</v>
      </c>
      <c r="AD10" s="62" t="str">
        <f>VLOOKUP(AF10,Table1[[Ký hiệu]:[Hướng xli]],9,0)</f>
        <v>NCC điều chỉnh giảm toàn bộ HĐ</v>
      </c>
      <c r="AE10" s="62" t="s">
        <v>518</v>
      </c>
      <c r="AF10" s="59">
        <v>32409</v>
      </c>
      <c r="AG10" s="91" t="s">
        <v>677</v>
      </c>
      <c r="AH10" s="87" t="s">
        <v>251</v>
      </c>
      <c r="AI10" s="87" t="s">
        <v>251</v>
      </c>
      <c r="AJ10" s="87"/>
      <c r="AK10" s="87"/>
    </row>
    <row r="11" spans="1:37" s="62" customFormat="1" x14ac:dyDescent="0.25">
      <c r="A11" s="58">
        <v>45474</v>
      </c>
      <c r="B11" s="59" t="s">
        <v>381</v>
      </c>
      <c r="C11" s="58">
        <v>45477</v>
      </c>
      <c r="D11" s="59" t="s">
        <v>352</v>
      </c>
      <c r="E11" s="59">
        <v>4160781730</v>
      </c>
      <c r="F11" s="59" t="s">
        <v>60</v>
      </c>
      <c r="G11" s="59" t="s">
        <v>359</v>
      </c>
      <c r="H11" s="59"/>
      <c r="I11" s="59" t="s">
        <v>328</v>
      </c>
      <c r="J11" s="59" t="s">
        <v>305</v>
      </c>
      <c r="K11" s="59" t="s">
        <v>80</v>
      </c>
      <c r="L11" s="60">
        <v>10</v>
      </c>
      <c r="M11" s="60">
        <v>10</v>
      </c>
      <c r="N11" s="61">
        <v>111058</v>
      </c>
      <c r="O11" s="61">
        <v>1110580</v>
      </c>
      <c r="P11" s="61">
        <f t="shared" si="0"/>
        <v>1110580</v>
      </c>
      <c r="Q11" s="61">
        <v>0</v>
      </c>
      <c r="R11" s="60">
        <v>0</v>
      </c>
      <c r="S11" s="61">
        <v>0</v>
      </c>
      <c r="T11" s="59" t="s">
        <v>462</v>
      </c>
      <c r="U11" s="59" t="s">
        <v>252</v>
      </c>
      <c r="V11" s="59" t="s">
        <v>469</v>
      </c>
      <c r="W11" s="59" t="s">
        <v>253</v>
      </c>
      <c r="X11" s="59" t="s">
        <v>425</v>
      </c>
      <c r="Y11" s="59" t="s">
        <v>445</v>
      </c>
      <c r="Z11" s="59"/>
      <c r="AA11" s="59"/>
      <c r="AB11" s="65">
        <f t="shared" si="1"/>
        <v>1199426</v>
      </c>
      <c r="AC11" s="62">
        <v>0</v>
      </c>
      <c r="AD11" s="62" t="str">
        <f>VLOOKUP(AF11,Table1[[Ký hiệu]:[Hướng xli]],9,0)</f>
        <v>NCC điều chỉnh giảm toàn bộ HĐ</v>
      </c>
      <c r="AE11" s="62" t="s">
        <v>518</v>
      </c>
      <c r="AF11" s="59">
        <v>32409</v>
      </c>
      <c r="AG11" s="91" t="s">
        <v>677</v>
      </c>
      <c r="AH11" s="87" t="s">
        <v>251</v>
      </c>
      <c r="AI11" s="87" t="s">
        <v>251</v>
      </c>
      <c r="AJ11" s="87"/>
      <c r="AK11" s="87"/>
    </row>
    <row r="12" spans="1:37" s="62" customFormat="1" x14ac:dyDescent="0.25">
      <c r="A12" s="58">
        <v>45474</v>
      </c>
      <c r="B12" s="59" t="s">
        <v>381</v>
      </c>
      <c r="C12" s="58">
        <v>45477</v>
      </c>
      <c r="D12" s="59" t="s">
        <v>352</v>
      </c>
      <c r="E12" s="59">
        <v>4160781730</v>
      </c>
      <c r="F12" s="59" t="s">
        <v>60</v>
      </c>
      <c r="G12" s="59" t="s">
        <v>359</v>
      </c>
      <c r="H12" s="59"/>
      <c r="I12" s="59" t="s">
        <v>243</v>
      </c>
      <c r="J12" s="59" t="s">
        <v>430</v>
      </c>
      <c r="K12" s="59" t="s">
        <v>80</v>
      </c>
      <c r="L12" s="60">
        <v>3</v>
      </c>
      <c r="M12" s="60">
        <v>3</v>
      </c>
      <c r="N12" s="61">
        <v>37720</v>
      </c>
      <c r="O12" s="61">
        <v>113160</v>
      </c>
      <c r="P12" s="61">
        <f t="shared" si="0"/>
        <v>113160</v>
      </c>
      <c r="Q12" s="61">
        <v>0</v>
      </c>
      <c r="R12" s="60">
        <v>0</v>
      </c>
      <c r="S12" s="61">
        <v>0</v>
      </c>
      <c r="T12" s="59" t="s">
        <v>462</v>
      </c>
      <c r="U12" s="59" t="s">
        <v>252</v>
      </c>
      <c r="V12" s="59" t="s">
        <v>469</v>
      </c>
      <c r="W12" s="59" t="s">
        <v>253</v>
      </c>
      <c r="X12" s="59" t="s">
        <v>425</v>
      </c>
      <c r="Y12" s="59" t="s">
        <v>445</v>
      </c>
      <c r="Z12" s="59"/>
      <c r="AA12" s="59"/>
      <c r="AB12" s="65">
        <f t="shared" si="1"/>
        <v>122213</v>
      </c>
      <c r="AC12" s="62">
        <v>0</v>
      </c>
      <c r="AD12" s="62" t="str">
        <f>VLOOKUP(AF12,Table1[[Ký hiệu]:[Hướng xli]],9,0)</f>
        <v>NCC điều chỉnh giảm toàn bộ HĐ</v>
      </c>
      <c r="AE12" s="62" t="s">
        <v>518</v>
      </c>
      <c r="AF12" s="59">
        <v>32409</v>
      </c>
      <c r="AG12" s="91" t="s">
        <v>677</v>
      </c>
      <c r="AH12" s="87" t="s">
        <v>251</v>
      </c>
      <c r="AI12" s="87" t="s">
        <v>251</v>
      </c>
      <c r="AJ12" s="87"/>
      <c r="AK12" s="87"/>
    </row>
    <row r="13" spans="1:37" x14ac:dyDescent="0.25">
      <c r="A13" s="8">
        <v>45474</v>
      </c>
      <c r="B13" s="2" t="s">
        <v>74</v>
      </c>
      <c r="C13" s="8">
        <v>45477</v>
      </c>
      <c r="D13" s="2" t="s">
        <v>369</v>
      </c>
      <c r="E13" s="2">
        <v>4160864944</v>
      </c>
      <c r="F13" s="2" t="s">
        <v>508</v>
      </c>
      <c r="G13" s="2" t="s">
        <v>359</v>
      </c>
      <c r="H13" s="2"/>
      <c r="I13" s="2" t="s">
        <v>450</v>
      </c>
      <c r="J13" s="2" t="s">
        <v>306</v>
      </c>
      <c r="K13" s="2" t="s">
        <v>80</v>
      </c>
      <c r="L13" s="11">
        <v>5</v>
      </c>
      <c r="M13" s="11">
        <v>5</v>
      </c>
      <c r="N13" s="6">
        <v>58745</v>
      </c>
      <c r="O13" s="6">
        <v>293725</v>
      </c>
      <c r="P13" s="6">
        <f t="shared" si="0"/>
        <v>293725</v>
      </c>
      <c r="Q13" s="6">
        <v>0</v>
      </c>
      <c r="R13" s="11">
        <v>0</v>
      </c>
      <c r="S13" s="6">
        <v>0</v>
      </c>
      <c r="T13" s="2" t="s">
        <v>462</v>
      </c>
      <c r="U13" s="2" t="s">
        <v>252</v>
      </c>
      <c r="V13" s="2" t="s">
        <v>265</v>
      </c>
      <c r="W13" s="2" t="s">
        <v>253</v>
      </c>
      <c r="X13" s="2" t="s">
        <v>425</v>
      </c>
      <c r="Y13" s="2"/>
      <c r="Z13" s="2" t="s">
        <v>251</v>
      </c>
      <c r="AA13" s="2"/>
      <c r="AB13" s="65">
        <f t="shared" si="1"/>
        <v>317223</v>
      </c>
      <c r="AC13">
        <v>293725</v>
      </c>
      <c r="AD13" t="str">
        <f>VLOOKUP(AF13,Table1[[Ký hiệu]:[Hướng xli]],9,0)</f>
        <v>NCC check theo sheep data cửa hàng nhập kho điều chỉnh giảm toàn bộ HĐ cũ và xuất lại HĐ mới đúng số lượng</v>
      </c>
      <c r="AE13" t="s">
        <v>516</v>
      </c>
      <c r="AF13" s="57">
        <v>32471</v>
      </c>
      <c r="AG13" s="91" t="s">
        <v>673</v>
      </c>
      <c r="AH13" s="87" t="s">
        <v>717</v>
      </c>
      <c r="AI13" s="87" t="s">
        <v>788</v>
      </c>
    </row>
    <row r="14" spans="1:37" s="16" customFormat="1" x14ac:dyDescent="0.25">
      <c r="A14" s="13">
        <v>45474</v>
      </c>
      <c r="B14" s="14" t="s">
        <v>74</v>
      </c>
      <c r="C14" s="13">
        <v>45477</v>
      </c>
      <c r="D14" s="14" t="s">
        <v>369</v>
      </c>
      <c r="E14" s="14">
        <v>4160864944</v>
      </c>
      <c r="F14" s="14" t="s">
        <v>508</v>
      </c>
      <c r="G14" s="14" t="s">
        <v>359</v>
      </c>
      <c r="H14" s="14"/>
      <c r="I14" s="14" t="s">
        <v>328</v>
      </c>
      <c r="J14" s="14" t="s">
        <v>305</v>
      </c>
      <c r="K14" s="14" t="s">
        <v>80</v>
      </c>
      <c r="L14" s="12">
        <v>3</v>
      </c>
      <c r="M14" s="12">
        <v>0</v>
      </c>
      <c r="N14" s="15">
        <v>111058</v>
      </c>
      <c r="O14" s="15">
        <v>333174</v>
      </c>
      <c r="P14" s="6">
        <f t="shared" si="0"/>
        <v>0</v>
      </c>
      <c r="Q14" s="15">
        <v>0</v>
      </c>
      <c r="R14" s="12">
        <v>0</v>
      </c>
      <c r="S14" s="15">
        <v>0</v>
      </c>
      <c r="T14" s="14" t="s">
        <v>462</v>
      </c>
      <c r="U14" s="14" t="s">
        <v>252</v>
      </c>
      <c r="V14" s="14" t="s">
        <v>265</v>
      </c>
      <c r="W14" s="14" t="s">
        <v>253</v>
      </c>
      <c r="X14" s="14" t="s">
        <v>425</v>
      </c>
      <c r="Y14" s="14"/>
      <c r="Z14" s="14" t="s">
        <v>251</v>
      </c>
      <c r="AA14" s="14"/>
      <c r="AB14" s="65">
        <f t="shared" si="1"/>
        <v>359828</v>
      </c>
      <c r="AC14" s="16">
        <v>0</v>
      </c>
      <c r="AD14" t="str">
        <f>VLOOKUP(AF14,Table1[[Ký hiệu]:[Hướng xli]],9,0)</f>
        <v>NCC check theo sheep data cửa hàng nhập kho điều chỉnh giảm toàn bộ HĐ cũ và xuất lại HĐ mới đúng số lượng</v>
      </c>
      <c r="AE14" s="16" t="s">
        <v>516</v>
      </c>
      <c r="AF14" s="20">
        <v>32471</v>
      </c>
      <c r="AG14" s="91" t="s">
        <v>673</v>
      </c>
      <c r="AH14" s="87" t="s">
        <v>717</v>
      </c>
      <c r="AI14" s="87" t="s">
        <v>788</v>
      </c>
      <c r="AJ14" s="88"/>
      <c r="AK14" s="88"/>
    </row>
    <row r="15" spans="1:37" x14ac:dyDescent="0.25">
      <c r="A15" s="8">
        <v>45474</v>
      </c>
      <c r="B15" s="2" t="s">
        <v>74</v>
      </c>
      <c r="C15" s="8">
        <v>45477</v>
      </c>
      <c r="D15" s="2" t="s">
        <v>369</v>
      </c>
      <c r="E15" s="2">
        <v>4160864944</v>
      </c>
      <c r="F15" s="2" t="s">
        <v>508</v>
      </c>
      <c r="G15" s="2" t="s">
        <v>359</v>
      </c>
      <c r="H15" s="2"/>
      <c r="I15" s="2" t="s">
        <v>243</v>
      </c>
      <c r="J15" s="2" t="s">
        <v>430</v>
      </c>
      <c r="K15" s="2" t="s">
        <v>80</v>
      </c>
      <c r="L15" s="11">
        <v>5</v>
      </c>
      <c r="M15" s="11">
        <v>5</v>
      </c>
      <c r="N15" s="6">
        <v>46000</v>
      </c>
      <c r="O15" s="6">
        <v>230000</v>
      </c>
      <c r="P15" s="6">
        <f t="shared" si="0"/>
        <v>230000</v>
      </c>
      <c r="Q15" s="6">
        <v>0</v>
      </c>
      <c r="R15" s="11">
        <v>0</v>
      </c>
      <c r="S15" s="6">
        <v>0</v>
      </c>
      <c r="T15" s="2" t="s">
        <v>462</v>
      </c>
      <c r="U15" s="2" t="s">
        <v>252</v>
      </c>
      <c r="V15" s="2" t="s">
        <v>265</v>
      </c>
      <c r="W15" s="2" t="s">
        <v>253</v>
      </c>
      <c r="X15" s="2" t="s">
        <v>425</v>
      </c>
      <c r="Y15" s="2"/>
      <c r="Z15" s="2" t="s">
        <v>251</v>
      </c>
      <c r="AA15" s="2"/>
      <c r="AB15" s="65">
        <f t="shared" si="1"/>
        <v>248400</v>
      </c>
      <c r="AC15">
        <v>230000</v>
      </c>
      <c r="AD15" t="str">
        <f>VLOOKUP(AF15,Table1[[Ký hiệu]:[Hướng xli]],9,0)</f>
        <v>NCC check theo sheep data cửa hàng nhập kho điều chỉnh giảm toàn bộ HĐ cũ và xuất lại HĐ mới đúng số lượng</v>
      </c>
      <c r="AE15" t="s">
        <v>516</v>
      </c>
      <c r="AF15" s="57">
        <v>32471</v>
      </c>
      <c r="AG15" s="91" t="s">
        <v>673</v>
      </c>
      <c r="AH15" s="87" t="s">
        <v>717</v>
      </c>
      <c r="AI15" s="87" t="s">
        <v>788</v>
      </c>
    </row>
    <row r="16" spans="1:37" x14ac:dyDescent="0.25">
      <c r="A16" s="8">
        <v>45474</v>
      </c>
      <c r="B16" s="2" t="s">
        <v>74</v>
      </c>
      <c r="C16" s="8">
        <v>45477</v>
      </c>
      <c r="D16" s="2" t="s">
        <v>369</v>
      </c>
      <c r="E16" s="2">
        <v>4160864944</v>
      </c>
      <c r="F16" s="2" t="s">
        <v>508</v>
      </c>
      <c r="G16" s="2" t="s">
        <v>359</v>
      </c>
      <c r="H16" s="2"/>
      <c r="I16" s="2" t="s">
        <v>472</v>
      </c>
      <c r="J16" s="2" t="s">
        <v>256</v>
      </c>
      <c r="K16" s="2" t="s">
        <v>80</v>
      </c>
      <c r="L16" s="11">
        <v>3</v>
      </c>
      <c r="M16" s="11">
        <v>3</v>
      </c>
      <c r="N16" s="6">
        <v>44476</v>
      </c>
      <c r="O16" s="6">
        <v>133428</v>
      </c>
      <c r="P16" s="6">
        <f t="shared" si="0"/>
        <v>133428</v>
      </c>
      <c r="Q16" s="6">
        <v>0</v>
      </c>
      <c r="R16" s="11">
        <v>0</v>
      </c>
      <c r="S16" s="6">
        <v>0</v>
      </c>
      <c r="T16" s="2" t="s">
        <v>462</v>
      </c>
      <c r="U16" s="2" t="s">
        <v>252</v>
      </c>
      <c r="V16" s="2" t="s">
        <v>265</v>
      </c>
      <c r="W16" s="2" t="s">
        <v>253</v>
      </c>
      <c r="X16" s="2" t="s">
        <v>425</v>
      </c>
      <c r="Y16" s="2"/>
      <c r="Z16" s="2" t="s">
        <v>251</v>
      </c>
      <c r="AA16" s="2"/>
      <c r="AB16" s="65">
        <f t="shared" si="1"/>
        <v>144102</v>
      </c>
      <c r="AC16">
        <v>133428</v>
      </c>
      <c r="AD16" t="str">
        <f>VLOOKUP(AF16,Table1[[Ký hiệu]:[Hướng xli]],9,0)</f>
        <v>NCC check theo sheep data cửa hàng nhập kho điều chỉnh giảm toàn bộ HĐ cũ và xuất lại HĐ mới đúng số lượng</v>
      </c>
      <c r="AE16" t="s">
        <v>516</v>
      </c>
      <c r="AF16" s="57">
        <v>32471</v>
      </c>
      <c r="AG16" s="91" t="s">
        <v>673</v>
      </c>
      <c r="AH16" s="87" t="s">
        <v>717</v>
      </c>
      <c r="AI16" s="87" t="s">
        <v>788</v>
      </c>
    </row>
    <row r="17" spans="1:37" x14ac:dyDescent="0.25">
      <c r="A17" s="8">
        <v>45474</v>
      </c>
      <c r="B17" s="2" t="s">
        <v>74</v>
      </c>
      <c r="C17" s="8">
        <v>45477</v>
      </c>
      <c r="D17" s="2" t="s">
        <v>369</v>
      </c>
      <c r="E17" s="2">
        <v>4160864944</v>
      </c>
      <c r="F17" s="2" t="s">
        <v>508</v>
      </c>
      <c r="G17" s="2" t="s">
        <v>359</v>
      </c>
      <c r="H17" s="2"/>
      <c r="I17" s="2" t="s">
        <v>45</v>
      </c>
      <c r="J17" s="2" t="s">
        <v>168</v>
      </c>
      <c r="K17" s="2" t="s">
        <v>80</v>
      </c>
      <c r="L17" s="11">
        <v>3</v>
      </c>
      <c r="M17" s="11">
        <v>3</v>
      </c>
      <c r="N17" s="6">
        <v>59400</v>
      </c>
      <c r="O17" s="6">
        <v>178200</v>
      </c>
      <c r="P17" s="6">
        <f t="shared" si="0"/>
        <v>178200</v>
      </c>
      <c r="Q17" s="6">
        <v>0</v>
      </c>
      <c r="R17" s="11">
        <v>0</v>
      </c>
      <c r="S17" s="6">
        <v>0</v>
      </c>
      <c r="T17" s="2" t="s">
        <v>462</v>
      </c>
      <c r="U17" s="2" t="s">
        <v>252</v>
      </c>
      <c r="V17" s="2" t="s">
        <v>265</v>
      </c>
      <c r="W17" s="2" t="s">
        <v>253</v>
      </c>
      <c r="X17" s="2" t="s">
        <v>425</v>
      </c>
      <c r="Y17" s="2"/>
      <c r="Z17" s="2" t="s">
        <v>251</v>
      </c>
      <c r="AA17" s="2"/>
      <c r="AB17" s="65">
        <f t="shared" si="1"/>
        <v>192456</v>
      </c>
      <c r="AC17">
        <v>178200</v>
      </c>
      <c r="AD17" t="str">
        <f>VLOOKUP(AF17,Table1[[Ký hiệu]:[Hướng xli]],9,0)</f>
        <v>NCC check theo sheep data cửa hàng nhập kho điều chỉnh giảm toàn bộ HĐ cũ và xuất lại HĐ mới đúng số lượng</v>
      </c>
      <c r="AE17" t="s">
        <v>516</v>
      </c>
      <c r="AF17" s="57">
        <v>32471</v>
      </c>
      <c r="AG17" s="91" t="s">
        <v>673</v>
      </c>
      <c r="AH17" s="87" t="s">
        <v>717</v>
      </c>
      <c r="AI17" s="87" t="s">
        <v>788</v>
      </c>
    </row>
    <row r="18" spans="1:37" x14ac:dyDescent="0.25">
      <c r="A18" s="8">
        <v>45474</v>
      </c>
      <c r="B18" s="2" t="s">
        <v>74</v>
      </c>
      <c r="C18" s="8">
        <v>45477</v>
      </c>
      <c r="D18" s="2" t="s">
        <v>369</v>
      </c>
      <c r="E18" s="2">
        <v>4160864944</v>
      </c>
      <c r="F18" s="2" t="s">
        <v>508</v>
      </c>
      <c r="G18" s="2" t="s">
        <v>359</v>
      </c>
      <c r="H18" s="2"/>
      <c r="I18" s="2" t="s">
        <v>486</v>
      </c>
      <c r="J18" s="2" t="s">
        <v>22</v>
      </c>
      <c r="K18" s="2" t="s">
        <v>80</v>
      </c>
      <c r="L18" s="11">
        <v>3</v>
      </c>
      <c r="M18" s="11">
        <v>3</v>
      </c>
      <c r="N18" s="6">
        <v>61050</v>
      </c>
      <c r="O18" s="6">
        <v>183150</v>
      </c>
      <c r="P18" s="6">
        <f t="shared" si="0"/>
        <v>183150</v>
      </c>
      <c r="Q18" s="6">
        <v>0</v>
      </c>
      <c r="R18" s="11">
        <v>0</v>
      </c>
      <c r="S18" s="6">
        <v>0</v>
      </c>
      <c r="T18" s="2" t="s">
        <v>462</v>
      </c>
      <c r="U18" s="2" t="s">
        <v>252</v>
      </c>
      <c r="V18" s="2" t="s">
        <v>265</v>
      </c>
      <c r="W18" s="2" t="s">
        <v>253</v>
      </c>
      <c r="X18" s="2" t="s">
        <v>425</v>
      </c>
      <c r="Y18" s="2"/>
      <c r="Z18" s="2" t="s">
        <v>251</v>
      </c>
      <c r="AA18" s="2"/>
      <c r="AB18" s="65">
        <f t="shared" si="1"/>
        <v>197802</v>
      </c>
      <c r="AC18">
        <v>183150</v>
      </c>
      <c r="AD18" t="str">
        <f>VLOOKUP(AF18,Table1[[Ký hiệu]:[Hướng xli]],9,0)</f>
        <v>NCC check theo sheep data cửa hàng nhập kho điều chỉnh giảm toàn bộ HĐ cũ và xuất lại HĐ mới đúng số lượng</v>
      </c>
      <c r="AE18" t="s">
        <v>516</v>
      </c>
      <c r="AF18" s="57">
        <v>32471</v>
      </c>
      <c r="AG18" s="91" t="s">
        <v>673</v>
      </c>
      <c r="AH18" s="87" t="s">
        <v>717</v>
      </c>
      <c r="AI18" s="87" t="s">
        <v>788</v>
      </c>
    </row>
    <row r="19" spans="1:37" s="77" customFormat="1" x14ac:dyDescent="0.25">
      <c r="A19" s="72">
        <v>45474</v>
      </c>
      <c r="B19" s="73" t="s">
        <v>187</v>
      </c>
      <c r="C19" s="72">
        <v>45477</v>
      </c>
      <c r="D19" s="73" t="s">
        <v>502</v>
      </c>
      <c r="E19" s="73">
        <v>4160833945</v>
      </c>
      <c r="F19" s="2" t="s">
        <v>215</v>
      </c>
      <c r="G19" s="2" t="s">
        <v>282</v>
      </c>
      <c r="H19" s="2"/>
      <c r="I19" s="73" t="s">
        <v>450</v>
      </c>
      <c r="J19" s="73" t="s">
        <v>306</v>
      </c>
      <c r="K19" s="73" t="s">
        <v>80</v>
      </c>
      <c r="L19" s="74">
        <v>15</v>
      </c>
      <c r="M19" s="74">
        <v>15</v>
      </c>
      <c r="N19" s="75">
        <v>58745</v>
      </c>
      <c r="O19" s="6">
        <v>881175</v>
      </c>
      <c r="P19" s="6">
        <f t="shared" si="0"/>
        <v>881175</v>
      </c>
      <c r="Q19" s="6">
        <v>0</v>
      </c>
      <c r="R19" s="11">
        <v>0</v>
      </c>
      <c r="S19" s="6">
        <v>0</v>
      </c>
      <c r="T19" s="2" t="s">
        <v>462</v>
      </c>
      <c r="U19" s="2" t="s">
        <v>252</v>
      </c>
      <c r="V19" s="2" t="s">
        <v>202</v>
      </c>
      <c r="W19" s="2" t="s">
        <v>253</v>
      </c>
      <c r="X19" s="2" t="s">
        <v>425</v>
      </c>
      <c r="Y19" s="2" t="s">
        <v>445</v>
      </c>
      <c r="Z19" s="2"/>
      <c r="AA19" s="2"/>
      <c r="AB19" s="84">
        <f t="shared" si="1"/>
        <v>951669</v>
      </c>
      <c r="AC19" s="77">
        <v>881175</v>
      </c>
      <c r="AD19" s="77" t="str">
        <f>VLOOKUP(AF19,Table1[[Ký hiệu]:[Hướng xli]],9,0)</f>
        <v>NCC check theo sheep data cửa hàng nhập kho điều chỉnh giảm toàn bộ HĐ cũ và xuất lại HĐ mới đúng số lượng</v>
      </c>
      <c r="AE19" s="77" t="s">
        <v>516</v>
      </c>
      <c r="AF19" s="73">
        <v>32503</v>
      </c>
      <c r="AG19" s="91" t="s">
        <v>673</v>
      </c>
      <c r="AH19" s="87" t="s">
        <v>716</v>
      </c>
      <c r="AI19" s="87" t="s">
        <v>775</v>
      </c>
      <c r="AJ19" s="89" t="s">
        <v>812</v>
      </c>
      <c r="AK19" s="87"/>
    </row>
    <row r="20" spans="1:37" s="77" customFormat="1" x14ac:dyDescent="0.25">
      <c r="A20" s="72">
        <v>45474</v>
      </c>
      <c r="B20" s="73" t="s">
        <v>187</v>
      </c>
      <c r="C20" s="72">
        <v>45477</v>
      </c>
      <c r="D20" s="73" t="s">
        <v>502</v>
      </c>
      <c r="E20" s="73">
        <v>4160833945</v>
      </c>
      <c r="F20" s="2" t="s">
        <v>215</v>
      </c>
      <c r="G20" s="2" t="s">
        <v>282</v>
      </c>
      <c r="H20" s="2"/>
      <c r="I20" s="73" t="s">
        <v>243</v>
      </c>
      <c r="J20" s="73" t="s">
        <v>430</v>
      </c>
      <c r="K20" s="73" t="s">
        <v>80</v>
      </c>
      <c r="L20" s="74">
        <v>5</v>
      </c>
      <c r="M20" s="74">
        <v>5</v>
      </c>
      <c r="N20" s="75">
        <v>46000</v>
      </c>
      <c r="O20" s="6">
        <v>230000</v>
      </c>
      <c r="P20" s="6">
        <f t="shared" si="0"/>
        <v>230000</v>
      </c>
      <c r="Q20" s="6">
        <v>0</v>
      </c>
      <c r="R20" s="11">
        <v>0</v>
      </c>
      <c r="S20" s="6">
        <v>0</v>
      </c>
      <c r="T20" s="2" t="s">
        <v>462</v>
      </c>
      <c r="U20" s="2" t="s">
        <v>252</v>
      </c>
      <c r="V20" s="2" t="s">
        <v>202</v>
      </c>
      <c r="W20" s="2" t="s">
        <v>253</v>
      </c>
      <c r="X20" s="2" t="s">
        <v>425</v>
      </c>
      <c r="Y20" s="2"/>
      <c r="Z20" s="2"/>
      <c r="AA20" s="2"/>
      <c r="AB20" s="84">
        <f t="shared" si="1"/>
        <v>248400</v>
      </c>
      <c r="AC20" s="77">
        <v>230000</v>
      </c>
      <c r="AD20" s="77" t="str">
        <f>VLOOKUP(AF20,Table1[[Ký hiệu]:[Hướng xli]],9,0)</f>
        <v>NCC check theo sheep data cửa hàng nhập kho điều chỉnh giảm toàn bộ HĐ cũ và xuất lại HĐ mới đúng số lượng</v>
      </c>
      <c r="AE20" s="77" t="s">
        <v>516</v>
      </c>
      <c r="AF20" s="73">
        <v>32503</v>
      </c>
      <c r="AG20" s="91" t="s">
        <v>673</v>
      </c>
      <c r="AH20" s="87" t="s">
        <v>716</v>
      </c>
      <c r="AI20" s="87" t="s">
        <v>775</v>
      </c>
      <c r="AJ20" s="89" t="s">
        <v>812</v>
      </c>
      <c r="AK20" s="87"/>
    </row>
    <row r="21" spans="1:37" s="16" customFormat="1" x14ac:dyDescent="0.25">
      <c r="A21" s="13">
        <v>45474</v>
      </c>
      <c r="B21" s="14" t="s">
        <v>245</v>
      </c>
      <c r="C21" s="13">
        <v>45477</v>
      </c>
      <c r="D21" s="14" t="s">
        <v>356</v>
      </c>
      <c r="E21" s="14">
        <v>4160822589</v>
      </c>
      <c r="F21" s="14" t="s">
        <v>31</v>
      </c>
      <c r="G21" s="14" t="s">
        <v>359</v>
      </c>
      <c r="H21" s="14"/>
      <c r="I21" s="14" t="s">
        <v>450</v>
      </c>
      <c r="J21" s="14" t="s">
        <v>306</v>
      </c>
      <c r="K21" s="14" t="s">
        <v>80</v>
      </c>
      <c r="L21" s="12">
        <v>6</v>
      </c>
      <c r="M21" s="12">
        <v>4</v>
      </c>
      <c r="N21" s="15">
        <v>58745</v>
      </c>
      <c r="O21" s="15">
        <v>352470</v>
      </c>
      <c r="P21" s="6">
        <f t="shared" si="0"/>
        <v>234980</v>
      </c>
      <c r="Q21" s="15">
        <v>0</v>
      </c>
      <c r="R21" s="12">
        <v>0</v>
      </c>
      <c r="S21" s="15">
        <v>0</v>
      </c>
      <c r="T21" s="14" t="s">
        <v>196</v>
      </c>
      <c r="U21" s="14" t="s">
        <v>252</v>
      </c>
      <c r="V21" s="14" t="s">
        <v>379</v>
      </c>
      <c r="W21" s="14" t="s">
        <v>253</v>
      </c>
      <c r="X21" s="14" t="s">
        <v>425</v>
      </c>
      <c r="Y21" s="14" t="s">
        <v>445</v>
      </c>
      <c r="Z21" s="14"/>
      <c r="AA21" s="14"/>
      <c r="AB21" s="65">
        <f t="shared" si="1"/>
        <v>380668</v>
      </c>
      <c r="AC21" s="16">
        <v>234980</v>
      </c>
      <c r="AD21" t="str">
        <f>VLOOKUP(AF21,Table1[[Ký hiệu]:[Hướng xli]],9,0)</f>
        <v>NCC check theo sheep data cửa hàng nhập kho điều chỉnh giảm toàn bộ HĐ cũ và xuất lại HĐ mới đúng số lượng</v>
      </c>
      <c r="AE21" s="16" t="s">
        <v>517</v>
      </c>
      <c r="AF21" s="20">
        <v>32551</v>
      </c>
      <c r="AG21" s="91" t="s">
        <v>673</v>
      </c>
      <c r="AH21" s="87" t="s">
        <v>715</v>
      </c>
      <c r="AI21" s="87" t="s">
        <v>783</v>
      </c>
      <c r="AJ21" s="88"/>
      <c r="AK21" s="88"/>
    </row>
    <row r="22" spans="1:37" s="16" customFormat="1" x14ac:dyDescent="0.25">
      <c r="A22" s="13">
        <v>45474</v>
      </c>
      <c r="B22" s="14" t="s">
        <v>245</v>
      </c>
      <c r="C22" s="13">
        <v>45477</v>
      </c>
      <c r="D22" s="14" t="s">
        <v>356</v>
      </c>
      <c r="E22" s="14">
        <v>4160822589</v>
      </c>
      <c r="F22" s="14" t="s">
        <v>31</v>
      </c>
      <c r="G22" s="14" t="s">
        <v>359</v>
      </c>
      <c r="H22" s="14"/>
      <c r="I22" s="14" t="s">
        <v>328</v>
      </c>
      <c r="J22" s="14" t="s">
        <v>305</v>
      </c>
      <c r="K22" s="14" t="s">
        <v>80</v>
      </c>
      <c r="L22" s="12">
        <v>7</v>
      </c>
      <c r="M22" s="12">
        <v>6</v>
      </c>
      <c r="N22" s="15">
        <v>111058</v>
      </c>
      <c r="O22" s="15">
        <v>777406</v>
      </c>
      <c r="P22" s="6">
        <f t="shared" si="0"/>
        <v>666348</v>
      </c>
      <c r="Q22" s="15">
        <v>0</v>
      </c>
      <c r="R22" s="12">
        <v>0</v>
      </c>
      <c r="S22" s="15">
        <v>0</v>
      </c>
      <c r="T22" s="14" t="s">
        <v>196</v>
      </c>
      <c r="U22" s="14" t="s">
        <v>252</v>
      </c>
      <c r="V22" s="14" t="s">
        <v>379</v>
      </c>
      <c r="W22" s="14" t="s">
        <v>253</v>
      </c>
      <c r="X22" s="14" t="s">
        <v>425</v>
      </c>
      <c r="Y22" s="14" t="s">
        <v>445</v>
      </c>
      <c r="Z22" s="14"/>
      <c r="AA22" s="14"/>
      <c r="AB22" s="65">
        <f t="shared" si="1"/>
        <v>839598</v>
      </c>
      <c r="AC22" s="16">
        <v>666348</v>
      </c>
      <c r="AD22" t="str">
        <f>VLOOKUP(AF22,Table1[[Ký hiệu]:[Hướng xli]],9,0)</f>
        <v>NCC check theo sheep data cửa hàng nhập kho điều chỉnh giảm toàn bộ HĐ cũ và xuất lại HĐ mới đúng số lượng</v>
      </c>
      <c r="AE22" s="16" t="s">
        <v>517</v>
      </c>
      <c r="AF22" s="20">
        <v>32551</v>
      </c>
      <c r="AG22" s="91" t="s">
        <v>673</v>
      </c>
      <c r="AH22" s="87" t="s">
        <v>715</v>
      </c>
      <c r="AI22" s="87" t="s">
        <v>783</v>
      </c>
      <c r="AJ22" s="88"/>
      <c r="AK22" s="88"/>
    </row>
    <row r="23" spans="1:37" s="62" customFormat="1" x14ac:dyDescent="0.25">
      <c r="A23" s="58">
        <v>45474</v>
      </c>
      <c r="B23" s="59" t="s">
        <v>205</v>
      </c>
      <c r="C23" s="58">
        <v>45477</v>
      </c>
      <c r="D23" s="59" t="s">
        <v>136</v>
      </c>
      <c r="E23" s="59">
        <v>4160914201</v>
      </c>
      <c r="F23" s="59" t="s">
        <v>343</v>
      </c>
      <c r="G23" s="59" t="s">
        <v>359</v>
      </c>
      <c r="H23" s="59"/>
      <c r="I23" s="59" t="s">
        <v>450</v>
      </c>
      <c r="J23" s="59" t="s">
        <v>306</v>
      </c>
      <c r="K23" s="59" t="s">
        <v>80</v>
      </c>
      <c r="L23" s="60">
        <v>5</v>
      </c>
      <c r="M23" s="60">
        <v>5</v>
      </c>
      <c r="N23" s="61">
        <v>58745</v>
      </c>
      <c r="O23" s="61">
        <v>293725</v>
      </c>
      <c r="P23" s="61">
        <f t="shared" si="0"/>
        <v>293725</v>
      </c>
      <c r="Q23" s="61">
        <v>0</v>
      </c>
      <c r="R23" s="60">
        <v>0</v>
      </c>
      <c r="S23" s="61">
        <v>0</v>
      </c>
      <c r="T23" s="59" t="s">
        <v>462</v>
      </c>
      <c r="U23" s="59" t="s">
        <v>252</v>
      </c>
      <c r="V23" s="59" t="s">
        <v>15</v>
      </c>
      <c r="W23" s="59" t="s">
        <v>253</v>
      </c>
      <c r="X23" s="59" t="s">
        <v>425</v>
      </c>
      <c r="Y23" s="59" t="s">
        <v>445</v>
      </c>
      <c r="Z23" s="59"/>
      <c r="AA23" s="59"/>
      <c r="AB23" s="65">
        <f t="shared" si="1"/>
        <v>317223</v>
      </c>
      <c r="AC23" s="62">
        <v>0</v>
      </c>
      <c r="AD23" s="62" t="str">
        <f>VLOOKUP(AF23,Table1[[Ký hiệu]:[Hướng xli]],9,0)</f>
        <v>NCC điều chỉnh giảm toàn bộ HĐ</v>
      </c>
      <c r="AE23" s="62" t="s">
        <v>518</v>
      </c>
      <c r="AF23" s="59">
        <v>32714</v>
      </c>
      <c r="AG23" s="91" t="s">
        <v>677</v>
      </c>
      <c r="AH23" s="87" t="s">
        <v>251</v>
      </c>
      <c r="AI23" s="87" t="s">
        <v>251</v>
      </c>
      <c r="AJ23" s="87"/>
      <c r="AK23" s="87"/>
    </row>
    <row r="24" spans="1:37" s="62" customFormat="1" x14ac:dyDescent="0.25">
      <c r="A24" s="58">
        <v>45474</v>
      </c>
      <c r="B24" s="59" t="s">
        <v>205</v>
      </c>
      <c r="C24" s="58">
        <v>45477</v>
      </c>
      <c r="D24" s="59" t="s">
        <v>136</v>
      </c>
      <c r="E24" s="59">
        <v>4160914201</v>
      </c>
      <c r="F24" s="59" t="s">
        <v>343</v>
      </c>
      <c r="G24" s="59" t="s">
        <v>359</v>
      </c>
      <c r="H24" s="59"/>
      <c r="I24" s="59" t="s">
        <v>328</v>
      </c>
      <c r="J24" s="59" t="s">
        <v>305</v>
      </c>
      <c r="K24" s="59" t="s">
        <v>80</v>
      </c>
      <c r="L24" s="60">
        <v>10</v>
      </c>
      <c r="M24" s="60">
        <v>10</v>
      </c>
      <c r="N24" s="61">
        <v>111058</v>
      </c>
      <c r="O24" s="61">
        <v>1110580</v>
      </c>
      <c r="P24" s="61">
        <f t="shared" si="0"/>
        <v>1110580</v>
      </c>
      <c r="Q24" s="61">
        <v>0</v>
      </c>
      <c r="R24" s="60">
        <v>0</v>
      </c>
      <c r="S24" s="61">
        <v>0</v>
      </c>
      <c r="T24" s="59" t="s">
        <v>462</v>
      </c>
      <c r="U24" s="59" t="s">
        <v>252</v>
      </c>
      <c r="V24" s="59" t="s">
        <v>15</v>
      </c>
      <c r="W24" s="59" t="s">
        <v>253</v>
      </c>
      <c r="X24" s="59" t="s">
        <v>425</v>
      </c>
      <c r="Y24" s="59" t="s">
        <v>445</v>
      </c>
      <c r="Z24" s="59"/>
      <c r="AA24" s="59"/>
      <c r="AB24" s="65">
        <f t="shared" si="1"/>
        <v>1199426</v>
      </c>
      <c r="AC24" s="62">
        <v>0</v>
      </c>
      <c r="AD24" s="62" t="str">
        <f>VLOOKUP(AF24,Table1[[Ký hiệu]:[Hướng xli]],9,0)</f>
        <v>NCC điều chỉnh giảm toàn bộ HĐ</v>
      </c>
      <c r="AE24" s="62" t="s">
        <v>518</v>
      </c>
      <c r="AF24" s="59">
        <v>32714</v>
      </c>
      <c r="AG24" s="91" t="s">
        <v>677</v>
      </c>
      <c r="AH24" s="87" t="s">
        <v>251</v>
      </c>
      <c r="AI24" s="87" t="s">
        <v>251</v>
      </c>
      <c r="AJ24" s="87"/>
      <c r="AK24" s="87"/>
    </row>
    <row r="25" spans="1:37" s="62" customFormat="1" x14ac:dyDescent="0.25">
      <c r="A25" s="58">
        <v>45474</v>
      </c>
      <c r="B25" s="59" t="s">
        <v>205</v>
      </c>
      <c r="C25" s="58">
        <v>45477</v>
      </c>
      <c r="D25" s="59" t="s">
        <v>136</v>
      </c>
      <c r="E25" s="59">
        <v>4160914201</v>
      </c>
      <c r="F25" s="59" t="s">
        <v>343</v>
      </c>
      <c r="G25" s="59" t="s">
        <v>359</v>
      </c>
      <c r="H25" s="59"/>
      <c r="I25" s="59" t="s">
        <v>490</v>
      </c>
      <c r="J25" s="59" t="s">
        <v>236</v>
      </c>
      <c r="K25" s="59" t="s">
        <v>80</v>
      </c>
      <c r="L25" s="60">
        <v>3</v>
      </c>
      <c r="M25" s="60">
        <v>3</v>
      </c>
      <c r="N25" s="61">
        <v>70950</v>
      </c>
      <c r="O25" s="61">
        <v>212850</v>
      </c>
      <c r="P25" s="61">
        <f t="shared" si="0"/>
        <v>212850</v>
      </c>
      <c r="Q25" s="61">
        <v>0</v>
      </c>
      <c r="R25" s="60">
        <v>0</v>
      </c>
      <c r="S25" s="61">
        <v>0</v>
      </c>
      <c r="T25" s="59" t="s">
        <v>462</v>
      </c>
      <c r="U25" s="59" t="s">
        <v>252</v>
      </c>
      <c r="V25" s="59" t="s">
        <v>15</v>
      </c>
      <c r="W25" s="59" t="s">
        <v>253</v>
      </c>
      <c r="X25" s="59" t="s">
        <v>425</v>
      </c>
      <c r="Y25" s="59" t="s">
        <v>445</v>
      </c>
      <c r="Z25" s="59"/>
      <c r="AA25" s="59"/>
      <c r="AB25" s="65">
        <f t="shared" si="1"/>
        <v>229878</v>
      </c>
      <c r="AC25" s="62">
        <v>0</v>
      </c>
      <c r="AD25" s="62" t="str">
        <f>VLOOKUP(AF25,Table1[[Ký hiệu]:[Hướng xli]],9,0)</f>
        <v>NCC điều chỉnh giảm toàn bộ HĐ</v>
      </c>
      <c r="AE25" s="62" t="s">
        <v>518</v>
      </c>
      <c r="AF25" s="59">
        <v>32714</v>
      </c>
      <c r="AG25" s="91" t="s">
        <v>677</v>
      </c>
      <c r="AH25" s="87" t="s">
        <v>251</v>
      </c>
      <c r="AI25" s="87" t="s">
        <v>251</v>
      </c>
      <c r="AJ25" s="87"/>
      <c r="AK25" s="87"/>
    </row>
    <row r="26" spans="1:37" x14ac:dyDescent="0.25">
      <c r="A26" s="8">
        <v>45474</v>
      </c>
      <c r="B26" s="2" t="s">
        <v>321</v>
      </c>
      <c r="C26" s="8">
        <v>45477</v>
      </c>
      <c r="D26" s="2" t="s">
        <v>91</v>
      </c>
      <c r="E26" s="2">
        <v>4160866190</v>
      </c>
      <c r="F26" s="2" t="s">
        <v>73</v>
      </c>
      <c r="G26" s="2" t="s">
        <v>282</v>
      </c>
      <c r="H26" s="2"/>
      <c r="I26" s="2" t="s">
        <v>328</v>
      </c>
      <c r="J26" s="2" t="s">
        <v>305</v>
      </c>
      <c r="K26" s="2" t="s">
        <v>80</v>
      </c>
      <c r="L26" s="11">
        <v>5</v>
      </c>
      <c r="M26" s="11">
        <v>5</v>
      </c>
      <c r="N26" s="6">
        <v>111058</v>
      </c>
      <c r="O26" s="6">
        <v>555290</v>
      </c>
      <c r="P26" s="6">
        <f t="shared" si="0"/>
        <v>555290</v>
      </c>
      <c r="Q26" s="6">
        <v>0</v>
      </c>
      <c r="R26" s="11">
        <v>0</v>
      </c>
      <c r="S26" s="6">
        <v>0</v>
      </c>
      <c r="T26" s="2" t="s">
        <v>462</v>
      </c>
      <c r="U26" s="2" t="s">
        <v>252</v>
      </c>
      <c r="V26" s="2" t="s">
        <v>499</v>
      </c>
      <c r="W26" s="2" t="s">
        <v>253</v>
      </c>
      <c r="X26" s="2" t="s">
        <v>425</v>
      </c>
      <c r="Y26" s="2" t="s">
        <v>445</v>
      </c>
      <c r="Z26" s="2"/>
      <c r="AA26" s="2"/>
      <c r="AB26" s="65">
        <f t="shared" si="1"/>
        <v>599713</v>
      </c>
      <c r="AC26">
        <v>555290</v>
      </c>
      <c r="AD26" t="str">
        <f>VLOOKUP(AF26,Table1[[Ký hiệu]:[Hướng xli]],9,0)</f>
        <v>NCC check theo sheep data cửa hàng nhập kho điều chỉnh giảm toàn bộ HĐ cũ và xuất lại HĐ mới đúng số lượng</v>
      </c>
      <c r="AE26" t="s">
        <v>514</v>
      </c>
      <c r="AF26" s="57">
        <v>32723</v>
      </c>
      <c r="AG26" s="91" t="s">
        <v>673</v>
      </c>
      <c r="AH26" s="87" t="s">
        <v>714</v>
      </c>
      <c r="AI26" s="87" t="s">
        <v>782</v>
      </c>
    </row>
    <row r="27" spans="1:37" x14ac:dyDescent="0.25">
      <c r="A27" s="8">
        <v>45474</v>
      </c>
      <c r="B27" s="2" t="s">
        <v>321</v>
      </c>
      <c r="C27" s="8">
        <v>45477</v>
      </c>
      <c r="D27" s="2" t="s">
        <v>91</v>
      </c>
      <c r="E27" s="2">
        <v>4160866190</v>
      </c>
      <c r="F27" s="2" t="s">
        <v>73</v>
      </c>
      <c r="G27" s="2" t="s">
        <v>282</v>
      </c>
      <c r="H27" s="2"/>
      <c r="I27" s="2" t="s">
        <v>450</v>
      </c>
      <c r="J27" s="2" t="s">
        <v>306</v>
      </c>
      <c r="K27" s="2" t="s">
        <v>80</v>
      </c>
      <c r="L27" s="11">
        <v>10</v>
      </c>
      <c r="M27" s="11">
        <v>10</v>
      </c>
      <c r="N27" s="6">
        <v>58745</v>
      </c>
      <c r="O27" s="6">
        <v>587450</v>
      </c>
      <c r="P27" s="6">
        <f t="shared" si="0"/>
        <v>587450</v>
      </c>
      <c r="Q27" s="6">
        <v>0</v>
      </c>
      <c r="R27" s="11">
        <v>0</v>
      </c>
      <c r="S27" s="6">
        <v>0</v>
      </c>
      <c r="T27" s="2" t="s">
        <v>462</v>
      </c>
      <c r="U27" s="2" t="s">
        <v>252</v>
      </c>
      <c r="V27" s="2" t="s">
        <v>499</v>
      </c>
      <c r="W27" s="2" t="s">
        <v>253</v>
      </c>
      <c r="X27" s="2" t="s">
        <v>425</v>
      </c>
      <c r="Y27" s="2" t="s">
        <v>445</v>
      </c>
      <c r="Z27" s="2"/>
      <c r="AA27" s="2"/>
      <c r="AB27" s="65">
        <f t="shared" si="1"/>
        <v>634446</v>
      </c>
      <c r="AC27">
        <v>587450</v>
      </c>
      <c r="AD27" t="str">
        <f>VLOOKUP(AF27,Table1[[Ký hiệu]:[Hướng xli]],9,0)</f>
        <v>NCC check theo sheep data cửa hàng nhập kho điều chỉnh giảm toàn bộ HĐ cũ và xuất lại HĐ mới đúng số lượng</v>
      </c>
      <c r="AE27" t="s">
        <v>514</v>
      </c>
      <c r="AF27" s="57">
        <v>32723</v>
      </c>
      <c r="AG27" s="91" t="s">
        <v>673</v>
      </c>
      <c r="AH27" s="87" t="s">
        <v>714</v>
      </c>
      <c r="AI27" s="87" t="s">
        <v>782</v>
      </c>
    </row>
    <row r="28" spans="1:37" s="16" customFormat="1" x14ac:dyDescent="0.25">
      <c r="A28" s="13">
        <v>45474</v>
      </c>
      <c r="B28" s="14" t="s">
        <v>321</v>
      </c>
      <c r="C28" s="13">
        <v>45477</v>
      </c>
      <c r="D28" s="14" t="s">
        <v>91</v>
      </c>
      <c r="E28" s="14">
        <v>4160866190</v>
      </c>
      <c r="F28" s="14" t="s">
        <v>73</v>
      </c>
      <c r="G28" s="14" t="s">
        <v>282</v>
      </c>
      <c r="H28" s="14"/>
      <c r="I28" s="14" t="s">
        <v>243</v>
      </c>
      <c r="J28" s="14" t="s">
        <v>430</v>
      </c>
      <c r="K28" s="14" t="s">
        <v>80</v>
      </c>
      <c r="L28" s="12">
        <v>5</v>
      </c>
      <c r="M28" s="12">
        <v>0</v>
      </c>
      <c r="N28" s="15">
        <v>46000</v>
      </c>
      <c r="O28" s="15">
        <v>230000</v>
      </c>
      <c r="P28" s="6">
        <f t="shared" si="0"/>
        <v>0</v>
      </c>
      <c r="Q28" s="15">
        <v>0</v>
      </c>
      <c r="R28" s="12">
        <v>0</v>
      </c>
      <c r="S28" s="15">
        <v>0</v>
      </c>
      <c r="T28" s="14" t="s">
        <v>462</v>
      </c>
      <c r="U28" s="14" t="s">
        <v>252</v>
      </c>
      <c r="V28" s="14" t="s">
        <v>499</v>
      </c>
      <c r="W28" s="14" t="s">
        <v>253</v>
      </c>
      <c r="X28" s="14" t="s">
        <v>425</v>
      </c>
      <c r="Y28" s="14"/>
      <c r="Z28" s="14"/>
      <c r="AA28" s="14"/>
      <c r="AB28" s="65">
        <f t="shared" si="1"/>
        <v>248400</v>
      </c>
      <c r="AC28" s="16">
        <v>0</v>
      </c>
      <c r="AD28" t="str">
        <f>VLOOKUP(AF28,Table1[[Ký hiệu]:[Hướng xli]],9,0)</f>
        <v>NCC check theo sheep data cửa hàng nhập kho điều chỉnh giảm toàn bộ HĐ cũ và xuất lại HĐ mới đúng số lượng</v>
      </c>
      <c r="AE28" s="16" t="s">
        <v>514</v>
      </c>
      <c r="AF28" s="20">
        <v>32723</v>
      </c>
      <c r="AG28" s="91" t="s">
        <v>673</v>
      </c>
      <c r="AH28" s="87" t="s">
        <v>714</v>
      </c>
      <c r="AI28" s="87" t="s">
        <v>782</v>
      </c>
      <c r="AJ28" s="88"/>
      <c r="AK28" s="88"/>
    </row>
    <row r="29" spans="1:37" s="16" customFormat="1" x14ac:dyDescent="0.25">
      <c r="A29" s="13">
        <v>45474</v>
      </c>
      <c r="B29" s="14" t="s">
        <v>8</v>
      </c>
      <c r="C29" s="13">
        <v>45477</v>
      </c>
      <c r="D29" s="14" t="s">
        <v>37</v>
      </c>
      <c r="E29" s="14">
        <v>4161006279</v>
      </c>
      <c r="F29" s="14" t="s">
        <v>484</v>
      </c>
      <c r="G29" s="14" t="s">
        <v>359</v>
      </c>
      <c r="H29" s="14"/>
      <c r="I29" s="14" t="s">
        <v>490</v>
      </c>
      <c r="J29" s="14" t="s">
        <v>236</v>
      </c>
      <c r="K29" s="14" t="s">
        <v>80</v>
      </c>
      <c r="L29" s="12">
        <v>5</v>
      </c>
      <c r="M29" s="12">
        <v>3</v>
      </c>
      <c r="N29" s="15">
        <v>70950</v>
      </c>
      <c r="O29" s="15">
        <v>354750</v>
      </c>
      <c r="P29" s="6">
        <f t="shared" si="0"/>
        <v>212850</v>
      </c>
      <c r="Q29" s="15">
        <v>0</v>
      </c>
      <c r="R29" s="12">
        <v>0</v>
      </c>
      <c r="S29" s="15">
        <v>0</v>
      </c>
      <c r="T29" s="14" t="s">
        <v>196</v>
      </c>
      <c r="U29" s="14" t="s">
        <v>252</v>
      </c>
      <c r="V29" s="14" t="s">
        <v>288</v>
      </c>
      <c r="W29" s="14" t="s">
        <v>253</v>
      </c>
      <c r="X29" s="14" t="s">
        <v>425</v>
      </c>
      <c r="Y29" s="14" t="s">
        <v>445</v>
      </c>
      <c r="Z29" s="14"/>
      <c r="AA29" s="14"/>
      <c r="AB29" s="65">
        <f t="shared" si="1"/>
        <v>383130</v>
      </c>
      <c r="AC29" s="16">
        <v>212850</v>
      </c>
      <c r="AD29" t="str">
        <f>VLOOKUP(AF29,Table1[[Ký hiệu]:[Hướng xli]],9,0)</f>
        <v>NCC check theo sheep data cửa hàng nhập kho điều chỉnh giảm toàn bộ HĐ cũ và xuất lại HĐ mới đúng số lượng</v>
      </c>
      <c r="AE29" s="16" t="s">
        <v>519</v>
      </c>
      <c r="AF29" s="20">
        <v>32754</v>
      </c>
      <c r="AG29" s="91" t="s">
        <v>673</v>
      </c>
      <c r="AH29" s="87" t="s">
        <v>713</v>
      </c>
      <c r="AI29" s="87" t="s">
        <v>778</v>
      </c>
      <c r="AJ29" s="88"/>
      <c r="AK29" s="88"/>
    </row>
    <row r="30" spans="1:37" s="16" customFormat="1" x14ac:dyDescent="0.25">
      <c r="A30" s="13">
        <v>45474</v>
      </c>
      <c r="B30" s="14" t="s">
        <v>8</v>
      </c>
      <c r="C30" s="13">
        <v>45477</v>
      </c>
      <c r="D30" s="14" t="s">
        <v>37</v>
      </c>
      <c r="E30" s="14">
        <v>4161006279</v>
      </c>
      <c r="F30" s="14" t="s">
        <v>484</v>
      </c>
      <c r="G30" s="14" t="s">
        <v>359</v>
      </c>
      <c r="H30" s="14"/>
      <c r="I30" s="14" t="s">
        <v>448</v>
      </c>
      <c r="J30" s="14" t="s">
        <v>372</v>
      </c>
      <c r="K30" s="14" t="s">
        <v>80</v>
      </c>
      <c r="L30" s="12">
        <v>4</v>
      </c>
      <c r="M30" s="12">
        <v>3</v>
      </c>
      <c r="N30" s="15">
        <v>74250</v>
      </c>
      <c r="O30" s="15">
        <v>297000</v>
      </c>
      <c r="P30" s="6">
        <f t="shared" si="0"/>
        <v>222750</v>
      </c>
      <c r="Q30" s="15">
        <v>0</v>
      </c>
      <c r="R30" s="12">
        <v>0</v>
      </c>
      <c r="S30" s="15">
        <v>0</v>
      </c>
      <c r="T30" s="14" t="s">
        <v>196</v>
      </c>
      <c r="U30" s="14" t="s">
        <v>252</v>
      </c>
      <c r="V30" s="14" t="s">
        <v>288</v>
      </c>
      <c r="W30" s="14" t="s">
        <v>253</v>
      </c>
      <c r="X30" s="14" t="s">
        <v>425</v>
      </c>
      <c r="Y30" s="14" t="s">
        <v>445</v>
      </c>
      <c r="Z30" s="14"/>
      <c r="AA30" s="14"/>
      <c r="AB30" s="65">
        <f t="shared" si="1"/>
        <v>320760</v>
      </c>
      <c r="AC30" s="16">
        <v>222750</v>
      </c>
      <c r="AD30" t="str">
        <f>VLOOKUP(AF30,Table1[[Ký hiệu]:[Hướng xli]],9,0)</f>
        <v>NCC check theo sheep data cửa hàng nhập kho điều chỉnh giảm toàn bộ HĐ cũ và xuất lại HĐ mới đúng số lượng</v>
      </c>
      <c r="AE30" s="16" t="s">
        <v>519</v>
      </c>
      <c r="AF30" s="20">
        <v>32754</v>
      </c>
      <c r="AG30" s="91" t="s">
        <v>673</v>
      </c>
      <c r="AH30" s="87" t="s">
        <v>713</v>
      </c>
      <c r="AI30" s="87" t="s">
        <v>778</v>
      </c>
      <c r="AJ30" s="88"/>
      <c r="AK30" s="88"/>
    </row>
    <row r="31" spans="1:37" s="16" customFormat="1" x14ac:dyDescent="0.25">
      <c r="A31" s="13">
        <v>45474</v>
      </c>
      <c r="B31" s="14" t="s">
        <v>8</v>
      </c>
      <c r="C31" s="13">
        <v>45477</v>
      </c>
      <c r="D31" s="14" t="s">
        <v>37</v>
      </c>
      <c r="E31" s="14">
        <v>4161006279</v>
      </c>
      <c r="F31" s="14" t="s">
        <v>484</v>
      </c>
      <c r="G31" s="14" t="s">
        <v>359</v>
      </c>
      <c r="H31" s="14"/>
      <c r="I31" s="14" t="s">
        <v>243</v>
      </c>
      <c r="J31" s="14" t="s">
        <v>430</v>
      </c>
      <c r="K31" s="14" t="s">
        <v>80</v>
      </c>
      <c r="L31" s="12">
        <v>4</v>
      </c>
      <c r="M31" s="12">
        <v>3</v>
      </c>
      <c r="N31" s="15">
        <v>46000</v>
      </c>
      <c r="O31" s="15">
        <v>184000</v>
      </c>
      <c r="P31" s="6">
        <f t="shared" si="0"/>
        <v>138000</v>
      </c>
      <c r="Q31" s="15">
        <v>0</v>
      </c>
      <c r="R31" s="12">
        <v>0</v>
      </c>
      <c r="S31" s="15">
        <v>0</v>
      </c>
      <c r="T31" s="14" t="s">
        <v>196</v>
      </c>
      <c r="U31" s="14" t="s">
        <v>252</v>
      </c>
      <c r="V31" s="14" t="s">
        <v>288</v>
      </c>
      <c r="W31" s="14" t="s">
        <v>253</v>
      </c>
      <c r="X31" s="14" t="s">
        <v>425</v>
      </c>
      <c r="Y31" s="14" t="s">
        <v>445</v>
      </c>
      <c r="Z31" s="14"/>
      <c r="AA31" s="14"/>
      <c r="AB31" s="65">
        <f t="shared" si="1"/>
        <v>198720</v>
      </c>
      <c r="AC31" s="16">
        <v>138000</v>
      </c>
      <c r="AD31" t="str">
        <f>VLOOKUP(AF31,Table1[[Ký hiệu]:[Hướng xli]],9,0)</f>
        <v>NCC check theo sheep data cửa hàng nhập kho điều chỉnh giảm toàn bộ HĐ cũ và xuất lại HĐ mới đúng số lượng</v>
      </c>
      <c r="AE31" s="16" t="s">
        <v>519</v>
      </c>
      <c r="AF31" s="20">
        <v>32754</v>
      </c>
      <c r="AG31" s="91" t="s">
        <v>673</v>
      </c>
      <c r="AH31" s="87" t="s">
        <v>713</v>
      </c>
      <c r="AI31" s="87" t="s">
        <v>778</v>
      </c>
      <c r="AJ31" s="88"/>
      <c r="AK31" s="88"/>
    </row>
    <row r="32" spans="1:37" s="62" customFormat="1" x14ac:dyDescent="0.25">
      <c r="A32" s="58">
        <v>45474</v>
      </c>
      <c r="B32" s="59" t="s">
        <v>396</v>
      </c>
      <c r="C32" s="58">
        <v>45477</v>
      </c>
      <c r="D32" s="59" t="s">
        <v>104</v>
      </c>
      <c r="E32" s="59">
        <v>4161073493</v>
      </c>
      <c r="F32" s="59" t="s">
        <v>480</v>
      </c>
      <c r="G32" s="59" t="s">
        <v>282</v>
      </c>
      <c r="H32" s="59"/>
      <c r="I32" s="59" t="s">
        <v>328</v>
      </c>
      <c r="J32" s="59" t="s">
        <v>305</v>
      </c>
      <c r="K32" s="59" t="s">
        <v>80</v>
      </c>
      <c r="L32" s="60">
        <v>3</v>
      </c>
      <c r="M32" s="60">
        <v>3</v>
      </c>
      <c r="N32" s="61">
        <v>111058</v>
      </c>
      <c r="O32" s="61">
        <v>333174</v>
      </c>
      <c r="P32" s="61">
        <f t="shared" si="0"/>
        <v>333174</v>
      </c>
      <c r="Q32" s="61">
        <v>0</v>
      </c>
      <c r="R32" s="60">
        <v>0</v>
      </c>
      <c r="S32" s="61">
        <v>0</v>
      </c>
      <c r="T32" s="59" t="s">
        <v>162</v>
      </c>
      <c r="U32" s="59" t="s">
        <v>252</v>
      </c>
      <c r="V32" s="59" t="s">
        <v>202</v>
      </c>
      <c r="W32" s="59" t="s">
        <v>253</v>
      </c>
      <c r="X32" s="59" t="s">
        <v>425</v>
      </c>
      <c r="Y32" s="59"/>
      <c r="Z32" s="59" t="s">
        <v>251</v>
      </c>
      <c r="AA32" s="59"/>
      <c r="AB32" s="65">
        <f t="shared" si="1"/>
        <v>359828</v>
      </c>
      <c r="AC32" s="62">
        <v>0</v>
      </c>
      <c r="AD32" s="62" t="str">
        <f>VLOOKUP(AF32,Table1[[Ký hiệu]:[Hướng xli]],9,0)</f>
        <v>NCC điều chỉnh giảm toàn bộ HĐ</v>
      </c>
      <c r="AE32" s="62" t="s">
        <v>513</v>
      </c>
      <c r="AF32" s="59">
        <v>32850</v>
      </c>
      <c r="AG32" s="91" t="s">
        <v>677</v>
      </c>
      <c r="AH32" s="87" t="s">
        <v>251</v>
      </c>
      <c r="AI32" s="87" t="s">
        <v>251</v>
      </c>
      <c r="AJ32" s="87"/>
      <c r="AK32" s="87"/>
    </row>
    <row r="33" spans="1:37" s="62" customFormat="1" x14ac:dyDescent="0.25">
      <c r="A33" s="58">
        <v>45474</v>
      </c>
      <c r="B33" s="59" t="s">
        <v>396</v>
      </c>
      <c r="C33" s="58">
        <v>45477</v>
      </c>
      <c r="D33" s="59" t="s">
        <v>104</v>
      </c>
      <c r="E33" s="59">
        <v>4161073493</v>
      </c>
      <c r="F33" s="59" t="s">
        <v>480</v>
      </c>
      <c r="G33" s="59" t="s">
        <v>282</v>
      </c>
      <c r="H33" s="59"/>
      <c r="I33" s="59" t="s">
        <v>450</v>
      </c>
      <c r="J33" s="59" t="s">
        <v>306</v>
      </c>
      <c r="K33" s="59" t="s">
        <v>80</v>
      </c>
      <c r="L33" s="60">
        <v>10</v>
      </c>
      <c r="M33" s="60">
        <v>10</v>
      </c>
      <c r="N33" s="61">
        <v>58745</v>
      </c>
      <c r="O33" s="61">
        <v>587450</v>
      </c>
      <c r="P33" s="61">
        <f t="shared" si="0"/>
        <v>587450</v>
      </c>
      <c r="Q33" s="61">
        <v>0</v>
      </c>
      <c r="R33" s="60">
        <v>0</v>
      </c>
      <c r="S33" s="61">
        <v>0</v>
      </c>
      <c r="T33" s="59" t="s">
        <v>162</v>
      </c>
      <c r="U33" s="59" t="s">
        <v>252</v>
      </c>
      <c r="V33" s="59" t="s">
        <v>202</v>
      </c>
      <c r="W33" s="59" t="s">
        <v>253</v>
      </c>
      <c r="X33" s="59" t="s">
        <v>425</v>
      </c>
      <c r="Y33" s="59"/>
      <c r="Z33" s="59" t="s">
        <v>251</v>
      </c>
      <c r="AA33" s="59"/>
      <c r="AB33" s="65">
        <f t="shared" si="1"/>
        <v>634446</v>
      </c>
      <c r="AC33" s="62">
        <v>0</v>
      </c>
      <c r="AD33" s="62" t="str">
        <f>VLOOKUP(AF33,Table1[[Ký hiệu]:[Hướng xli]],9,0)</f>
        <v>NCC điều chỉnh giảm toàn bộ HĐ</v>
      </c>
      <c r="AE33" s="62" t="s">
        <v>513</v>
      </c>
      <c r="AF33" s="59">
        <v>32850</v>
      </c>
      <c r="AG33" s="91" t="s">
        <v>677</v>
      </c>
      <c r="AH33" s="87" t="s">
        <v>251</v>
      </c>
      <c r="AI33" s="87" t="s">
        <v>251</v>
      </c>
      <c r="AJ33" s="87"/>
      <c r="AK33" s="87"/>
    </row>
    <row r="34" spans="1:37" s="62" customFormat="1" x14ac:dyDescent="0.25">
      <c r="A34" s="58">
        <v>45474</v>
      </c>
      <c r="B34" s="59" t="s">
        <v>396</v>
      </c>
      <c r="C34" s="58">
        <v>45477</v>
      </c>
      <c r="D34" s="59" t="s">
        <v>104</v>
      </c>
      <c r="E34" s="59">
        <v>4161073493</v>
      </c>
      <c r="F34" s="59" t="s">
        <v>480</v>
      </c>
      <c r="G34" s="59" t="s">
        <v>282</v>
      </c>
      <c r="H34" s="59"/>
      <c r="I34" s="59" t="s">
        <v>243</v>
      </c>
      <c r="J34" s="59" t="s">
        <v>430</v>
      </c>
      <c r="K34" s="59" t="s">
        <v>80</v>
      </c>
      <c r="L34" s="60">
        <v>5</v>
      </c>
      <c r="M34" s="60">
        <v>5</v>
      </c>
      <c r="N34" s="61">
        <v>46000</v>
      </c>
      <c r="O34" s="61">
        <v>230000</v>
      </c>
      <c r="P34" s="61">
        <f t="shared" si="0"/>
        <v>230000</v>
      </c>
      <c r="Q34" s="61">
        <v>0</v>
      </c>
      <c r="R34" s="60">
        <v>0</v>
      </c>
      <c r="S34" s="61">
        <v>0</v>
      </c>
      <c r="T34" s="59" t="s">
        <v>162</v>
      </c>
      <c r="U34" s="59" t="s">
        <v>252</v>
      </c>
      <c r="V34" s="59" t="s">
        <v>202</v>
      </c>
      <c r="W34" s="59" t="s">
        <v>253</v>
      </c>
      <c r="X34" s="59" t="s">
        <v>425</v>
      </c>
      <c r="Y34" s="59"/>
      <c r="Z34" s="59" t="s">
        <v>251</v>
      </c>
      <c r="AA34" s="59"/>
      <c r="AB34" s="65">
        <f t="shared" si="1"/>
        <v>248400</v>
      </c>
      <c r="AC34" s="62">
        <v>0</v>
      </c>
      <c r="AD34" s="62" t="str">
        <f>VLOOKUP(AF34,Table1[[Ký hiệu]:[Hướng xli]],9,0)</f>
        <v>NCC điều chỉnh giảm toàn bộ HĐ</v>
      </c>
      <c r="AE34" s="62" t="s">
        <v>513</v>
      </c>
      <c r="AF34" s="59">
        <v>32850</v>
      </c>
      <c r="AG34" s="91" t="s">
        <v>677</v>
      </c>
      <c r="AH34" s="87" t="s">
        <v>251</v>
      </c>
      <c r="AI34" s="87" t="s">
        <v>251</v>
      </c>
      <c r="AJ34" s="87"/>
      <c r="AK34" s="87"/>
    </row>
    <row r="35" spans="1:37" s="62" customFormat="1" x14ac:dyDescent="0.25">
      <c r="A35" s="58">
        <v>45474</v>
      </c>
      <c r="B35" s="59" t="s">
        <v>396</v>
      </c>
      <c r="C35" s="58">
        <v>45477</v>
      </c>
      <c r="D35" s="59" t="s">
        <v>104</v>
      </c>
      <c r="E35" s="59">
        <v>4161073493</v>
      </c>
      <c r="F35" s="59" t="s">
        <v>480</v>
      </c>
      <c r="G35" s="59" t="s">
        <v>282</v>
      </c>
      <c r="H35" s="59"/>
      <c r="I35" s="59" t="s">
        <v>448</v>
      </c>
      <c r="J35" s="59" t="s">
        <v>372</v>
      </c>
      <c r="K35" s="59" t="s">
        <v>80</v>
      </c>
      <c r="L35" s="60">
        <v>5</v>
      </c>
      <c r="M35" s="60">
        <v>5</v>
      </c>
      <c r="N35" s="61">
        <v>59400</v>
      </c>
      <c r="O35" s="61">
        <v>297000</v>
      </c>
      <c r="P35" s="61">
        <f t="shared" si="0"/>
        <v>297000</v>
      </c>
      <c r="Q35" s="61">
        <v>0</v>
      </c>
      <c r="R35" s="60">
        <v>0</v>
      </c>
      <c r="S35" s="61">
        <v>0</v>
      </c>
      <c r="T35" s="59" t="s">
        <v>162</v>
      </c>
      <c r="U35" s="59" t="s">
        <v>252</v>
      </c>
      <c r="V35" s="59" t="s">
        <v>202</v>
      </c>
      <c r="W35" s="59" t="s">
        <v>253</v>
      </c>
      <c r="X35" s="59" t="s">
        <v>425</v>
      </c>
      <c r="Y35" s="59"/>
      <c r="Z35" s="59" t="s">
        <v>251</v>
      </c>
      <c r="AA35" s="59"/>
      <c r="AB35" s="65">
        <f t="shared" si="1"/>
        <v>320760</v>
      </c>
      <c r="AC35" s="62">
        <v>0</v>
      </c>
      <c r="AD35" s="62" t="str">
        <f>VLOOKUP(AF35,Table1[[Ký hiệu]:[Hướng xli]],9,0)</f>
        <v>NCC điều chỉnh giảm toàn bộ HĐ</v>
      </c>
      <c r="AE35" s="62" t="s">
        <v>513</v>
      </c>
      <c r="AF35" s="59">
        <v>32850</v>
      </c>
      <c r="AG35" s="91" t="s">
        <v>677</v>
      </c>
      <c r="AH35" s="87" t="s">
        <v>251</v>
      </c>
      <c r="AI35" s="87" t="s">
        <v>251</v>
      </c>
      <c r="AJ35" s="87"/>
      <c r="AK35" s="87"/>
    </row>
    <row r="36" spans="1:37" s="62" customFormat="1" x14ac:dyDescent="0.25">
      <c r="A36" s="58">
        <v>45474</v>
      </c>
      <c r="B36" s="59" t="s">
        <v>396</v>
      </c>
      <c r="C36" s="58">
        <v>45477</v>
      </c>
      <c r="D36" s="59" t="s">
        <v>104</v>
      </c>
      <c r="E36" s="59">
        <v>4161073493</v>
      </c>
      <c r="F36" s="59" t="s">
        <v>480</v>
      </c>
      <c r="G36" s="59" t="s">
        <v>282</v>
      </c>
      <c r="H36" s="59"/>
      <c r="I36" s="59" t="s">
        <v>490</v>
      </c>
      <c r="J36" s="59" t="s">
        <v>236</v>
      </c>
      <c r="K36" s="59" t="s">
        <v>80</v>
      </c>
      <c r="L36" s="60">
        <v>5</v>
      </c>
      <c r="M36" s="60">
        <v>5</v>
      </c>
      <c r="N36" s="61">
        <v>70950</v>
      </c>
      <c r="O36" s="61">
        <v>354750</v>
      </c>
      <c r="P36" s="61">
        <f t="shared" si="0"/>
        <v>354750</v>
      </c>
      <c r="Q36" s="61">
        <v>0</v>
      </c>
      <c r="R36" s="60">
        <v>0</v>
      </c>
      <c r="S36" s="61">
        <v>0</v>
      </c>
      <c r="T36" s="59" t="s">
        <v>162</v>
      </c>
      <c r="U36" s="59" t="s">
        <v>252</v>
      </c>
      <c r="V36" s="59" t="s">
        <v>202</v>
      </c>
      <c r="W36" s="59" t="s">
        <v>253</v>
      </c>
      <c r="X36" s="59" t="s">
        <v>425</v>
      </c>
      <c r="Y36" s="59"/>
      <c r="Z36" s="59" t="s">
        <v>251</v>
      </c>
      <c r="AA36" s="59"/>
      <c r="AB36" s="65">
        <f t="shared" si="1"/>
        <v>383130</v>
      </c>
      <c r="AC36" s="62">
        <v>0</v>
      </c>
      <c r="AD36" s="62" t="str">
        <f>VLOOKUP(AF36,Table1[[Ký hiệu]:[Hướng xli]],9,0)</f>
        <v>NCC điều chỉnh giảm toàn bộ HĐ</v>
      </c>
      <c r="AE36" s="62" t="s">
        <v>513</v>
      </c>
      <c r="AF36" s="59">
        <v>32850</v>
      </c>
      <c r="AG36" s="91" t="s">
        <v>677</v>
      </c>
      <c r="AH36" s="87" t="s">
        <v>251</v>
      </c>
      <c r="AI36" s="87" t="s">
        <v>251</v>
      </c>
      <c r="AJ36" s="87"/>
      <c r="AK36" s="87"/>
    </row>
    <row r="37" spans="1:37" s="77" customFormat="1" x14ac:dyDescent="0.25">
      <c r="A37" s="72">
        <v>45474</v>
      </c>
      <c r="B37" s="73" t="s">
        <v>134</v>
      </c>
      <c r="C37" s="72">
        <v>45477</v>
      </c>
      <c r="D37" s="73" t="s">
        <v>353</v>
      </c>
      <c r="E37" s="73" t="s">
        <v>427</v>
      </c>
      <c r="F37" s="2" t="s">
        <v>26</v>
      </c>
      <c r="G37" s="2" t="s">
        <v>273</v>
      </c>
      <c r="H37" s="2" t="s">
        <v>222</v>
      </c>
      <c r="I37" s="73" t="s">
        <v>450</v>
      </c>
      <c r="J37" s="73" t="s">
        <v>306</v>
      </c>
      <c r="K37" s="73" t="s">
        <v>80</v>
      </c>
      <c r="L37" s="74">
        <v>6</v>
      </c>
      <c r="M37" s="74">
        <v>6</v>
      </c>
      <c r="N37" s="75">
        <v>58745</v>
      </c>
      <c r="O37" s="6">
        <v>352470</v>
      </c>
      <c r="P37" s="6">
        <f t="shared" si="0"/>
        <v>352470</v>
      </c>
      <c r="Q37" s="6">
        <v>0</v>
      </c>
      <c r="R37" s="11">
        <v>0</v>
      </c>
      <c r="S37" s="6">
        <v>0</v>
      </c>
      <c r="T37" s="2"/>
      <c r="U37" s="2" t="s">
        <v>16</v>
      </c>
      <c r="V37" s="2"/>
      <c r="W37" s="2" t="s">
        <v>113</v>
      </c>
      <c r="X37" s="2" t="s">
        <v>425</v>
      </c>
      <c r="Y37" s="2" t="s">
        <v>240</v>
      </c>
      <c r="Z37" s="2"/>
      <c r="AA37" s="2"/>
      <c r="AB37" s="84">
        <f t="shared" si="1"/>
        <v>380668</v>
      </c>
      <c r="AC37" s="77">
        <v>352470</v>
      </c>
      <c r="AD37" s="77" t="str">
        <f>VLOOKUP(AF37,Table1[[Ký hiệu]:[Hướng xli]],9,0)</f>
        <v xml:space="preserve">NCC xuất hđ điều chỉnh giảm toàn bộ HĐ -&gt; xuất hđ mới đúng giá theo PO của wcm </v>
      </c>
      <c r="AE37" s="77" t="s">
        <v>520</v>
      </c>
      <c r="AF37" s="73">
        <v>33303</v>
      </c>
      <c r="AG37" s="91" t="s">
        <v>673</v>
      </c>
      <c r="AH37" s="87" t="s">
        <v>712</v>
      </c>
      <c r="AI37" s="87" t="s">
        <v>773</v>
      </c>
      <c r="AJ37" s="90" t="s">
        <v>810</v>
      </c>
      <c r="AK37" s="87"/>
    </row>
    <row r="38" spans="1:37" s="82" customFormat="1" x14ac:dyDescent="0.25">
      <c r="A38" s="78">
        <v>45474</v>
      </c>
      <c r="B38" s="79" t="s">
        <v>134</v>
      </c>
      <c r="C38" s="78">
        <v>45477</v>
      </c>
      <c r="D38" s="79" t="s">
        <v>353</v>
      </c>
      <c r="E38" s="79" t="s">
        <v>427</v>
      </c>
      <c r="F38" s="20" t="s">
        <v>26</v>
      </c>
      <c r="G38" s="20" t="s">
        <v>273</v>
      </c>
      <c r="H38" s="20" t="s">
        <v>222</v>
      </c>
      <c r="I38" s="79" t="s">
        <v>448</v>
      </c>
      <c r="J38" s="79" t="s">
        <v>372</v>
      </c>
      <c r="K38" s="79" t="s">
        <v>80</v>
      </c>
      <c r="L38" s="80">
        <v>6</v>
      </c>
      <c r="M38" s="80">
        <v>6</v>
      </c>
      <c r="N38" s="81">
        <v>74250</v>
      </c>
      <c r="O38" s="22">
        <v>445500</v>
      </c>
      <c r="P38" s="17">
        <f t="shared" si="0"/>
        <v>445500</v>
      </c>
      <c r="Q38" s="22">
        <v>0</v>
      </c>
      <c r="R38" s="21">
        <v>0</v>
      </c>
      <c r="S38" s="22">
        <v>0</v>
      </c>
      <c r="T38" s="20"/>
      <c r="U38" s="20" t="s">
        <v>16</v>
      </c>
      <c r="V38" s="20"/>
      <c r="W38" s="20" t="s">
        <v>113</v>
      </c>
      <c r="X38" s="20" t="s">
        <v>425</v>
      </c>
      <c r="Y38" s="20" t="s">
        <v>240</v>
      </c>
      <c r="Z38" s="20"/>
      <c r="AA38" s="20"/>
      <c r="AB38" s="84">
        <f t="shared" si="1"/>
        <v>481140</v>
      </c>
      <c r="AC38" s="82">
        <v>445500</v>
      </c>
      <c r="AD38" s="77" t="str">
        <f>VLOOKUP(AF38,Table1[[Ký hiệu]:[Hướng xli]],9,0)</f>
        <v xml:space="preserve">NCC xuất hđ điều chỉnh giảm toàn bộ HĐ -&gt; xuất hđ mới đúng giá theo PO của wcm </v>
      </c>
      <c r="AE38" s="82" t="s">
        <v>520</v>
      </c>
      <c r="AF38" s="79">
        <v>33303</v>
      </c>
      <c r="AG38" s="91" t="s">
        <v>673</v>
      </c>
      <c r="AH38" s="87" t="s">
        <v>712</v>
      </c>
      <c r="AI38" s="87" t="s">
        <v>773</v>
      </c>
      <c r="AJ38" s="90" t="s">
        <v>810</v>
      </c>
      <c r="AK38" s="88"/>
    </row>
    <row r="39" spans="1:37" s="62" customFormat="1" x14ac:dyDescent="0.25">
      <c r="A39" s="58">
        <v>45474</v>
      </c>
      <c r="B39" s="59" t="s">
        <v>20</v>
      </c>
      <c r="C39" s="58">
        <v>45478</v>
      </c>
      <c r="D39" s="59" t="s">
        <v>179</v>
      </c>
      <c r="E39" s="59" t="s">
        <v>431</v>
      </c>
      <c r="F39" s="59" t="s">
        <v>260</v>
      </c>
      <c r="G39" s="59" t="s">
        <v>297</v>
      </c>
      <c r="H39" s="59" t="s">
        <v>75</v>
      </c>
      <c r="I39" s="59" t="s">
        <v>328</v>
      </c>
      <c r="J39" s="59" t="s">
        <v>305</v>
      </c>
      <c r="K39" s="59" t="s">
        <v>80</v>
      </c>
      <c r="L39" s="60">
        <v>5</v>
      </c>
      <c r="M39" s="60">
        <v>5</v>
      </c>
      <c r="N39" s="61">
        <v>111058</v>
      </c>
      <c r="O39" s="61">
        <v>555290</v>
      </c>
      <c r="P39" s="61">
        <f t="shared" si="0"/>
        <v>555290</v>
      </c>
      <c r="Q39" s="61">
        <v>0</v>
      </c>
      <c r="R39" s="60">
        <v>0</v>
      </c>
      <c r="S39" s="61">
        <v>0</v>
      </c>
      <c r="T39" s="59"/>
      <c r="U39" s="59" t="s">
        <v>157</v>
      </c>
      <c r="V39" s="59"/>
      <c r="W39" s="59" t="s">
        <v>113</v>
      </c>
      <c r="X39" s="59" t="s">
        <v>425</v>
      </c>
      <c r="Y39" s="59" t="s">
        <v>240</v>
      </c>
      <c r="Z39" s="59"/>
      <c r="AA39" s="59"/>
      <c r="AB39" s="65">
        <f t="shared" si="1"/>
        <v>599713</v>
      </c>
      <c r="AC39" s="62">
        <v>0</v>
      </c>
      <c r="AD39" s="62" t="str">
        <f>VLOOKUP(AF39,Table1[[Ký hiệu]:[Hướng xli]],9,0)</f>
        <v>NCC điều chỉnh giảm toàn bộ HĐ</v>
      </c>
      <c r="AE39" s="62" t="s">
        <v>513</v>
      </c>
      <c r="AF39" s="59">
        <v>33477</v>
      </c>
      <c r="AG39" s="91" t="s">
        <v>677</v>
      </c>
      <c r="AH39" s="87" t="s">
        <v>251</v>
      </c>
      <c r="AI39" s="87" t="s">
        <v>251</v>
      </c>
      <c r="AJ39" s="87"/>
      <c r="AK39" s="87"/>
    </row>
    <row r="40" spans="1:37" s="62" customFormat="1" x14ac:dyDescent="0.25">
      <c r="A40" s="58">
        <v>45474</v>
      </c>
      <c r="B40" s="59" t="s">
        <v>20</v>
      </c>
      <c r="C40" s="58">
        <v>45478</v>
      </c>
      <c r="D40" s="59" t="s">
        <v>179</v>
      </c>
      <c r="E40" s="59" t="s">
        <v>431</v>
      </c>
      <c r="F40" s="59" t="s">
        <v>260</v>
      </c>
      <c r="G40" s="59" t="s">
        <v>297</v>
      </c>
      <c r="H40" s="59" t="s">
        <v>75</v>
      </c>
      <c r="I40" s="59" t="s">
        <v>450</v>
      </c>
      <c r="J40" s="59" t="s">
        <v>306</v>
      </c>
      <c r="K40" s="59" t="s">
        <v>80</v>
      </c>
      <c r="L40" s="60">
        <v>3</v>
      </c>
      <c r="M40" s="60">
        <v>3</v>
      </c>
      <c r="N40" s="61">
        <v>58745</v>
      </c>
      <c r="O40" s="61">
        <v>176235</v>
      </c>
      <c r="P40" s="61">
        <f t="shared" si="0"/>
        <v>176235</v>
      </c>
      <c r="Q40" s="61">
        <v>0</v>
      </c>
      <c r="R40" s="60">
        <v>0</v>
      </c>
      <c r="S40" s="61">
        <v>0</v>
      </c>
      <c r="T40" s="59"/>
      <c r="U40" s="59" t="s">
        <v>157</v>
      </c>
      <c r="V40" s="59"/>
      <c r="W40" s="59" t="s">
        <v>113</v>
      </c>
      <c r="X40" s="59" t="s">
        <v>425</v>
      </c>
      <c r="Y40" s="59" t="s">
        <v>240</v>
      </c>
      <c r="Z40" s="59"/>
      <c r="AA40" s="59"/>
      <c r="AB40" s="65">
        <f t="shared" si="1"/>
        <v>190334</v>
      </c>
      <c r="AC40" s="62">
        <v>0</v>
      </c>
      <c r="AD40" s="62" t="str">
        <f>VLOOKUP(AF40,Table1[[Ký hiệu]:[Hướng xli]],9,0)</f>
        <v>NCC điều chỉnh giảm toàn bộ HĐ</v>
      </c>
      <c r="AE40" s="62" t="s">
        <v>513</v>
      </c>
      <c r="AF40" s="59">
        <v>33477</v>
      </c>
      <c r="AG40" s="91" t="s">
        <v>677</v>
      </c>
      <c r="AH40" s="87" t="s">
        <v>251</v>
      </c>
      <c r="AI40" s="87" t="s">
        <v>251</v>
      </c>
      <c r="AJ40" s="87"/>
      <c r="AK40" s="87"/>
    </row>
    <row r="41" spans="1:37" s="62" customFormat="1" x14ac:dyDescent="0.25">
      <c r="A41" s="58">
        <v>45474</v>
      </c>
      <c r="B41" s="59" t="s">
        <v>20</v>
      </c>
      <c r="C41" s="58">
        <v>45478</v>
      </c>
      <c r="D41" s="59" t="s">
        <v>179</v>
      </c>
      <c r="E41" s="59" t="s">
        <v>431</v>
      </c>
      <c r="F41" s="59" t="s">
        <v>260</v>
      </c>
      <c r="G41" s="59" t="s">
        <v>297</v>
      </c>
      <c r="H41" s="59" t="s">
        <v>75</v>
      </c>
      <c r="I41" s="59" t="s">
        <v>472</v>
      </c>
      <c r="J41" s="59" t="s">
        <v>256</v>
      </c>
      <c r="K41" s="59" t="s">
        <v>80</v>
      </c>
      <c r="L41" s="60">
        <v>3</v>
      </c>
      <c r="M41" s="60">
        <v>3</v>
      </c>
      <c r="N41" s="61">
        <v>55595</v>
      </c>
      <c r="O41" s="61">
        <v>166785</v>
      </c>
      <c r="P41" s="61">
        <f t="shared" si="0"/>
        <v>166785</v>
      </c>
      <c r="Q41" s="61">
        <v>0</v>
      </c>
      <c r="R41" s="60">
        <v>0</v>
      </c>
      <c r="S41" s="61">
        <v>0</v>
      </c>
      <c r="T41" s="59"/>
      <c r="U41" s="59" t="s">
        <v>157</v>
      </c>
      <c r="V41" s="59"/>
      <c r="W41" s="59" t="s">
        <v>113</v>
      </c>
      <c r="X41" s="59" t="s">
        <v>425</v>
      </c>
      <c r="Y41" s="59" t="s">
        <v>240</v>
      </c>
      <c r="Z41" s="59"/>
      <c r="AA41" s="59"/>
      <c r="AB41" s="65">
        <f t="shared" si="1"/>
        <v>180128</v>
      </c>
      <c r="AC41" s="62">
        <v>0</v>
      </c>
      <c r="AD41" s="62" t="str">
        <f>VLOOKUP(AF41,Table1[[Ký hiệu]:[Hướng xli]],9,0)</f>
        <v>NCC điều chỉnh giảm toàn bộ HĐ</v>
      </c>
      <c r="AE41" s="62" t="s">
        <v>513</v>
      </c>
      <c r="AF41" s="59">
        <v>33477</v>
      </c>
      <c r="AG41" s="91" t="s">
        <v>677</v>
      </c>
      <c r="AH41" s="87" t="s">
        <v>251</v>
      </c>
      <c r="AI41" s="87" t="s">
        <v>251</v>
      </c>
      <c r="AJ41" s="87"/>
      <c r="AK41" s="87"/>
    </row>
    <row r="42" spans="1:37" s="62" customFormat="1" x14ac:dyDescent="0.25">
      <c r="A42" s="58">
        <v>45474</v>
      </c>
      <c r="B42" s="59" t="s">
        <v>20</v>
      </c>
      <c r="C42" s="58">
        <v>45478</v>
      </c>
      <c r="D42" s="59" t="s">
        <v>179</v>
      </c>
      <c r="E42" s="59" t="s">
        <v>431</v>
      </c>
      <c r="F42" s="59" t="s">
        <v>260</v>
      </c>
      <c r="G42" s="59" t="s">
        <v>297</v>
      </c>
      <c r="H42" s="59" t="s">
        <v>75</v>
      </c>
      <c r="I42" s="59" t="s">
        <v>448</v>
      </c>
      <c r="J42" s="59" t="s">
        <v>372</v>
      </c>
      <c r="K42" s="59" t="s">
        <v>80</v>
      </c>
      <c r="L42" s="60">
        <v>5</v>
      </c>
      <c r="M42" s="60">
        <v>5</v>
      </c>
      <c r="N42" s="61">
        <v>74250</v>
      </c>
      <c r="O42" s="61">
        <v>371250</v>
      </c>
      <c r="P42" s="61">
        <f t="shared" si="0"/>
        <v>371250</v>
      </c>
      <c r="Q42" s="61">
        <v>0</v>
      </c>
      <c r="R42" s="60">
        <v>0</v>
      </c>
      <c r="S42" s="61">
        <v>0</v>
      </c>
      <c r="T42" s="59"/>
      <c r="U42" s="59" t="s">
        <v>157</v>
      </c>
      <c r="V42" s="59"/>
      <c r="W42" s="59" t="s">
        <v>113</v>
      </c>
      <c r="X42" s="59" t="s">
        <v>425</v>
      </c>
      <c r="Y42" s="59" t="s">
        <v>240</v>
      </c>
      <c r="Z42" s="59"/>
      <c r="AA42" s="59"/>
      <c r="AB42" s="65">
        <f t="shared" si="1"/>
        <v>400950</v>
      </c>
      <c r="AC42" s="62">
        <v>0</v>
      </c>
      <c r="AD42" s="62" t="str">
        <f>VLOOKUP(AF42,Table1[[Ký hiệu]:[Hướng xli]],9,0)</f>
        <v>NCC điều chỉnh giảm toàn bộ HĐ</v>
      </c>
      <c r="AE42" s="62" t="s">
        <v>513</v>
      </c>
      <c r="AF42" s="59">
        <v>33477</v>
      </c>
      <c r="AG42" s="91" t="s">
        <v>677</v>
      </c>
      <c r="AH42" s="87" t="s">
        <v>251</v>
      </c>
      <c r="AI42" s="87" t="s">
        <v>251</v>
      </c>
      <c r="AJ42" s="87"/>
      <c r="AK42" s="87"/>
    </row>
    <row r="43" spans="1:37" s="62" customFormat="1" x14ac:dyDescent="0.25">
      <c r="A43" s="58">
        <v>45474</v>
      </c>
      <c r="B43" s="59" t="s">
        <v>20</v>
      </c>
      <c r="C43" s="58">
        <v>45478</v>
      </c>
      <c r="D43" s="59" t="s">
        <v>179</v>
      </c>
      <c r="E43" s="59" t="s">
        <v>431</v>
      </c>
      <c r="F43" s="59" t="s">
        <v>260</v>
      </c>
      <c r="G43" s="59" t="s">
        <v>297</v>
      </c>
      <c r="H43" s="59" t="s">
        <v>75</v>
      </c>
      <c r="I43" s="59" t="s">
        <v>490</v>
      </c>
      <c r="J43" s="59" t="s">
        <v>236</v>
      </c>
      <c r="K43" s="59" t="s">
        <v>80</v>
      </c>
      <c r="L43" s="60">
        <v>3</v>
      </c>
      <c r="M43" s="60">
        <v>3</v>
      </c>
      <c r="N43" s="61">
        <v>70950</v>
      </c>
      <c r="O43" s="61">
        <v>212850</v>
      </c>
      <c r="P43" s="61">
        <f t="shared" si="0"/>
        <v>212850</v>
      </c>
      <c r="Q43" s="61">
        <v>0</v>
      </c>
      <c r="R43" s="60">
        <v>0</v>
      </c>
      <c r="S43" s="61">
        <v>0</v>
      </c>
      <c r="T43" s="59"/>
      <c r="U43" s="59" t="s">
        <v>157</v>
      </c>
      <c r="V43" s="59"/>
      <c r="W43" s="59" t="s">
        <v>113</v>
      </c>
      <c r="X43" s="59" t="s">
        <v>425</v>
      </c>
      <c r="Y43" s="59" t="s">
        <v>240</v>
      </c>
      <c r="Z43" s="59"/>
      <c r="AA43" s="59"/>
      <c r="AB43" s="65">
        <f t="shared" si="1"/>
        <v>229878</v>
      </c>
      <c r="AC43" s="62">
        <v>0</v>
      </c>
      <c r="AD43" s="62" t="str">
        <f>VLOOKUP(AF43,Table1[[Ký hiệu]:[Hướng xli]],9,0)</f>
        <v>NCC điều chỉnh giảm toàn bộ HĐ</v>
      </c>
      <c r="AE43" s="62" t="s">
        <v>513</v>
      </c>
      <c r="AF43" s="59">
        <v>33477</v>
      </c>
      <c r="AG43" s="91" t="s">
        <v>677</v>
      </c>
      <c r="AH43" s="87" t="s">
        <v>251</v>
      </c>
      <c r="AI43" s="87" t="s">
        <v>251</v>
      </c>
      <c r="AJ43" s="87"/>
      <c r="AK43" s="87"/>
    </row>
    <row r="44" spans="1:37" s="62" customFormat="1" x14ac:dyDescent="0.25">
      <c r="A44" s="58">
        <v>45474</v>
      </c>
      <c r="B44" s="59" t="s">
        <v>20</v>
      </c>
      <c r="C44" s="58">
        <v>45478</v>
      </c>
      <c r="D44" s="59" t="s">
        <v>179</v>
      </c>
      <c r="E44" s="59" t="s">
        <v>431</v>
      </c>
      <c r="F44" s="59" t="s">
        <v>260</v>
      </c>
      <c r="G44" s="59" t="s">
        <v>297</v>
      </c>
      <c r="H44" s="59" t="s">
        <v>75</v>
      </c>
      <c r="I44" s="59" t="s">
        <v>243</v>
      </c>
      <c r="J44" s="59" t="s">
        <v>430</v>
      </c>
      <c r="K44" s="59" t="s">
        <v>80</v>
      </c>
      <c r="L44" s="60">
        <v>3</v>
      </c>
      <c r="M44" s="60">
        <v>3</v>
      </c>
      <c r="N44" s="61">
        <v>46000</v>
      </c>
      <c r="O44" s="61">
        <v>138000</v>
      </c>
      <c r="P44" s="61">
        <f t="shared" si="0"/>
        <v>138000</v>
      </c>
      <c r="Q44" s="61">
        <v>0</v>
      </c>
      <c r="R44" s="60">
        <v>0</v>
      </c>
      <c r="S44" s="61">
        <v>0</v>
      </c>
      <c r="T44" s="59"/>
      <c r="U44" s="59" t="s">
        <v>157</v>
      </c>
      <c r="V44" s="59"/>
      <c r="W44" s="59" t="s">
        <v>113</v>
      </c>
      <c r="X44" s="59" t="s">
        <v>425</v>
      </c>
      <c r="Y44" s="59" t="s">
        <v>240</v>
      </c>
      <c r="Z44" s="59"/>
      <c r="AA44" s="59"/>
      <c r="AB44" s="65">
        <f t="shared" si="1"/>
        <v>149040</v>
      </c>
      <c r="AC44" s="62">
        <v>0</v>
      </c>
      <c r="AD44" s="62" t="str">
        <f>VLOOKUP(AF44,Table1[[Ký hiệu]:[Hướng xli]],9,0)</f>
        <v>NCC điều chỉnh giảm toàn bộ HĐ</v>
      </c>
      <c r="AE44" s="62" t="s">
        <v>513</v>
      </c>
      <c r="AF44" s="59">
        <v>33477</v>
      </c>
      <c r="AG44" s="91" t="s">
        <v>677</v>
      </c>
      <c r="AH44" s="87" t="s">
        <v>251</v>
      </c>
      <c r="AI44" s="87" t="s">
        <v>251</v>
      </c>
      <c r="AJ44" s="87"/>
      <c r="AK44" s="87"/>
    </row>
    <row r="45" spans="1:37" x14ac:dyDescent="0.25">
      <c r="A45" s="8">
        <v>45474</v>
      </c>
      <c r="B45" s="2" t="s">
        <v>99</v>
      </c>
      <c r="C45" s="8">
        <v>45478</v>
      </c>
      <c r="D45" s="2" t="s">
        <v>103</v>
      </c>
      <c r="E45" s="2">
        <v>4161057982</v>
      </c>
      <c r="F45" s="2" t="s">
        <v>209</v>
      </c>
      <c r="G45" s="2" t="s">
        <v>411</v>
      </c>
      <c r="H45" s="2" t="s">
        <v>251</v>
      </c>
      <c r="I45" s="2" t="s">
        <v>450</v>
      </c>
      <c r="J45" s="2" t="s">
        <v>306</v>
      </c>
      <c r="K45" s="2" t="s">
        <v>80</v>
      </c>
      <c r="L45" s="11">
        <v>5</v>
      </c>
      <c r="M45" s="11">
        <v>5</v>
      </c>
      <c r="N45" s="6">
        <v>58745</v>
      </c>
      <c r="O45" s="6">
        <v>293725</v>
      </c>
      <c r="P45" s="6">
        <f t="shared" si="0"/>
        <v>293725</v>
      </c>
      <c r="Q45" s="6">
        <v>0</v>
      </c>
      <c r="R45" s="11">
        <v>0</v>
      </c>
      <c r="S45" s="6">
        <v>0</v>
      </c>
      <c r="T45" s="2" t="s">
        <v>207</v>
      </c>
      <c r="U45" s="2" t="s">
        <v>408</v>
      </c>
      <c r="V45" s="2" t="s">
        <v>365</v>
      </c>
      <c r="W45" s="2" t="s">
        <v>113</v>
      </c>
      <c r="X45" s="2" t="s">
        <v>425</v>
      </c>
      <c r="Y45" s="2" t="s">
        <v>240</v>
      </c>
      <c r="Z45" s="2"/>
      <c r="AA45" s="2"/>
      <c r="AB45" s="65">
        <f t="shared" si="1"/>
        <v>317223</v>
      </c>
      <c r="AC45">
        <v>293725</v>
      </c>
      <c r="AD45" t="str">
        <f>VLOOKUP(AF45,Table1[[Ký hiệu]:[Hướng xli]],9,0)</f>
        <v>NCC check theo sheep data cửa hàng nhập kho điều chỉnh giảm toàn bộ HĐ cũ và xuất lại HĐ mới đúng số lượng</v>
      </c>
      <c r="AE45" t="s">
        <v>514</v>
      </c>
      <c r="AF45" s="57">
        <v>33499</v>
      </c>
      <c r="AG45" s="91" t="s">
        <v>673</v>
      </c>
      <c r="AH45" s="87" t="s">
        <v>711</v>
      </c>
      <c r="AI45" s="87" t="s">
        <v>798</v>
      </c>
    </row>
    <row r="46" spans="1:37" x14ac:dyDescent="0.25">
      <c r="A46" s="8">
        <v>45474</v>
      </c>
      <c r="B46" s="2" t="s">
        <v>99</v>
      </c>
      <c r="C46" s="8">
        <v>45478</v>
      </c>
      <c r="D46" s="2" t="s">
        <v>103</v>
      </c>
      <c r="E46" s="2">
        <v>4161057982</v>
      </c>
      <c r="F46" s="2" t="s">
        <v>209</v>
      </c>
      <c r="G46" s="2" t="s">
        <v>411</v>
      </c>
      <c r="H46" s="2" t="s">
        <v>251</v>
      </c>
      <c r="I46" s="2" t="s">
        <v>500</v>
      </c>
      <c r="J46" s="2" t="s">
        <v>485</v>
      </c>
      <c r="K46" s="2" t="s">
        <v>80</v>
      </c>
      <c r="L46" s="11">
        <v>5</v>
      </c>
      <c r="M46" s="11">
        <v>5</v>
      </c>
      <c r="N46" s="6">
        <v>50182</v>
      </c>
      <c r="O46" s="6">
        <v>250910</v>
      </c>
      <c r="P46" s="6">
        <f t="shared" si="0"/>
        <v>250910</v>
      </c>
      <c r="Q46" s="6">
        <v>0</v>
      </c>
      <c r="R46" s="11">
        <v>0</v>
      </c>
      <c r="S46" s="6">
        <v>0</v>
      </c>
      <c r="T46" s="2" t="s">
        <v>207</v>
      </c>
      <c r="U46" s="2" t="s">
        <v>408</v>
      </c>
      <c r="V46" s="2" t="s">
        <v>365</v>
      </c>
      <c r="W46" s="2" t="s">
        <v>113</v>
      </c>
      <c r="X46" s="2" t="s">
        <v>425</v>
      </c>
      <c r="Y46" s="2" t="s">
        <v>240</v>
      </c>
      <c r="Z46" s="2"/>
      <c r="AA46" s="2"/>
      <c r="AB46" s="65">
        <f t="shared" si="1"/>
        <v>270983</v>
      </c>
      <c r="AC46">
        <v>250910</v>
      </c>
      <c r="AD46" t="str">
        <f>VLOOKUP(AF46,Table1[[Ký hiệu]:[Hướng xli]],9,0)</f>
        <v>NCC check theo sheep data cửa hàng nhập kho điều chỉnh giảm toàn bộ HĐ cũ và xuất lại HĐ mới đúng số lượng</v>
      </c>
      <c r="AE46" t="s">
        <v>514</v>
      </c>
      <c r="AF46" s="57">
        <v>33499</v>
      </c>
      <c r="AG46" s="91" t="s">
        <v>673</v>
      </c>
      <c r="AH46" s="87" t="s">
        <v>711</v>
      </c>
      <c r="AI46" s="87" t="s">
        <v>798</v>
      </c>
    </row>
    <row r="47" spans="1:37" s="16" customFormat="1" x14ac:dyDescent="0.25">
      <c r="A47" s="13">
        <v>45474</v>
      </c>
      <c r="B47" s="14" t="s">
        <v>99</v>
      </c>
      <c r="C47" s="13">
        <v>45478</v>
      </c>
      <c r="D47" s="14" t="s">
        <v>103</v>
      </c>
      <c r="E47" s="14">
        <v>4161057982</v>
      </c>
      <c r="F47" s="14" t="s">
        <v>209</v>
      </c>
      <c r="G47" s="14" t="s">
        <v>411</v>
      </c>
      <c r="H47" s="14" t="s">
        <v>251</v>
      </c>
      <c r="I47" s="14" t="s">
        <v>448</v>
      </c>
      <c r="J47" s="14" t="s">
        <v>372</v>
      </c>
      <c r="K47" s="14" t="s">
        <v>80</v>
      </c>
      <c r="L47" s="12">
        <v>5</v>
      </c>
      <c r="M47" s="12">
        <v>0</v>
      </c>
      <c r="N47" s="15">
        <v>74250</v>
      </c>
      <c r="O47" s="15">
        <v>371250</v>
      </c>
      <c r="P47" s="6">
        <f t="shared" si="0"/>
        <v>0</v>
      </c>
      <c r="Q47" s="15">
        <v>0</v>
      </c>
      <c r="R47" s="12">
        <v>0</v>
      </c>
      <c r="S47" s="15">
        <v>0</v>
      </c>
      <c r="T47" s="14" t="s">
        <v>207</v>
      </c>
      <c r="U47" s="14" t="s">
        <v>408</v>
      </c>
      <c r="V47" s="14" t="s">
        <v>365</v>
      </c>
      <c r="W47" s="14" t="s">
        <v>113</v>
      </c>
      <c r="X47" s="14" t="s">
        <v>425</v>
      </c>
      <c r="Y47" s="14" t="s">
        <v>240</v>
      </c>
      <c r="Z47" s="14"/>
      <c r="AA47" s="14"/>
      <c r="AB47" s="65">
        <f t="shared" si="1"/>
        <v>400950</v>
      </c>
      <c r="AC47" s="16">
        <v>0</v>
      </c>
      <c r="AD47" t="str">
        <f>VLOOKUP(AF47,Table1[[Ký hiệu]:[Hướng xli]],9,0)</f>
        <v>NCC check theo sheep data cửa hàng nhập kho điều chỉnh giảm toàn bộ HĐ cũ và xuất lại HĐ mới đúng số lượng</v>
      </c>
      <c r="AE47" s="16" t="s">
        <v>514</v>
      </c>
      <c r="AF47" s="20">
        <v>33499</v>
      </c>
      <c r="AG47" s="91" t="s">
        <v>673</v>
      </c>
      <c r="AH47" s="87" t="s">
        <v>711</v>
      </c>
      <c r="AI47" s="87" t="s">
        <v>798</v>
      </c>
      <c r="AJ47" s="88"/>
      <c r="AK47" s="88"/>
    </row>
    <row r="48" spans="1:37" s="62" customFormat="1" x14ac:dyDescent="0.25">
      <c r="A48" s="58">
        <v>45476</v>
      </c>
      <c r="B48" s="59" t="s">
        <v>303</v>
      </c>
      <c r="C48" s="58">
        <v>45478</v>
      </c>
      <c r="D48" s="59" t="s">
        <v>40</v>
      </c>
      <c r="E48" s="59" t="s">
        <v>338</v>
      </c>
      <c r="F48" s="59" t="s">
        <v>204</v>
      </c>
      <c r="G48" s="59" t="s">
        <v>63</v>
      </c>
      <c r="H48" s="59" t="s">
        <v>117</v>
      </c>
      <c r="I48" s="59" t="s">
        <v>450</v>
      </c>
      <c r="J48" s="59" t="s">
        <v>306</v>
      </c>
      <c r="K48" s="59" t="s">
        <v>80</v>
      </c>
      <c r="L48" s="60">
        <v>3</v>
      </c>
      <c r="M48" s="60">
        <v>3</v>
      </c>
      <c r="N48" s="61">
        <v>58745</v>
      </c>
      <c r="O48" s="61">
        <v>176235</v>
      </c>
      <c r="P48" s="61">
        <f t="shared" si="0"/>
        <v>176235</v>
      </c>
      <c r="Q48" s="61">
        <v>0</v>
      </c>
      <c r="R48" s="60">
        <v>0</v>
      </c>
      <c r="S48" s="61">
        <v>0</v>
      </c>
      <c r="T48" s="59"/>
      <c r="U48" s="59" t="s">
        <v>197</v>
      </c>
      <c r="V48" s="59"/>
      <c r="W48" s="59" t="s">
        <v>113</v>
      </c>
      <c r="X48" s="59" t="s">
        <v>425</v>
      </c>
      <c r="Y48" s="59" t="s">
        <v>240</v>
      </c>
      <c r="Z48" s="59"/>
      <c r="AA48" s="59"/>
      <c r="AB48" s="65">
        <f t="shared" si="1"/>
        <v>190334</v>
      </c>
      <c r="AC48" s="62">
        <v>0</v>
      </c>
      <c r="AD48" s="62" t="str">
        <f>VLOOKUP(AF48,Table1[[Ký hiệu]:[Hướng xli]],9,0)</f>
        <v>NCC điều chỉnh giảm toàn bộ HĐ</v>
      </c>
      <c r="AE48" s="62" t="s">
        <v>518</v>
      </c>
      <c r="AF48" s="59">
        <v>33536</v>
      </c>
      <c r="AG48" s="91" t="s">
        <v>677</v>
      </c>
      <c r="AH48" s="87" t="s">
        <v>251</v>
      </c>
      <c r="AI48" s="87" t="s">
        <v>251</v>
      </c>
      <c r="AJ48" s="87"/>
      <c r="AK48" s="87"/>
    </row>
    <row r="49" spans="1:37" s="62" customFormat="1" x14ac:dyDescent="0.25">
      <c r="A49" s="58">
        <v>45476</v>
      </c>
      <c r="B49" s="59" t="s">
        <v>303</v>
      </c>
      <c r="C49" s="58">
        <v>45478</v>
      </c>
      <c r="D49" s="59" t="s">
        <v>40</v>
      </c>
      <c r="E49" s="59" t="s">
        <v>338</v>
      </c>
      <c r="F49" s="59" t="s">
        <v>204</v>
      </c>
      <c r="G49" s="59" t="s">
        <v>63</v>
      </c>
      <c r="H49" s="59" t="s">
        <v>117</v>
      </c>
      <c r="I49" s="59" t="s">
        <v>328</v>
      </c>
      <c r="J49" s="59" t="s">
        <v>305</v>
      </c>
      <c r="K49" s="59" t="s">
        <v>80</v>
      </c>
      <c r="L49" s="60">
        <v>3</v>
      </c>
      <c r="M49" s="60">
        <v>3</v>
      </c>
      <c r="N49" s="61">
        <v>111058</v>
      </c>
      <c r="O49" s="61">
        <v>333174</v>
      </c>
      <c r="P49" s="61">
        <f t="shared" si="0"/>
        <v>333174</v>
      </c>
      <c r="Q49" s="61">
        <v>0</v>
      </c>
      <c r="R49" s="60">
        <v>0</v>
      </c>
      <c r="S49" s="61">
        <v>0</v>
      </c>
      <c r="T49" s="59"/>
      <c r="U49" s="59" t="s">
        <v>197</v>
      </c>
      <c r="V49" s="59"/>
      <c r="W49" s="59" t="s">
        <v>113</v>
      </c>
      <c r="X49" s="59" t="s">
        <v>425</v>
      </c>
      <c r="Y49" s="59" t="s">
        <v>240</v>
      </c>
      <c r="Z49" s="59"/>
      <c r="AA49" s="59"/>
      <c r="AB49" s="65">
        <f t="shared" si="1"/>
        <v>359828</v>
      </c>
      <c r="AC49" s="62">
        <v>0</v>
      </c>
      <c r="AD49" s="62" t="str">
        <f>VLOOKUP(AF49,Table1[[Ký hiệu]:[Hướng xli]],9,0)</f>
        <v>NCC điều chỉnh giảm toàn bộ HĐ</v>
      </c>
      <c r="AE49" s="62" t="s">
        <v>518</v>
      </c>
      <c r="AF49" s="59">
        <v>33536</v>
      </c>
      <c r="AG49" s="91" t="s">
        <v>677</v>
      </c>
      <c r="AH49" s="87" t="s">
        <v>251</v>
      </c>
      <c r="AI49" s="87" t="s">
        <v>251</v>
      </c>
      <c r="AJ49" s="87"/>
      <c r="AK49" s="87"/>
    </row>
    <row r="50" spans="1:37" s="62" customFormat="1" x14ac:dyDescent="0.25">
      <c r="A50" s="58">
        <v>45476</v>
      </c>
      <c r="B50" s="59" t="s">
        <v>303</v>
      </c>
      <c r="C50" s="58">
        <v>45478</v>
      </c>
      <c r="D50" s="59" t="s">
        <v>40</v>
      </c>
      <c r="E50" s="59" t="s">
        <v>338</v>
      </c>
      <c r="F50" s="59" t="s">
        <v>204</v>
      </c>
      <c r="G50" s="59" t="s">
        <v>63</v>
      </c>
      <c r="H50" s="59" t="s">
        <v>117</v>
      </c>
      <c r="I50" s="59" t="s">
        <v>472</v>
      </c>
      <c r="J50" s="59" t="s">
        <v>256</v>
      </c>
      <c r="K50" s="59" t="s">
        <v>80</v>
      </c>
      <c r="L50" s="60">
        <v>3</v>
      </c>
      <c r="M50" s="60">
        <v>3</v>
      </c>
      <c r="N50" s="61">
        <v>55595</v>
      </c>
      <c r="O50" s="61">
        <v>166785</v>
      </c>
      <c r="P50" s="61">
        <f t="shared" ref="P50:P100" si="2">M50*N50</f>
        <v>166785</v>
      </c>
      <c r="Q50" s="61">
        <v>0</v>
      </c>
      <c r="R50" s="60">
        <v>0</v>
      </c>
      <c r="S50" s="61">
        <v>0</v>
      </c>
      <c r="T50" s="59"/>
      <c r="U50" s="59" t="s">
        <v>197</v>
      </c>
      <c r="V50" s="59"/>
      <c r="W50" s="59" t="s">
        <v>113</v>
      </c>
      <c r="X50" s="59" t="s">
        <v>425</v>
      </c>
      <c r="Y50" s="59" t="s">
        <v>240</v>
      </c>
      <c r="Z50" s="59"/>
      <c r="AA50" s="59"/>
      <c r="AB50" s="65">
        <f t="shared" si="1"/>
        <v>180128</v>
      </c>
      <c r="AC50" s="62">
        <v>0</v>
      </c>
      <c r="AD50" s="62" t="str">
        <f>VLOOKUP(AF50,Table1[[Ký hiệu]:[Hướng xli]],9,0)</f>
        <v>NCC điều chỉnh giảm toàn bộ HĐ</v>
      </c>
      <c r="AE50" s="62" t="s">
        <v>518</v>
      </c>
      <c r="AF50" s="59">
        <v>33536</v>
      </c>
      <c r="AG50" s="91" t="s">
        <v>677</v>
      </c>
      <c r="AH50" s="87" t="s">
        <v>251</v>
      </c>
      <c r="AI50" s="87" t="s">
        <v>251</v>
      </c>
      <c r="AJ50" s="87"/>
      <c r="AK50" s="87"/>
    </row>
    <row r="51" spans="1:37" s="62" customFormat="1" x14ac:dyDescent="0.25">
      <c r="A51" s="58">
        <v>45476</v>
      </c>
      <c r="B51" s="59" t="s">
        <v>303</v>
      </c>
      <c r="C51" s="58">
        <v>45478</v>
      </c>
      <c r="D51" s="59" t="s">
        <v>40</v>
      </c>
      <c r="E51" s="59" t="s">
        <v>338</v>
      </c>
      <c r="F51" s="59" t="s">
        <v>204</v>
      </c>
      <c r="G51" s="59" t="s">
        <v>63</v>
      </c>
      <c r="H51" s="59" t="s">
        <v>117</v>
      </c>
      <c r="I51" s="59" t="s">
        <v>45</v>
      </c>
      <c r="J51" s="59" t="s">
        <v>168</v>
      </c>
      <c r="K51" s="59" t="s">
        <v>80</v>
      </c>
      <c r="L51" s="60">
        <v>3</v>
      </c>
      <c r="M51" s="60">
        <v>3</v>
      </c>
      <c r="N51" s="61">
        <v>59400</v>
      </c>
      <c r="O51" s="61">
        <v>178200</v>
      </c>
      <c r="P51" s="61">
        <f t="shared" si="2"/>
        <v>178200</v>
      </c>
      <c r="Q51" s="61">
        <v>0</v>
      </c>
      <c r="R51" s="60">
        <v>0</v>
      </c>
      <c r="S51" s="61">
        <v>0</v>
      </c>
      <c r="T51" s="59"/>
      <c r="U51" s="59" t="s">
        <v>197</v>
      </c>
      <c r="V51" s="59"/>
      <c r="W51" s="59" t="s">
        <v>113</v>
      </c>
      <c r="X51" s="59" t="s">
        <v>425</v>
      </c>
      <c r="Y51" s="59" t="s">
        <v>240</v>
      </c>
      <c r="Z51" s="59"/>
      <c r="AA51" s="59"/>
      <c r="AB51" s="65">
        <f t="shared" si="1"/>
        <v>192456</v>
      </c>
      <c r="AC51" s="62">
        <v>0</v>
      </c>
      <c r="AD51" s="62" t="str">
        <f>VLOOKUP(AF51,Table1[[Ký hiệu]:[Hướng xli]],9,0)</f>
        <v>NCC điều chỉnh giảm toàn bộ HĐ</v>
      </c>
      <c r="AE51" s="62" t="s">
        <v>518</v>
      </c>
      <c r="AF51" s="59">
        <v>33536</v>
      </c>
      <c r="AG51" s="91" t="s">
        <v>677</v>
      </c>
      <c r="AH51" s="87" t="s">
        <v>251</v>
      </c>
      <c r="AI51" s="87" t="s">
        <v>251</v>
      </c>
      <c r="AJ51" s="87"/>
      <c r="AK51" s="87"/>
    </row>
    <row r="52" spans="1:37" s="62" customFormat="1" x14ac:dyDescent="0.25">
      <c r="A52" s="58">
        <v>45476</v>
      </c>
      <c r="B52" s="59" t="s">
        <v>303</v>
      </c>
      <c r="C52" s="58">
        <v>45478</v>
      </c>
      <c r="D52" s="59" t="s">
        <v>40</v>
      </c>
      <c r="E52" s="59" t="s">
        <v>338</v>
      </c>
      <c r="F52" s="59" t="s">
        <v>204</v>
      </c>
      <c r="G52" s="59" t="s">
        <v>63</v>
      </c>
      <c r="H52" s="59" t="s">
        <v>117</v>
      </c>
      <c r="I52" s="59" t="s">
        <v>490</v>
      </c>
      <c r="J52" s="59" t="s">
        <v>236</v>
      </c>
      <c r="K52" s="59" t="s">
        <v>80</v>
      </c>
      <c r="L52" s="60">
        <v>3</v>
      </c>
      <c r="M52" s="60">
        <v>3</v>
      </c>
      <c r="N52" s="61">
        <v>70950</v>
      </c>
      <c r="O52" s="61">
        <v>212850</v>
      </c>
      <c r="P52" s="61">
        <f t="shared" si="2"/>
        <v>212850</v>
      </c>
      <c r="Q52" s="61">
        <v>0</v>
      </c>
      <c r="R52" s="60">
        <v>0</v>
      </c>
      <c r="S52" s="61">
        <v>0</v>
      </c>
      <c r="T52" s="59"/>
      <c r="U52" s="59" t="s">
        <v>197</v>
      </c>
      <c r="V52" s="59"/>
      <c r="W52" s="59" t="s">
        <v>113</v>
      </c>
      <c r="X52" s="59" t="s">
        <v>425</v>
      </c>
      <c r="Y52" s="59" t="s">
        <v>240</v>
      </c>
      <c r="Z52" s="59"/>
      <c r="AA52" s="59"/>
      <c r="AB52" s="65">
        <f t="shared" si="1"/>
        <v>229878</v>
      </c>
      <c r="AC52" s="62">
        <v>0</v>
      </c>
      <c r="AD52" s="62" t="str">
        <f>VLOOKUP(AF52,Table1[[Ký hiệu]:[Hướng xli]],9,0)</f>
        <v>NCC điều chỉnh giảm toàn bộ HĐ</v>
      </c>
      <c r="AE52" s="62" t="s">
        <v>518</v>
      </c>
      <c r="AF52" s="59">
        <v>33536</v>
      </c>
      <c r="AG52" s="91" t="s">
        <v>677</v>
      </c>
      <c r="AH52" s="87" t="s">
        <v>251</v>
      </c>
      <c r="AI52" s="87" t="s">
        <v>251</v>
      </c>
      <c r="AJ52" s="87"/>
      <c r="AK52" s="87"/>
    </row>
    <row r="53" spans="1:37" s="62" customFormat="1" x14ac:dyDescent="0.25">
      <c r="A53" s="58">
        <v>45476</v>
      </c>
      <c r="B53" s="59" t="s">
        <v>303</v>
      </c>
      <c r="C53" s="58">
        <v>45478</v>
      </c>
      <c r="D53" s="59" t="s">
        <v>40</v>
      </c>
      <c r="E53" s="59" t="s">
        <v>338</v>
      </c>
      <c r="F53" s="59" t="s">
        <v>204</v>
      </c>
      <c r="G53" s="59" t="s">
        <v>63</v>
      </c>
      <c r="H53" s="59" t="s">
        <v>117</v>
      </c>
      <c r="I53" s="59" t="s">
        <v>448</v>
      </c>
      <c r="J53" s="59" t="s">
        <v>372</v>
      </c>
      <c r="K53" s="59" t="s">
        <v>80</v>
      </c>
      <c r="L53" s="60">
        <v>3</v>
      </c>
      <c r="M53" s="60">
        <v>3</v>
      </c>
      <c r="N53" s="61">
        <v>74250</v>
      </c>
      <c r="O53" s="61">
        <v>222750</v>
      </c>
      <c r="P53" s="61">
        <f t="shared" si="2"/>
        <v>222750</v>
      </c>
      <c r="Q53" s="61">
        <v>0</v>
      </c>
      <c r="R53" s="60">
        <v>0</v>
      </c>
      <c r="S53" s="61">
        <v>0</v>
      </c>
      <c r="T53" s="59"/>
      <c r="U53" s="59" t="s">
        <v>197</v>
      </c>
      <c r="V53" s="59"/>
      <c r="W53" s="59" t="s">
        <v>113</v>
      </c>
      <c r="X53" s="59" t="s">
        <v>425</v>
      </c>
      <c r="Y53" s="59" t="s">
        <v>240</v>
      </c>
      <c r="Z53" s="59"/>
      <c r="AA53" s="59"/>
      <c r="AB53" s="65">
        <f t="shared" si="1"/>
        <v>240570</v>
      </c>
      <c r="AC53" s="62">
        <v>0</v>
      </c>
      <c r="AD53" s="62" t="str">
        <f>VLOOKUP(AF53,Table1[[Ký hiệu]:[Hướng xli]],9,0)</f>
        <v>NCC điều chỉnh giảm toàn bộ HĐ</v>
      </c>
      <c r="AE53" s="62" t="s">
        <v>518</v>
      </c>
      <c r="AF53" s="59">
        <v>33536</v>
      </c>
      <c r="AG53" s="91" t="s">
        <v>677</v>
      </c>
      <c r="AH53" s="87" t="s">
        <v>251</v>
      </c>
      <c r="AI53" s="87" t="s">
        <v>251</v>
      </c>
      <c r="AJ53" s="87"/>
      <c r="AK53" s="87"/>
    </row>
    <row r="54" spans="1:37" s="62" customFormat="1" x14ac:dyDescent="0.25">
      <c r="A54" s="58">
        <v>45476</v>
      </c>
      <c r="B54" s="59" t="s">
        <v>303</v>
      </c>
      <c r="C54" s="58">
        <v>45478</v>
      </c>
      <c r="D54" s="59" t="s">
        <v>40</v>
      </c>
      <c r="E54" s="59" t="s">
        <v>338</v>
      </c>
      <c r="F54" s="59" t="s">
        <v>204</v>
      </c>
      <c r="G54" s="59" t="s">
        <v>63</v>
      </c>
      <c r="H54" s="59" t="s">
        <v>117</v>
      </c>
      <c r="I54" s="59" t="s">
        <v>500</v>
      </c>
      <c r="J54" s="59" t="s">
        <v>485</v>
      </c>
      <c r="K54" s="59" t="s">
        <v>80</v>
      </c>
      <c r="L54" s="60">
        <v>3</v>
      </c>
      <c r="M54" s="60">
        <v>3</v>
      </c>
      <c r="N54" s="61">
        <v>50182</v>
      </c>
      <c r="O54" s="61">
        <v>150546</v>
      </c>
      <c r="P54" s="61">
        <f t="shared" si="2"/>
        <v>150546</v>
      </c>
      <c r="Q54" s="61">
        <v>0</v>
      </c>
      <c r="R54" s="60">
        <v>0</v>
      </c>
      <c r="S54" s="61">
        <v>0</v>
      </c>
      <c r="T54" s="59"/>
      <c r="U54" s="59" t="s">
        <v>197</v>
      </c>
      <c r="V54" s="59"/>
      <c r="W54" s="59" t="s">
        <v>113</v>
      </c>
      <c r="X54" s="59" t="s">
        <v>425</v>
      </c>
      <c r="Y54" s="59" t="s">
        <v>240</v>
      </c>
      <c r="Z54" s="59"/>
      <c r="AA54" s="59"/>
      <c r="AB54" s="65">
        <f t="shared" si="1"/>
        <v>162590</v>
      </c>
      <c r="AC54" s="62">
        <v>0</v>
      </c>
      <c r="AD54" s="62" t="str">
        <f>VLOOKUP(AF54,Table1[[Ký hiệu]:[Hướng xli]],9,0)</f>
        <v>NCC điều chỉnh giảm toàn bộ HĐ</v>
      </c>
      <c r="AE54" s="62" t="s">
        <v>518</v>
      </c>
      <c r="AF54" s="59">
        <v>33536</v>
      </c>
      <c r="AG54" s="91" t="s">
        <v>677</v>
      </c>
      <c r="AH54" s="87" t="s">
        <v>251</v>
      </c>
      <c r="AI54" s="87" t="s">
        <v>251</v>
      </c>
      <c r="AJ54" s="87"/>
      <c r="AK54" s="87"/>
    </row>
    <row r="55" spans="1:37" s="62" customFormat="1" x14ac:dyDescent="0.25">
      <c r="A55" s="58">
        <v>45476</v>
      </c>
      <c r="B55" s="59" t="s">
        <v>303</v>
      </c>
      <c r="C55" s="58">
        <v>45478</v>
      </c>
      <c r="D55" s="59" t="s">
        <v>40</v>
      </c>
      <c r="E55" s="59" t="s">
        <v>338</v>
      </c>
      <c r="F55" s="59" t="s">
        <v>204</v>
      </c>
      <c r="G55" s="59" t="s">
        <v>63</v>
      </c>
      <c r="H55" s="59" t="s">
        <v>117</v>
      </c>
      <c r="I55" s="59" t="s">
        <v>243</v>
      </c>
      <c r="J55" s="59" t="s">
        <v>430</v>
      </c>
      <c r="K55" s="59" t="s">
        <v>80</v>
      </c>
      <c r="L55" s="60">
        <v>3</v>
      </c>
      <c r="M55" s="60">
        <v>3</v>
      </c>
      <c r="N55" s="61">
        <v>46000</v>
      </c>
      <c r="O55" s="61">
        <v>138000</v>
      </c>
      <c r="P55" s="61">
        <f t="shared" si="2"/>
        <v>138000</v>
      </c>
      <c r="Q55" s="61">
        <v>0</v>
      </c>
      <c r="R55" s="60">
        <v>0</v>
      </c>
      <c r="S55" s="61">
        <v>0</v>
      </c>
      <c r="T55" s="59"/>
      <c r="U55" s="59" t="s">
        <v>197</v>
      </c>
      <c r="V55" s="59"/>
      <c r="W55" s="59" t="s">
        <v>113</v>
      </c>
      <c r="X55" s="59" t="s">
        <v>425</v>
      </c>
      <c r="Y55" s="59" t="s">
        <v>240</v>
      </c>
      <c r="Z55" s="59"/>
      <c r="AA55" s="59"/>
      <c r="AB55" s="65">
        <f t="shared" si="1"/>
        <v>149040</v>
      </c>
      <c r="AC55" s="62">
        <v>0</v>
      </c>
      <c r="AD55" s="62" t="str">
        <f>VLOOKUP(AF55,Table1[[Ký hiệu]:[Hướng xli]],9,0)</f>
        <v>NCC điều chỉnh giảm toàn bộ HĐ</v>
      </c>
      <c r="AE55" s="62" t="s">
        <v>518</v>
      </c>
      <c r="AF55" s="59">
        <v>33536</v>
      </c>
      <c r="AG55" s="91" t="s">
        <v>677</v>
      </c>
      <c r="AH55" s="87" t="s">
        <v>251</v>
      </c>
      <c r="AI55" s="87" t="s">
        <v>251</v>
      </c>
      <c r="AJ55" s="87"/>
      <c r="AK55" s="87"/>
    </row>
    <row r="56" spans="1:37" s="62" customFormat="1" x14ac:dyDescent="0.25">
      <c r="A56" s="58">
        <v>45474</v>
      </c>
      <c r="B56" s="59" t="s">
        <v>496</v>
      </c>
      <c r="C56" s="58">
        <v>45478</v>
      </c>
      <c r="D56" s="59" t="s">
        <v>418</v>
      </c>
      <c r="E56" s="59" t="s">
        <v>69</v>
      </c>
      <c r="F56" s="59" t="s">
        <v>141</v>
      </c>
      <c r="G56" s="59" t="s">
        <v>201</v>
      </c>
      <c r="H56" s="59" t="s">
        <v>220</v>
      </c>
      <c r="I56" s="59" t="s">
        <v>450</v>
      </c>
      <c r="J56" s="59" t="s">
        <v>306</v>
      </c>
      <c r="K56" s="59" t="s">
        <v>80</v>
      </c>
      <c r="L56" s="60">
        <v>10</v>
      </c>
      <c r="M56" s="60">
        <v>10</v>
      </c>
      <c r="N56" s="61">
        <v>73431</v>
      </c>
      <c r="O56" s="61">
        <v>734310</v>
      </c>
      <c r="P56" s="61">
        <f t="shared" si="2"/>
        <v>734310</v>
      </c>
      <c r="Q56" s="61">
        <v>0</v>
      </c>
      <c r="R56" s="60">
        <v>0</v>
      </c>
      <c r="S56" s="61">
        <v>0</v>
      </c>
      <c r="T56" s="59"/>
      <c r="U56" s="59" t="s">
        <v>126</v>
      </c>
      <c r="V56" s="59"/>
      <c r="W56" s="59" t="s">
        <v>253</v>
      </c>
      <c r="X56" s="59" t="s">
        <v>425</v>
      </c>
      <c r="Y56" s="59"/>
      <c r="Z56" s="59" t="s">
        <v>251</v>
      </c>
      <c r="AA56" s="59"/>
      <c r="AB56" s="65">
        <f t="shared" si="1"/>
        <v>793055</v>
      </c>
      <c r="AC56" s="62">
        <v>0</v>
      </c>
      <c r="AD56" s="62" t="str">
        <f>VLOOKUP(AF56,Table1[[Ký hiệu]:[Hướng xli]],9,0)</f>
        <v>NCC điều chỉnh giảm toàn bộ HĐ</v>
      </c>
      <c r="AE56" s="62" t="s">
        <v>513</v>
      </c>
      <c r="AF56" s="59">
        <v>33589</v>
      </c>
      <c r="AG56" s="91" t="s">
        <v>677</v>
      </c>
      <c r="AH56" s="87" t="s">
        <v>251</v>
      </c>
      <c r="AI56" s="87" t="s">
        <v>251</v>
      </c>
      <c r="AJ56" s="87"/>
      <c r="AK56" s="87"/>
    </row>
    <row r="57" spans="1:37" x14ac:dyDescent="0.25">
      <c r="A57" s="8">
        <v>45474</v>
      </c>
      <c r="B57" s="2" t="s">
        <v>56</v>
      </c>
      <c r="C57" s="8">
        <v>45484</v>
      </c>
      <c r="D57" s="2" t="s">
        <v>331</v>
      </c>
      <c r="E57" s="2">
        <v>4160863888</v>
      </c>
      <c r="F57" s="2" t="s">
        <v>324</v>
      </c>
      <c r="G57" s="2" t="s">
        <v>359</v>
      </c>
      <c r="H57" s="2"/>
      <c r="I57" s="2" t="s">
        <v>450</v>
      </c>
      <c r="J57" s="2" t="s">
        <v>306</v>
      </c>
      <c r="K57" s="2" t="s">
        <v>80</v>
      </c>
      <c r="L57" s="11">
        <v>5</v>
      </c>
      <c r="M57" s="11">
        <v>5</v>
      </c>
      <c r="N57" s="6">
        <v>58745</v>
      </c>
      <c r="O57" s="6">
        <v>293725</v>
      </c>
      <c r="P57" s="6">
        <f t="shared" si="2"/>
        <v>293725</v>
      </c>
      <c r="Q57" s="6">
        <v>0</v>
      </c>
      <c r="R57" s="11">
        <v>0</v>
      </c>
      <c r="S57" s="6">
        <v>0</v>
      </c>
      <c r="T57" s="2" t="s">
        <v>462</v>
      </c>
      <c r="U57" s="2" t="s">
        <v>252</v>
      </c>
      <c r="V57" s="2" t="s">
        <v>466</v>
      </c>
      <c r="W57" s="2" t="s">
        <v>253</v>
      </c>
      <c r="X57" s="2" t="s">
        <v>425</v>
      </c>
      <c r="Y57" s="2" t="s">
        <v>445</v>
      </c>
      <c r="Z57" s="2"/>
      <c r="AA57" s="2"/>
      <c r="AB57" s="65">
        <f t="shared" si="1"/>
        <v>317223</v>
      </c>
      <c r="AC57">
        <v>293725</v>
      </c>
      <c r="AD57" t="str">
        <f>VLOOKUP(AF57,Table1[[Ký hiệu]:[Hướng xli]],9,0)</f>
        <v>NCC check theo sheep data cửa hàng nhập kho điều chỉnh giảm toàn bộ HĐ cũ và xuất lại HĐ mới đúng số lượng</v>
      </c>
      <c r="AE57" t="s">
        <v>514</v>
      </c>
      <c r="AF57" s="57">
        <v>34194</v>
      </c>
      <c r="AG57" s="91" t="s">
        <v>673</v>
      </c>
      <c r="AH57" s="87" t="s">
        <v>710</v>
      </c>
      <c r="AI57" s="87" t="s">
        <v>792</v>
      </c>
    </row>
    <row r="58" spans="1:37" x14ac:dyDescent="0.25">
      <c r="A58" s="8">
        <v>45474</v>
      </c>
      <c r="B58" s="2" t="s">
        <v>56</v>
      </c>
      <c r="C58" s="8">
        <v>45484</v>
      </c>
      <c r="D58" s="2" t="s">
        <v>331</v>
      </c>
      <c r="E58" s="2">
        <v>4160863888</v>
      </c>
      <c r="F58" s="2" t="s">
        <v>324</v>
      </c>
      <c r="G58" s="2" t="s">
        <v>359</v>
      </c>
      <c r="H58" s="2"/>
      <c r="I58" s="2" t="s">
        <v>448</v>
      </c>
      <c r="J58" s="2" t="s">
        <v>372</v>
      </c>
      <c r="K58" s="2" t="s">
        <v>80</v>
      </c>
      <c r="L58" s="11">
        <v>5</v>
      </c>
      <c r="M58" s="11">
        <v>5</v>
      </c>
      <c r="N58" s="6">
        <v>74250</v>
      </c>
      <c r="O58" s="6">
        <v>371250</v>
      </c>
      <c r="P58" s="6">
        <f t="shared" si="2"/>
        <v>371250</v>
      </c>
      <c r="Q58" s="6">
        <v>0</v>
      </c>
      <c r="R58" s="11">
        <v>0</v>
      </c>
      <c r="S58" s="6">
        <v>0</v>
      </c>
      <c r="T58" s="2" t="s">
        <v>462</v>
      </c>
      <c r="U58" s="2" t="s">
        <v>252</v>
      </c>
      <c r="V58" s="2" t="s">
        <v>466</v>
      </c>
      <c r="W58" s="2" t="s">
        <v>253</v>
      </c>
      <c r="X58" s="2" t="s">
        <v>425</v>
      </c>
      <c r="Y58" s="2" t="s">
        <v>445</v>
      </c>
      <c r="Z58" s="2"/>
      <c r="AA58" s="2"/>
      <c r="AB58" s="65">
        <f t="shared" si="1"/>
        <v>400950</v>
      </c>
      <c r="AC58">
        <v>371250</v>
      </c>
      <c r="AD58" t="str">
        <f>VLOOKUP(AF58,Table1[[Ký hiệu]:[Hướng xli]],9,0)</f>
        <v>NCC check theo sheep data cửa hàng nhập kho điều chỉnh giảm toàn bộ HĐ cũ và xuất lại HĐ mới đúng số lượng</v>
      </c>
      <c r="AE58" t="s">
        <v>514</v>
      </c>
      <c r="AF58" s="57">
        <v>34194</v>
      </c>
      <c r="AG58" s="91" t="s">
        <v>673</v>
      </c>
      <c r="AH58" s="87" t="s">
        <v>710</v>
      </c>
      <c r="AI58" s="87" t="s">
        <v>792</v>
      </c>
    </row>
    <row r="59" spans="1:37" s="16" customFormat="1" x14ac:dyDescent="0.25">
      <c r="A59" s="13">
        <v>45474</v>
      </c>
      <c r="B59" s="14" t="s">
        <v>56</v>
      </c>
      <c r="C59" s="13">
        <v>45484</v>
      </c>
      <c r="D59" s="14" t="s">
        <v>331</v>
      </c>
      <c r="E59" s="14">
        <v>4160863888</v>
      </c>
      <c r="F59" s="14" t="s">
        <v>324</v>
      </c>
      <c r="G59" s="14" t="s">
        <v>359</v>
      </c>
      <c r="H59" s="14"/>
      <c r="I59" s="14" t="s">
        <v>164</v>
      </c>
      <c r="J59" s="14" t="s">
        <v>444</v>
      </c>
      <c r="K59" s="14" t="s">
        <v>80</v>
      </c>
      <c r="L59" s="12">
        <v>5</v>
      </c>
      <c r="M59" s="12">
        <v>0</v>
      </c>
      <c r="N59" s="15">
        <v>111606</v>
      </c>
      <c r="O59" s="15">
        <v>558030</v>
      </c>
      <c r="P59" s="6">
        <f t="shared" si="2"/>
        <v>0</v>
      </c>
      <c r="Q59" s="15">
        <v>0</v>
      </c>
      <c r="R59" s="12">
        <v>0</v>
      </c>
      <c r="S59" s="15">
        <v>0</v>
      </c>
      <c r="T59" s="14" t="s">
        <v>462</v>
      </c>
      <c r="U59" s="14" t="s">
        <v>252</v>
      </c>
      <c r="V59" s="14" t="s">
        <v>466</v>
      </c>
      <c r="W59" s="14" t="s">
        <v>253</v>
      </c>
      <c r="X59" s="14" t="s">
        <v>425</v>
      </c>
      <c r="Y59" s="14" t="s">
        <v>445</v>
      </c>
      <c r="Z59" s="14"/>
      <c r="AA59" s="14"/>
      <c r="AB59" s="65">
        <f t="shared" si="1"/>
        <v>602672</v>
      </c>
      <c r="AC59" s="16">
        <v>0</v>
      </c>
      <c r="AD59" t="str">
        <f>VLOOKUP(AF59,Table1[[Ký hiệu]:[Hướng xli]],9,0)</f>
        <v>NCC check theo sheep data cửa hàng nhập kho điều chỉnh giảm toàn bộ HĐ cũ và xuất lại HĐ mới đúng số lượng</v>
      </c>
      <c r="AE59" s="16" t="s">
        <v>514</v>
      </c>
      <c r="AF59" s="20">
        <v>34194</v>
      </c>
      <c r="AG59" s="91" t="s">
        <v>673</v>
      </c>
      <c r="AH59" s="87" t="s">
        <v>710</v>
      </c>
      <c r="AI59" s="87" t="s">
        <v>792</v>
      </c>
      <c r="AJ59" s="88"/>
      <c r="AK59" s="88"/>
    </row>
    <row r="60" spans="1:37" x14ac:dyDescent="0.25">
      <c r="A60" s="8">
        <v>45474</v>
      </c>
      <c r="B60" s="2" t="s">
        <v>211</v>
      </c>
      <c r="C60" s="8">
        <v>45484</v>
      </c>
      <c r="D60" s="2" t="s">
        <v>249</v>
      </c>
      <c r="E60" s="2">
        <v>4160937822</v>
      </c>
      <c r="F60" s="2" t="s">
        <v>51</v>
      </c>
      <c r="G60" s="2" t="s">
        <v>359</v>
      </c>
      <c r="H60" s="2"/>
      <c r="I60" s="2" t="s">
        <v>328</v>
      </c>
      <c r="J60" s="2" t="s">
        <v>305</v>
      </c>
      <c r="K60" s="2" t="s">
        <v>80</v>
      </c>
      <c r="L60" s="11">
        <v>10</v>
      </c>
      <c r="M60" s="11">
        <v>10</v>
      </c>
      <c r="N60" s="6">
        <v>111058</v>
      </c>
      <c r="O60" s="6">
        <v>1110580</v>
      </c>
      <c r="P60" s="6">
        <f t="shared" si="2"/>
        <v>1110580</v>
      </c>
      <c r="Q60" s="6">
        <v>0</v>
      </c>
      <c r="R60" s="11">
        <v>0</v>
      </c>
      <c r="S60" s="6">
        <v>0</v>
      </c>
      <c r="T60" s="2" t="s">
        <v>462</v>
      </c>
      <c r="U60" s="2" t="s">
        <v>252</v>
      </c>
      <c r="V60" s="2" t="s">
        <v>265</v>
      </c>
      <c r="W60" s="2" t="s">
        <v>253</v>
      </c>
      <c r="X60" s="2" t="s">
        <v>425</v>
      </c>
      <c r="Y60" s="2" t="s">
        <v>445</v>
      </c>
      <c r="Z60" s="2"/>
      <c r="AA60" s="2"/>
      <c r="AB60" s="65">
        <f t="shared" si="1"/>
        <v>1199426</v>
      </c>
      <c r="AC60">
        <v>1110580</v>
      </c>
      <c r="AD60" t="str">
        <f>VLOOKUP(AF60,Table1[[Ký hiệu]:[Hướng xli]],9,0)</f>
        <v>NCC check theo sheep data cửa hàng nhập kho điều chỉnh giảm toàn bộ HĐ cũ và xuất lại HĐ mới đúng số lượng</v>
      </c>
      <c r="AE60" t="s">
        <v>514</v>
      </c>
      <c r="AF60" s="57">
        <v>34222</v>
      </c>
      <c r="AG60" s="91" t="s">
        <v>673</v>
      </c>
      <c r="AH60" s="87" t="s">
        <v>709</v>
      </c>
      <c r="AI60" s="87" t="s">
        <v>787</v>
      </c>
    </row>
    <row r="61" spans="1:37" x14ac:dyDescent="0.25">
      <c r="A61" s="8">
        <v>45474</v>
      </c>
      <c r="B61" s="2" t="s">
        <v>211</v>
      </c>
      <c r="C61" s="8">
        <v>45484</v>
      </c>
      <c r="D61" s="2" t="s">
        <v>249</v>
      </c>
      <c r="E61" s="2">
        <v>4160937822</v>
      </c>
      <c r="F61" s="2" t="s">
        <v>51</v>
      </c>
      <c r="G61" s="2" t="s">
        <v>359</v>
      </c>
      <c r="H61" s="2"/>
      <c r="I61" s="2" t="s">
        <v>450</v>
      </c>
      <c r="J61" s="2" t="s">
        <v>306</v>
      </c>
      <c r="K61" s="2" t="s">
        <v>80</v>
      </c>
      <c r="L61" s="11">
        <v>10</v>
      </c>
      <c r="M61" s="11">
        <v>10</v>
      </c>
      <c r="N61" s="6">
        <v>58745</v>
      </c>
      <c r="O61" s="6">
        <v>587450</v>
      </c>
      <c r="P61" s="6">
        <f t="shared" si="2"/>
        <v>587450</v>
      </c>
      <c r="Q61" s="6">
        <v>0</v>
      </c>
      <c r="R61" s="11">
        <v>0</v>
      </c>
      <c r="S61" s="6">
        <v>0</v>
      </c>
      <c r="T61" s="2" t="s">
        <v>462</v>
      </c>
      <c r="U61" s="2" t="s">
        <v>252</v>
      </c>
      <c r="V61" s="2" t="s">
        <v>265</v>
      </c>
      <c r="W61" s="2" t="s">
        <v>253</v>
      </c>
      <c r="X61" s="2" t="s">
        <v>425</v>
      </c>
      <c r="Y61" s="2" t="s">
        <v>445</v>
      </c>
      <c r="Z61" s="2"/>
      <c r="AA61" s="2"/>
      <c r="AB61" s="65">
        <f t="shared" si="1"/>
        <v>634446</v>
      </c>
      <c r="AC61">
        <v>587450</v>
      </c>
      <c r="AD61" t="str">
        <f>VLOOKUP(AF61,Table1[[Ký hiệu]:[Hướng xli]],9,0)</f>
        <v>NCC check theo sheep data cửa hàng nhập kho điều chỉnh giảm toàn bộ HĐ cũ và xuất lại HĐ mới đúng số lượng</v>
      </c>
      <c r="AE61" t="s">
        <v>514</v>
      </c>
      <c r="AF61" s="57">
        <v>34222</v>
      </c>
      <c r="AG61" s="91" t="s">
        <v>673</v>
      </c>
      <c r="AH61" s="87" t="s">
        <v>709</v>
      </c>
      <c r="AI61" s="87" t="s">
        <v>787</v>
      </c>
    </row>
    <row r="62" spans="1:37" s="16" customFormat="1" x14ac:dyDescent="0.25">
      <c r="A62" s="13">
        <v>45474</v>
      </c>
      <c r="B62" s="14" t="s">
        <v>211</v>
      </c>
      <c r="C62" s="13">
        <v>45484</v>
      </c>
      <c r="D62" s="14" t="s">
        <v>249</v>
      </c>
      <c r="E62" s="14">
        <v>4160937822</v>
      </c>
      <c r="F62" s="14" t="s">
        <v>51</v>
      </c>
      <c r="G62" s="14" t="s">
        <v>359</v>
      </c>
      <c r="H62" s="14"/>
      <c r="I62" s="14" t="s">
        <v>243</v>
      </c>
      <c r="J62" s="14" t="s">
        <v>430</v>
      </c>
      <c r="K62" s="14" t="s">
        <v>80</v>
      </c>
      <c r="L62" s="12">
        <v>5</v>
      </c>
      <c r="M62" s="12">
        <v>0</v>
      </c>
      <c r="N62" s="15">
        <v>46000</v>
      </c>
      <c r="O62" s="15">
        <v>230000</v>
      </c>
      <c r="P62" s="6">
        <f t="shared" si="2"/>
        <v>0</v>
      </c>
      <c r="Q62" s="15">
        <v>0</v>
      </c>
      <c r="R62" s="12">
        <v>0</v>
      </c>
      <c r="S62" s="15">
        <v>0</v>
      </c>
      <c r="T62" s="14" t="s">
        <v>462</v>
      </c>
      <c r="U62" s="14" t="s">
        <v>252</v>
      </c>
      <c r="V62" s="14" t="s">
        <v>265</v>
      </c>
      <c r="W62" s="14" t="s">
        <v>253</v>
      </c>
      <c r="X62" s="14" t="s">
        <v>425</v>
      </c>
      <c r="Y62" s="14"/>
      <c r="Z62" s="14"/>
      <c r="AA62" s="14"/>
      <c r="AB62" s="65">
        <f t="shared" si="1"/>
        <v>248400</v>
      </c>
      <c r="AC62" s="16">
        <v>0</v>
      </c>
      <c r="AD62" t="str">
        <f>VLOOKUP(AF62,Table1[[Ký hiệu]:[Hướng xli]],9,0)</f>
        <v>NCC check theo sheep data cửa hàng nhập kho điều chỉnh giảm toàn bộ HĐ cũ và xuất lại HĐ mới đúng số lượng</v>
      </c>
      <c r="AE62" s="16" t="s">
        <v>514</v>
      </c>
      <c r="AF62" s="20">
        <v>34222</v>
      </c>
      <c r="AG62" s="91" t="s">
        <v>673</v>
      </c>
      <c r="AH62" s="87" t="s">
        <v>709</v>
      </c>
      <c r="AI62" s="87" t="s">
        <v>787</v>
      </c>
      <c r="AJ62" s="88"/>
      <c r="AK62" s="88"/>
    </row>
    <row r="63" spans="1:37" s="77" customFormat="1" x14ac:dyDescent="0.25">
      <c r="A63" s="72">
        <v>45475</v>
      </c>
      <c r="B63" s="73" t="s">
        <v>61</v>
      </c>
      <c r="C63" s="72">
        <v>45484</v>
      </c>
      <c r="D63" s="73" t="s">
        <v>475</v>
      </c>
      <c r="E63" s="73">
        <v>4161266931</v>
      </c>
      <c r="F63" s="2" t="s">
        <v>326</v>
      </c>
      <c r="G63" s="2" t="s">
        <v>282</v>
      </c>
      <c r="H63" s="2"/>
      <c r="I63" s="73" t="s">
        <v>500</v>
      </c>
      <c r="J63" s="73" t="s">
        <v>485</v>
      </c>
      <c r="K63" s="73" t="s">
        <v>80</v>
      </c>
      <c r="L63" s="74">
        <v>10</v>
      </c>
      <c r="M63" s="74">
        <v>10</v>
      </c>
      <c r="N63" s="75">
        <v>50182</v>
      </c>
      <c r="O63" s="6">
        <v>501820</v>
      </c>
      <c r="P63" s="6">
        <f t="shared" si="2"/>
        <v>501820</v>
      </c>
      <c r="Q63" s="6">
        <v>0</v>
      </c>
      <c r="R63" s="11">
        <v>0</v>
      </c>
      <c r="S63" s="6">
        <v>0</v>
      </c>
      <c r="T63" s="2" t="s">
        <v>196</v>
      </c>
      <c r="U63" s="2" t="s">
        <v>252</v>
      </c>
      <c r="V63" s="2" t="s">
        <v>156</v>
      </c>
      <c r="W63" s="2" t="s">
        <v>504</v>
      </c>
      <c r="X63" s="2"/>
      <c r="Y63" s="2" t="s">
        <v>445</v>
      </c>
      <c r="Z63" s="2" t="s">
        <v>251</v>
      </c>
      <c r="AA63" s="2"/>
      <c r="AB63" s="84">
        <f t="shared" si="1"/>
        <v>541966</v>
      </c>
      <c r="AC63" s="77">
        <v>501820</v>
      </c>
      <c r="AD63" s="77" t="str">
        <f>VLOOKUP(AF63,Table1[[Ký hiệu]:[Hướng xli]],9,0)</f>
        <v xml:space="preserve">NCC xuất hđ điều chỉnh giảm toàn bộ HĐ -&gt; xuất hđ mới đúng giá theo PO của wcm </v>
      </c>
      <c r="AE63" s="77" t="s">
        <v>520</v>
      </c>
      <c r="AF63" s="73">
        <v>34434</v>
      </c>
      <c r="AG63" s="91" t="s">
        <v>673</v>
      </c>
      <c r="AH63" s="87" t="s">
        <v>708</v>
      </c>
      <c r="AI63" s="87" t="s">
        <v>779</v>
      </c>
      <c r="AJ63" s="90" t="s">
        <v>811</v>
      </c>
      <c r="AK63" s="87"/>
    </row>
    <row r="64" spans="1:37" s="82" customFormat="1" x14ac:dyDescent="0.25">
      <c r="A64" s="78">
        <v>45475</v>
      </c>
      <c r="B64" s="79" t="s">
        <v>61</v>
      </c>
      <c r="C64" s="78">
        <v>45484</v>
      </c>
      <c r="D64" s="79" t="s">
        <v>475</v>
      </c>
      <c r="E64" s="79">
        <v>4161266931</v>
      </c>
      <c r="F64" s="20" t="s">
        <v>326</v>
      </c>
      <c r="G64" s="20" t="s">
        <v>282</v>
      </c>
      <c r="H64" s="20"/>
      <c r="I64" s="79" t="s">
        <v>328</v>
      </c>
      <c r="J64" s="79" t="s">
        <v>305</v>
      </c>
      <c r="K64" s="79" t="s">
        <v>80</v>
      </c>
      <c r="L64" s="80">
        <v>20</v>
      </c>
      <c r="M64" s="80">
        <v>20</v>
      </c>
      <c r="N64" s="81">
        <v>111058</v>
      </c>
      <c r="O64" s="22">
        <v>2221160</v>
      </c>
      <c r="P64" s="17">
        <f t="shared" si="2"/>
        <v>2221160</v>
      </c>
      <c r="Q64" s="22">
        <v>0</v>
      </c>
      <c r="R64" s="21">
        <v>0</v>
      </c>
      <c r="S64" s="22">
        <v>0</v>
      </c>
      <c r="T64" s="20" t="s">
        <v>196</v>
      </c>
      <c r="U64" s="20" t="s">
        <v>252</v>
      </c>
      <c r="V64" s="20" t="s">
        <v>156</v>
      </c>
      <c r="W64" s="20" t="s">
        <v>504</v>
      </c>
      <c r="X64" s="20"/>
      <c r="Y64" s="20" t="s">
        <v>445</v>
      </c>
      <c r="Z64" s="20" t="s">
        <v>251</v>
      </c>
      <c r="AA64" s="20"/>
      <c r="AB64" s="84">
        <f t="shared" si="1"/>
        <v>2398853</v>
      </c>
      <c r="AC64" s="82">
        <v>2221160</v>
      </c>
      <c r="AD64" s="77" t="str">
        <f>VLOOKUP(AF64,Table1[[Ký hiệu]:[Hướng xli]],9,0)</f>
        <v xml:space="preserve">NCC xuất hđ điều chỉnh giảm toàn bộ HĐ -&gt; xuất hđ mới đúng giá theo PO của wcm </v>
      </c>
      <c r="AE64" s="82" t="s">
        <v>520</v>
      </c>
      <c r="AF64" s="79">
        <v>34434</v>
      </c>
      <c r="AG64" s="91" t="s">
        <v>673</v>
      </c>
      <c r="AH64" s="87" t="s">
        <v>708</v>
      </c>
      <c r="AI64" s="87" t="s">
        <v>779</v>
      </c>
      <c r="AJ64" s="89" t="s">
        <v>811</v>
      </c>
      <c r="AK64" s="88"/>
    </row>
    <row r="65" spans="1:37" x14ac:dyDescent="0.25">
      <c r="A65" s="8">
        <v>45476</v>
      </c>
      <c r="B65" s="2" t="s">
        <v>340</v>
      </c>
      <c r="C65" s="8">
        <v>45484</v>
      </c>
      <c r="D65" s="2" t="s">
        <v>92</v>
      </c>
      <c r="E65" s="2">
        <v>4161080915</v>
      </c>
      <c r="F65" s="2" t="s">
        <v>223</v>
      </c>
      <c r="G65" s="2" t="s">
        <v>359</v>
      </c>
      <c r="H65" s="2"/>
      <c r="I65" s="2" t="s">
        <v>450</v>
      </c>
      <c r="J65" s="2" t="s">
        <v>306</v>
      </c>
      <c r="K65" s="2" t="s">
        <v>80</v>
      </c>
      <c r="L65" s="11">
        <v>10</v>
      </c>
      <c r="M65" s="11">
        <v>10</v>
      </c>
      <c r="N65" s="6">
        <v>58745</v>
      </c>
      <c r="O65" s="6">
        <v>587450</v>
      </c>
      <c r="P65" s="6">
        <f t="shared" si="2"/>
        <v>587450</v>
      </c>
      <c r="Q65" s="6">
        <v>0</v>
      </c>
      <c r="R65" s="11">
        <v>0</v>
      </c>
      <c r="S65" s="6">
        <v>0</v>
      </c>
      <c r="T65" s="2" t="s">
        <v>462</v>
      </c>
      <c r="U65" s="2" t="s">
        <v>252</v>
      </c>
      <c r="V65" s="2" t="s">
        <v>469</v>
      </c>
      <c r="W65" s="2" t="s">
        <v>253</v>
      </c>
      <c r="X65" s="2" t="s">
        <v>425</v>
      </c>
      <c r="Y65" s="2" t="s">
        <v>445</v>
      </c>
      <c r="Z65" s="2"/>
      <c r="AA65" s="2"/>
      <c r="AB65" s="65">
        <f t="shared" si="1"/>
        <v>634446</v>
      </c>
      <c r="AC65">
        <v>587450</v>
      </c>
      <c r="AD65" t="str">
        <f>VLOOKUP(AF65,Table1[[Ký hiệu]:[Hướng xli]],9,0)</f>
        <v>NCC check theo sheep data cửa hàng nhập kho điều chỉnh giảm toàn bộ HĐ cũ và xuất lại HĐ mới đúng số lượng</v>
      </c>
      <c r="AE65" t="s">
        <v>523</v>
      </c>
      <c r="AF65" s="57">
        <v>34470</v>
      </c>
      <c r="AG65" s="91" t="s">
        <v>673</v>
      </c>
      <c r="AH65" s="87" t="s">
        <v>707</v>
      </c>
      <c r="AI65" s="87" t="s">
        <v>786</v>
      </c>
    </row>
    <row r="66" spans="1:37" x14ac:dyDescent="0.25">
      <c r="A66" s="8">
        <v>45476</v>
      </c>
      <c r="B66" s="2" t="s">
        <v>340</v>
      </c>
      <c r="C66" s="8">
        <v>45484</v>
      </c>
      <c r="D66" s="2" t="s">
        <v>92</v>
      </c>
      <c r="E66" s="2">
        <v>4161080915</v>
      </c>
      <c r="F66" s="2" t="s">
        <v>223</v>
      </c>
      <c r="G66" s="2" t="s">
        <v>359</v>
      </c>
      <c r="H66" s="2"/>
      <c r="I66" s="2" t="s">
        <v>328</v>
      </c>
      <c r="J66" s="2" t="s">
        <v>305</v>
      </c>
      <c r="K66" s="2" t="s">
        <v>80</v>
      </c>
      <c r="L66" s="11">
        <v>10</v>
      </c>
      <c r="M66" s="11">
        <v>10</v>
      </c>
      <c r="N66" s="6">
        <v>111058</v>
      </c>
      <c r="O66" s="6">
        <v>1110580</v>
      </c>
      <c r="P66" s="6">
        <f t="shared" si="2"/>
        <v>1110580</v>
      </c>
      <c r="Q66" s="6">
        <v>0</v>
      </c>
      <c r="R66" s="11">
        <v>0</v>
      </c>
      <c r="S66" s="6">
        <v>0</v>
      </c>
      <c r="T66" s="2" t="s">
        <v>462</v>
      </c>
      <c r="U66" s="2" t="s">
        <v>252</v>
      </c>
      <c r="V66" s="2" t="s">
        <v>469</v>
      </c>
      <c r="W66" s="2" t="s">
        <v>253</v>
      </c>
      <c r="X66" s="2" t="s">
        <v>425</v>
      </c>
      <c r="Y66" s="2" t="s">
        <v>445</v>
      </c>
      <c r="Z66" s="2"/>
      <c r="AA66" s="2"/>
      <c r="AB66" s="65">
        <f t="shared" si="1"/>
        <v>1199426</v>
      </c>
      <c r="AC66">
        <v>1110580</v>
      </c>
      <c r="AD66" t="str">
        <f>VLOOKUP(AF66,Table1[[Ký hiệu]:[Hướng xli]],9,0)</f>
        <v>NCC check theo sheep data cửa hàng nhập kho điều chỉnh giảm toàn bộ HĐ cũ và xuất lại HĐ mới đúng số lượng</v>
      </c>
      <c r="AE66" t="s">
        <v>523</v>
      </c>
      <c r="AF66" s="57">
        <v>34470</v>
      </c>
      <c r="AG66" s="91" t="s">
        <v>673</v>
      </c>
      <c r="AH66" s="87" t="s">
        <v>707</v>
      </c>
      <c r="AI66" s="87" t="s">
        <v>786</v>
      </c>
    </row>
    <row r="67" spans="1:37" s="16" customFormat="1" x14ac:dyDescent="0.25">
      <c r="A67" s="13">
        <v>45476</v>
      </c>
      <c r="B67" s="14" t="s">
        <v>340</v>
      </c>
      <c r="C67" s="13">
        <v>45484</v>
      </c>
      <c r="D67" s="14" t="s">
        <v>92</v>
      </c>
      <c r="E67" s="14">
        <v>4161080915</v>
      </c>
      <c r="F67" s="14" t="s">
        <v>223</v>
      </c>
      <c r="G67" s="14" t="s">
        <v>359</v>
      </c>
      <c r="H67" s="14"/>
      <c r="I67" s="14" t="s">
        <v>448</v>
      </c>
      <c r="J67" s="14" t="s">
        <v>372</v>
      </c>
      <c r="K67" s="14" t="s">
        <v>80</v>
      </c>
      <c r="L67" s="12">
        <v>5</v>
      </c>
      <c r="M67" s="12">
        <v>0</v>
      </c>
      <c r="N67" s="15">
        <v>74250</v>
      </c>
      <c r="O67" s="15">
        <v>371250</v>
      </c>
      <c r="P67" s="6">
        <f t="shared" si="2"/>
        <v>0</v>
      </c>
      <c r="Q67" s="15">
        <v>0</v>
      </c>
      <c r="R67" s="12">
        <v>0</v>
      </c>
      <c r="S67" s="15">
        <v>0</v>
      </c>
      <c r="T67" s="14" t="s">
        <v>462</v>
      </c>
      <c r="U67" s="14" t="s">
        <v>252</v>
      </c>
      <c r="V67" s="14" t="s">
        <v>469</v>
      </c>
      <c r="W67" s="14" t="s">
        <v>253</v>
      </c>
      <c r="X67" s="14" t="s">
        <v>425</v>
      </c>
      <c r="Y67" s="14" t="s">
        <v>445</v>
      </c>
      <c r="Z67" s="14"/>
      <c r="AA67" s="14"/>
      <c r="AB67" s="65">
        <f t="shared" ref="AB67:AB130" si="3">ROUND(O67*8%,0)+O67</f>
        <v>400950</v>
      </c>
      <c r="AC67" s="16">
        <v>0</v>
      </c>
      <c r="AD67" t="str">
        <f>VLOOKUP(AF67,Table1[[Ký hiệu]:[Hướng xli]],9,0)</f>
        <v>NCC check theo sheep data cửa hàng nhập kho điều chỉnh giảm toàn bộ HĐ cũ và xuất lại HĐ mới đúng số lượng</v>
      </c>
      <c r="AE67" s="16" t="s">
        <v>523</v>
      </c>
      <c r="AF67" s="20">
        <v>34470</v>
      </c>
      <c r="AG67" s="91" t="s">
        <v>673</v>
      </c>
      <c r="AH67" s="87" t="s">
        <v>707</v>
      </c>
      <c r="AI67" s="87" t="s">
        <v>786</v>
      </c>
      <c r="AJ67" s="88"/>
      <c r="AK67" s="88"/>
    </row>
    <row r="68" spans="1:37" s="16" customFormat="1" x14ac:dyDescent="0.25">
      <c r="A68" s="13">
        <v>45476</v>
      </c>
      <c r="B68" s="14" t="s">
        <v>340</v>
      </c>
      <c r="C68" s="13">
        <v>45484</v>
      </c>
      <c r="D68" s="14" t="s">
        <v>92</v>
      </c>
      <c r="E68" s="14">
        <v>4161080915</v>
      </c>
      <c r="F68" s="14" t="s">
        <v>223</v>
      </c>
      <c r="G68" s="14" t="s">
        <v>359</v>
      </c>
      <c r="H68" s="14"/>
      <c r="I68" s="14" t="s">
        <v>500</v>
      </c>
      <c r="J68" s="14" t="s">
        <v>485</v>
      </c>
      <c r="K68" s="14" t="s">
        <v>80</v>
      </c>
      <c r="L68" s="12">
        <v>5</v>
      </c>
      <c r="M68" s="12">
        <v>0</v>
      </c>
      <c r="N68" s="15">
        <v>50182</v>
      </c>
      <c r="O68" s="15">
        <v>250910</v>
      </c>
      <c r="P68" s="6">
        <f t="shared" si="2"/>
        <v>0</v>
      </c>
      <c r="Q68" s="15">
        <v>0</v>
      </c>
      <c r="R68" s="12">
        <v>0</v>
      </c>
      <c r="S68" s="15">
        <v>0</v>
      </c>
      <c r="T68" s="14" t="s">
        <v>462</v>
      </c>
      <c r="U68" s="14" t="s">
        <v>252</v>
      </c>
      <c r="V68" s="14" t="s">
        <v>469</v>
      </c>
      <c r="W68" s="14" t="s">
        <v>253</v>
      </c>
      <c r="X68" s="14" t="s">
        <v>425</v>
      </c>
      <c r="Y68" s="14" t="s">
        <v>445</v>
      </c>
      <c r="Z68" s="14"/>
      <c r="AA68" s="14"/>
      <c r="AB68" s="65">
        <f t="shared" si="3"/>
        <v>270983</v>
      </c>
      <c r="AC68" s="16">
        <v>0</v>
      </c>
      <c r="AD68" t="str">
        <f>VLOOKUP(AF68,Table1[[Ký hiệu]:[Hướng xli]],9,0)</f>
        <v>NCC check theo sheep data cửa hàng nhập kho điều chỉnh giảm toàn bộ HĐ cũ và xuất lại HĐ mới đúng số lượng</v>
      </c>
      <c r="AE68" s="16" t="s">
        <v>523</v>
      </c>
      <c r="AF68" s="20">
        <v>34470</v>
      </c>
      <c r="AG68" s="91" t="s">
        <v>673</v>
      </c>
      <c r="AH68" s="87" t="s">
        <v>707</v>
      </c>
      <c r="AI68" s="87" t="s">
        <v>786</v>
      </c>
      <c r="AJ68" s="88"/>
      <c r="AK68" s="88"/>
    </row>
    <row r="69" spans="1:37" s="16" customFormat="1" x14ac:dyDescent="0.25">
      <c r="A69" s="13">
        <v>45476</v>
      </c>
      <c r="B69" s="14" t="s">
        <v>340</v>
      </c>
      <c r="C69" s="13">
        <v>45484</v>
      </c>
      <c r="D69" s="14" t="s">
        <v>92</v>
      </c>
      <c r="E69" s="14">
        <v>4161080915</v>
      </c>
      <c r="F69" s="14" t="s">
        <v>223</v>
      </c>
      <c r="G69" s="14" t="s">
        <v>359</v>
      </c>
      <c r="H69" s="14"/>
      <c r="I69" s="14" t="s">
        <v>490</v>
      </c>
      <c r="J69" s="14" t="s">
        <v>236</v>
      </c>
      <c r="K69" s="14" t="s">
        <v>80</v>
      </c>
      <c r="L69" s="12">
        <v>5</v>
      </c>
      <c r="M69" s="12">
        <v>0</v>
      </c>
      <c r="N69" s="15">
        <v>70950</v>
      </c>
      <c r="O69" s="15">
        <v>354750</v>
      </c>
      <c r="P69" s="6">
        <f t="shared" si="2"/>
        <v>0</v>
      </c>
      <c r="Q69" s="15">
        <v>0</v>
      </c>
      <c r="R69" s="12">
        <v>0</v>
      </c>
      <c r="S69" s="15">
        <v>0</v>
      </c>
      <c r="T69" s="14" t="s">
        <v>462</v>
      </c>
      <c r="U69" s="14" t="s">
        <v>252</v>
      </c>
      <c r="V69" s="14" t="s">
        <v>469</v>
      </c>
      <c r="W69" s="14" t="s">
        <v>253</v>
      </c>
      <c r="X69" s="14" t="s">
        <v>425</v>
      </c>
      <c r="Y69" s="14" t="s">
        <v>445</v>
      </c>
      <c r="Z69" s="14"/>
      <c r="AA69" s="14"/>
      <c r="AB69" s="65">
        <f t="shared" si="3"/>
        <v>383130</v>
      </c>
      <c r="AC69" s="16">
        <v>0</v>
      </c>
      <c r="AD69" t="str">
        <f>VLOOKUP(AF69,Table1[[Ký hiệu]:[Hướng xli]],9,0)</f>
        <v>NCC check theo sheep data cửa hàng nhập kho điều chỉnh giảm toàn bộ HĐ cũ và xuất lại HĐ mới đúng số lượng</v>
      </c>
      <c r="AE69" s="16" t="s">
        <v>523</v>
      </c>
      <c r="AF69" s="20">
        <v>34470</v>
      </c>
      <c r="AG69" s="91" t="s">
        <v>673</v>
      </c>
      <c r="AH69" s="87" t="s">
        <v>707</v>
      </c>
      <c r="AI69" s="87" t="s">
        <v>786</v>
      </c>
      <c r="AJ69" s="88"/>
      <c r="AK69" s="88"/>
    </row>
    <row r="70" spans="1:37" x14ac:dyDescent="0.25">
      <c r="A70" s="8">
        <v>45478</v>
      </c>
      <c r="B70" s="2" t="s">
        <v>467</v>
      </c>
      <c r="C70" s="8">
        <v>45484</v>
      </c>
      <c r="D70" s="2" t="s">
        <v>67</v>
      </c>
      <c r="E70" s="2">
        <v>4161172365</v>
      </c>
      <c r="F70" s="2" t="s">
        <v>316</v>
      </c>
      <c r="G70" s="2" t="s">
        <v>282</v>
      </c>
      <c r="H70" s="2"/>
      <c r="I70" s="2" t="s">
        <v>450</v>
      </c>
      <c r="J70" s="2" t="s">
        <v>306</v>
      </c>
      <c r="K70" s="2" t="s">
        <v>80</v>
      </c>
      <c r="L70" s="11">
        <v>4</v>
      </c>
      <c r="M70" s="11">
        <v>4</v>
      </c>
      <c r="N70" s="6">
        <v>58745</v>
      </c>
      <c r="O70" s="6">
        <v>234980</v>
      </c>
      <c r="P70" s="6">
        <f t="shared" si="2"/>
        <v>234980</v>
      </c>
      <c r="Q70" s="6">
        <v>0</v>
      </c>
      <c r="R70" s="11">
        <v>0</v>
      </c>
      <c r="S70" s="6">
        <v>0</v>
      </c>
      <c r="T70" s="2" t="s">
        <v>196</v>
      </c>
      <c r="U70" s="2" t="s">
        <v>252</v>
      </c>
      <c r="V70" s="2" t="s">
        <v>451</v>
      </c>
      <c r="W70" s="2" t="s">
        <v>253</v>
      </c>
      <c r="X70" s="2" t="s">
        <v>425</v>
      </c>
      <c r="Y70" s="2" t="s">
        <v>445</v>
      </c>
      <c r="Z70" s="2"/>
      <c r="AA70" s="2"/>
      <c r="AB70" s="65">
        <f t="shared" si="3"/>
        <v>253778</v>
      </c>
      <c r="AC70">
        <v>234980</v>
      </c>
      <c r="AD70" t="str">
        <f>VLOOKUP(AF70,Table1[[Ký hiệu]:[Hướng xli]],9,0)</f>
        <v>NCC check theo sheep data cửa hàng nhập kho điều chỉnh giảm toàn bộ HĐ cũ và xuất lại HĐ mới đúng số lượng</v>
      </c>
      <c r="AE70" t="s">
        <v>526</v>
      </c>
      <c r="AF70" s="57">
        <v>34534</v>
      </c>
      <c r="AG70" s="91" t="s">
        <v>673</v>
      </c>
      <c r="AH70" s="87" t="s">
        <v>706</v>
      </c>
      <c r="AI70" s="87" t="s">
        <v>793</v>
      </c>
    </row>
    <row r="71" spans="1:37" s="16" customFormat="1" x14ac:dyDescent="0.25">
      <c r="A71" s="13">
        <v>45478</v>
      </c>
      <c r="B71" s="14" t="s">
        <v>467</v>
      </c>
      <c r="C71" s="13">
        <v>45484</v>
      </c>
      <c r="D71" s="14" t="s">
        <v>67</v>
      </c>
      <c r="E71" s="14">
        <v>4161172365</v>
      </c>
      <c r="F71" s="14" t="s">
        <v>316</v>
      </c>
      <c r="G71" s="14" t="s">
        <v>282</v>
      </c>
      <c r="H71" s="14"/>
      <c r="I71" s="14" t="s">
        <v>490</v>
      </c>
      <c r="J71" s="14" t="s">
        <v>236</v>
      </c>
      <c r="K71" s="14" t="s">
        <v>80</v>
      </c>
      <c r="L71" s="12">
        <v>2</v>
      </c>
      <c r="M71" s="12">
        <v>0</v>
      </c>
      <c r="N71" s="15">
        <v>70950</v>
      </c>
      <c r="O71" s="15">
        <v>141900</v>
      </c>
      <c r="P71" s="6">
        <f t="shared" si="2"/>
        <v>0</v>
      </c>
      <c r="Q71" s="15">
        <v>0</v>
      </c>
      <c r="R71" s="12">
        <v>0</v>
      </c>
      <c r="S71" s="15">
        <v>0</v>
      </c>
      <c r="T71" s="14" t="s">
        <v>196</v>
      </c>
      <c r="U71" s="14" t="s">
        <v>252</v>
      </c>
      <c r="V71" s="14" t="s">
        <v>451</v>
      </c>
      <c r="W71" s="14" t="s">
        <v>253</v>
      </c>
      <c r="X71" s="14" t="s">
        <v>425</v>
      </c>
      <c r="Y71" s="14" t="s">
        <v>445</v>
      </c>
      <c r="Z71" s="14"/>
      <c r="AA71" s="14"/>
      <c r="AB71" s="65">
        <f t="shared" si="3"/>
        <v>153252</v>
      </c>
      <c r="AC71" s="16">
        <v>0</v>
      </c>
      <c r="AD71" t="str">
        <f>VLOOKUP(AF71,Table1[[Ký hiệu]:[Hướng xli]],9,0)</f>
        <v>NCC check theo sheep data cửa hàng nhập kho điều chỉnh giảm toàn bộ HĐ cũ và xuất lại HĐ mới đúng số lượng</v>
      </c>
      <c r="AE71" s="16" t="s">
        <v>526</v>
      </c>
      <c r="AF71" s="20">
        <v>34534</v>
      </c>
      <c r="AG71" s="91" t="s">
        <v>673</v>
      </c>
      <c r="AH71" s="87" t="s">
        <v>706</v>
      </c>
      <c r="AI71" s="87" t="s">
        <v>793</v>
      </c>
      <c r="AJ71" s="88"/>
      <c r="AK71" s="88"/>
    </row>
    <row r="72" spans="1:37" s="16" customFormat="1" x14ac:dyDescent="0.25">
      <c r="A72" s="13">
        <v>45478</v>
      </c>
      <c r="B72" s="14" t="s">
        <v>467</v>
      </c>
      <c r="C72" s="13">
        <v>45484</v>
      </c>
      <c r="D72" s="14" t="s">
        <v>67</v>
      </c>
      <c r="E72" s="14">
        <v>4161172365</v>
      </c>
      <c r="F72" s="14" t="s">
        <v>316</v>
      </c>
      <c r="G72" s="14" t="s">
        <v>282</v>
      </c>
      <c r="H72" s="14"/>
      <c r="I72" s="14" t="s">
        <v>500</v>
      </c>
      <c r="J72" s="14" t="s">
        <v>485</v>
      </c>
      <c r="K72" s="14" t="s">
        <v>80</v>
      </c>
      <c r="L72" s="12">
        <v>5</v>
      </c>
      <c r="M72" s="12">
        <v>0</v>
      </c>
      <c r="N72" s="15">
        <v>50182</v>
      </c>
      <c r="O72" s="15">
        <v>250910</v>
      </c>
      <c r="P72" s="6">
        <f t="shared" si="2"/>
        <v>0</v>
      </c>
      <c r="Q72" s="15">
        <v>0</v>
      </c>
      <c r="R72" s="12">
        <v>0</v>
      </c>
      <c r="S72" s="15">
        <v>0</v>
      </c>
      <c r="T72" s="14" t="s">
        <v>196</v>
      </c>
      <c r="U72" s="14" t="s">
        <v>252</v>
      </c>
      <c r="V72" s="14" t="s">
        <v>451</v>
      </c>
      <c r="W72" s="14" t="s">
        <v>253</v>
      </c>
      <c r="X72" s="14" t="s">
        <v>425</v>
      </c>
      <c r="Y72" s="14" t="s">
        <v>445</v>
      </c>
      <c r="Z72" s="14"/>
      <c r="AA72" s="14"/>
      <c r="AB72" s="65">
        <f t="shared" si="3"/>
        <v>270983</v>
      </c>
      <c r="AC72" s="16">
        <v>0</v>
      </c>
      <c r="AD72" t="str">
        <f>VLOOKUP(AF72,Table1[[Ký hiệu]:[Hướng xli]],9,0)</f>
        <v>NCC check theo sheep data cửa hàng nhập kho điều chỉnh giảm toàn bộ HĐ cũ và xuất lại HĐ mới đúng số lượng</v>
      </c>
      <c r="AE72" s="16" t="s">
        <v>526</v>
      </c>
      <c r="AF72" s="20">
        <v>34534</v>
      </c>
      <c r="AG72" s="91" t="s">
        <v>673</v>
      </c>
      <c r="AH72" s="87" t="s">
        <v>706</v>
      </c>
      <c r="AI72" s="87" t="s">
        <v>793</v>
      </c>
      <c r="AJ72" s="88"/>
      <c r="AK72" s="88"/>
    </row>
    <row r="73" spans="1:37" s="16" customFormat="1" x14ac:dyDescent="0.25">
      <c r="A73" s="13">
        <v>45478</v>
      </c>
      <c r="B73" s="14" t="s">
        <v>467</v>
      </c>
      <c r="C73" s="13">
        <v>45484</v>
      </c>
      <c r="D73" s="14" t="s">
        <v>67</v>
      </c>
      <c r="E73" s="14">
        <v>4161172365</v>
      </c>
      <c r="F73" s="14" t="s">
        <v>316</v>
      </c>
      <c r="G73" s="14" t="s">
        <v>282</v>
      </c>
      <c r="H73" s="14"/>
      <c r="I73" s="14" t="s">
        <v>243</v>
      </c>
      <c r="J73" s="14" t="s">
        <v>430</v>
      </c>
      <c r="K73" s="14" t="s">
        <v>80</v>
      </c>
      <c r="L73" s="12">
        <v>2</v>
      </c>
      <c r="M73" s="12">
        <v>0</v>
      </c>
      <c r="N73" s="15">
        <v>46000</v>
      </c>
      <c r="O73" s="15">
        <v>92000</v>
      </c>
      <c r="P73" s="6">
        <f t="shared" si="2"/>
        <v>0</v>
      </c>
      <c r="Q73" s="15">
        <v>0</v>
      </c>
      <c r="R73" s="12">
        <v>0</v>
      </c>
      <c r="S73" s="15">
        <v>0</v>
      </c>
      <c r="T73" s="14" t="s">
        <v>196</v>
      </c>
      <c r="U73" s="14" t="s">
        <v>252</v>
      </c>
      <c r="V73" s="14" t="s">
        <v>451</v>
      </c>
      <c r="W73" s="14" t="s">
        <v>253</v>
      </c>
      <c r="X73" s="14" t="s">
        <v>425</v>
      </c>
      <c r="Y73" s="14" t="s">
        <v>445</v>
      </c>
      <c r="Z73" s="14"/>
      <c r="AA73" s="14"/>
      <c r="AB73" s="65">
        <f t="shared" si="3"/>
        <v>99360</v>
      </c>
      <c r="AC73" s="16">
        <v>0</v>
      </c>
      <c r="AD73" t="str">
        <f>VLOOKUP(AF73,Table1[[Ký hiệu]:[Hướng xli]],9,0)</f>
        <v>NCC check theo sheep data cửa hàng nhập kho điều chỉnh giảm toàn bộ HĐ cũ và xuất lại HĐ mới đúng số lượng</v>
      </c>
      <c r="AE73" s="16" t="s">
        <v>526</v>
      </c>
      <c r="AF73" s="20">
        <v>34534</v>
      </c>
      <c r="AG73" s="91" t="s">
        <v>673</v>
      </c>
      <c r="AH73" s="87" t="s">
        <v>706</v>
      </c>
      <c r="AI73" s="87" t="s">
        <v>793</v>
      </c>
      <c r="AJ73" s="88"/>
      <c r="AK73" s="88"/>
    </row>
    <row r="74" spans="1:37" s="16" customFormat="1" x14ac:dyDescent="0.25">
      <c r="A74" s="13">
        <v>45474</v>
      </c>
      <c r="B74" s="14" t="s">
        <v>163</v>
      </c>
      <c r="C74" s="13">
        <v>45484</v>
      </c>
      <c r="D74" s="14" t="s">
        <v>24</v>
      </c>
      <c r="E74" s="14" t="s">
        <v>150</v>
      </c>
      <c r="F74" s="14" t="s">
        <v>424</v>
      </c>
      <c r="G74" s="14" t="s">
        <v>368</v>
      </c>
      <c r="H74" s="14" t="s">
        <v>403</v>
      </c>
      <c r="I74" s="14" t="s">
        <v>450</v>
      </c>
      <c r="J74" s="14" t="s">
        <v>306</v>
      </c>
      <c r="K74" s="14" t="s">
        <v>80</v>
      </c>
      <c r="L74" s="12">
        <v>5</v>
      </c>
      <c r="M74" s="12">
        <v>0</v>
      </c>
      <c r="N74" s="15">
        <v>58745</v>
      </c>
      <c r="O74" s="15">
        <v>293725</v>
      </c>
      <c r="P74" s="6">
        <f t="shared" si="2"/>
        <v>0</v>
      </c>
      <c r="Q74" s="15">
        <v>0</v>
      </c>
      <c r="R74" s="12">
        <v>0</v>
      </c>
      <c r="S74" s="15">
        <v>0</v>
      </c>
      <c r="T74" s="14"/>
      <c r="U74" s="14" t="s">
        <v>441</v>
      </c>
      <c r="V74" s="14"/>
      <c r="W74" s="14" t="s">
        <v>253</v>
      </c>
      <c r="X74" s="14" t="s">
        <v>425</v>
      </c>
      <c r="Y74" s="14" t="s">
        <v>445</v>
      </c>
      <c r="Z74" s="14"/>
      <c r="AA74" s="14"/>
      <c r="AB74" s="65">
        <f t="shared" si="3"/>
        <v>317223</v>
      </c>
      <c r="AC74" s="16">
        <v>0</v>
      </c>
      <c r="AD74" t="str">
        <f>VLOOKUP(AF74,Table1[[Ký hiệu]:[Hướng xli]],9,0)</f>
        <v>NCC check theo sheep data cửa hàng nhập kho điều chỉnh giảm toàn bộ HĐ cũ và xuất lại HĐ mới đúng số lượng</v>
      </c>
      <c r="AE74" s="16" t="s">
        <v>521</v>
      </c>
      <c r="AF74" s="20">
        <v>34686</v>
      </c>
      <c r="AG74" s="91" t="s">
        <v>673</v>
      </c>
      <c r="AH74" s="87" t="s">
        <v>705</v>
      </c>
      <c r="AI74" s="87" t="s">
        <v>772</v>
      </c>
      <c r="AJ74" s="88"/>
      <c r="AK74" s="88"/>
    </row>
    <row r="75" spans="1:37" s="16" customFormat="1" x14ac:dyDescent="0.25">
      <c r="A75" s="13">
        <v>45474</v>
      </c>
      <c r="B75" s="14" t="s">
        <v>163</v>
      </c>
      <c r="C75" s="13">
        <v>45484</v>
      </c>
      <c r="D75" s="14" t="s">
        <v>24</v>
      </c>
      <c r="E75" s="14" t="s">
        <v>150</v>
      </c>
      <c r="F75" s="14" t="s">
        <v>424</v>
      </c>
      <c r="G75" s="14" t="s">
        <v>368</v>
      </c>
      <c r="H75" s="14" t="s">
        <v>403</v>
      </c>
      <c r="I75" s="14" t="s">
        <v>500</v>
      </c>
      <c r="J75" s="14" t="s">
        <v>485</v>
      </c>
      <c r="K75" s="14" t="s">
        <v>80</v>
      </c>
      <c r="L75" s="12">
        <v>5</v>
      </c>
      <c r="M75" s="12">
        <v>0</v>
      </c>
      <c r="N75" s="15">
        <v>50182</v>
      </c>
      <c r="O75" s="15">
        <v>250910</v>
      </c>
      <c r="P75" s="6">
        <f t="shared" si="2"/>
        <v>0</v>
      </c>
      <c r="Q75" s="15">
        <v>0</v>
      </c>
      <c r="R75" s="12">
        <v>0</v>
      </c>
      <c r="S75" s="15">
        <v>0</v>
      </c>
      <c r="T75" s="14"/>
      <c r="U75" s="14" t="s">
        <v>441</v>
      </c>
      <c r="V75" s="14"/>
      <c r="W75" s="14" t="s">
        <v>253</v>
      </c>
      <c r="X75" s="14" t="s">
        <v>425</v>
      </c>
      <c r="Y75" s="14" t="s">
        <v>445</v>
      </c>
      <c r="Z75" s="14"/>
      <c r="AA75" s="14"/>
      <c r="AB75" s="65">
        <f t="shared" si="3"/>
        <v>270983</v>
      </c>
      <c r="AC75" s="16">
        <v>0</v>
      </c>
      <c r="AD75" t="str">
        <f>VLOOKUP(AF75,Table1[[Ký hiệu]:[Hướng xli]],9,0)</f>
        <v>NCC check theo sheep data cửa hàng nhập kho điều chỉnh giảm toàn bộ HĐ cũ và xuất lại HĐ mới đúng số lượng</v>
      </c>
      <c r="AE75" s="16" t="s">
        <v>521</v>
      </c>
      <c r="AF75" s="20">
        <v>34686</v>
      </c>
      <c r="AG75" s="91" t="s">
        <v>673</v>
      </c>
      <c r="AH75" s="87" t="s">
        <v>705</v>
      </c>
      <c r="AI75" s="87" t="s">
        <v>772</v>
      </c>
      <c r="AJ75" s="88"/>
      <c r="AK75" s="88"/>
    </row>
    <row r="76" spans="1:37" x14ac:dyDescent="0.25">
      <c r="A76" s="8">
        <v>45474</v>
      </c>
      <c r="B76" s="2" t="s">
        <v>163</v>
      </c>
      <c r="C76" s="8">
        <v>45484</v>
      </c>
      <c r="D76" s="2" t="s">
        <v>24</v>
      </c>
      <c r="E76" s="2" t="s">
        <v>150</v>
      </c>
      <c r="F76" s="2" t="s">
        <v>424</v>
      </c>
      <c r="G76" s="2" t="s">
        <v>368</v>
      </c>
      <c r="H76" s="2" t="s">
        <v>403</v>
      </c>
      <c r="I76" s="2" t="s">
        <v>243</v>
      </c>
      <c r="J76" s="2" t="s">
        <v>430</v>
      </c>
      <c r="K76" s="2" t="s">
        <v>80</v>
      </c>
      <c r="L76" s="11">
        <v>5</v>
      </c>
      <c r="M76" s="11">
        <v>5</v>
      </c>
      <c r="N76" s="6">
        <v>46000</v>
      </c>
      <c r="O76" s="6">
        <v>230000</v>
      </c>
      <c r="P76" s="6">
        <f t="shared" si="2"/>
        <v>230000</v>
      </c>
      <c r="Q76" s="6">
        <v>0</v>
      </c>
      <c r="R76" s="11">
        <v>0</v>
      </c>
      <c r="S76" s="6">
        <v>0</v>
      </c>
      <c r="T76" s="2"/>
      <c r="U76" s="2" t="s">
        <v>441</v>
      </c>
      <c r="V76" s="2"/>
      <c r="W76" s="2" t="s">
        <v>253</v>
      </c>
      <c r="X76" s="2" t="s">
        <v>425</v>
      </c>
      <c r="Y76" s="2" t="s">
        <v>445</v>
      </c>
      <c r="Z76" s="2"/>
      <c r="AA76" s="2"/>
      <c r="AB76" s="65">
        <f t="shared" si="3"/>
        <v>248400</v>
      </c>
      <c r="AC76">
        <v>230000</v>
      </c>
      <c r="AD76" t="str">
        <f>VLOOKUP(AF76,Table1[[Ký hiệu]:[Hướng xli]],9,0)</f>
        <v>NCC check theo sheep data cửa hàng nhập kho điều chỉnh giảm toàn bộ HĐ cũ và xuất lại HĐ mới đúng số lượng</v>
      </c>
      <c r="AE76" t="s">
        <v>521</v>
      </c>
      <c r="AF76" s="57">
        <v>34686</v>
      </c>
      <c r="AG76" s="91" t="s">
        <v>673</v>
      </c>
      <c r="AH76" s="87" t="s">
        <v>705</v>
      </c>
      <c r="AI76" s="87" t="s">
        <v>772</v>
      </c>
    </row>
    <row r="77" spans="1:37" s="62" customFormat="1" x14ac:dyDescent="0.25">
      <c r="A77" s="58">
        <v>45479</v>
      </c>
      <c r="B77" s="59" t="s">
        <v>96</v>
      </c>
      <c r="C77" s="58">
        <v>45484</v>
      </c>
      <c r="D77" s="59" t="s">
        <v>250</v>
      </c>
      <c r="E77" s="59">
        <v>4161024148</v>
      </c>
      <c r="F77" s="59" t="s">
        <v>370</v>
      </c>
      <c r="G77" s="59" t="s">
        <v>314</v>
      </c>
      <c r="H77" s="59" t="s">
        <v>251</v>
      </c>
      <c r="I77" s="59" t="s">
        <v>45</v>
      </c>
      <c r="J77" s="59" t="s">
        <v>168</v>
      </c>
      <c r="K77" s="59" t="s">
        <v>80</v>
      </c>
      <c r="L77" s="60">
        <v>4</v>
      </c>
      <c r="M77" s="60">
        <v>4</v>
      </c>
      <c r="N77" s="61">
        <v>59400</v>
      </c>
      <c r="O77" s="61">
        <v>237600</v>
      </c>
      <c r="P77" s="61">
        <f t="shared" si="2"/>
        <v>237600</v>
      </c>
      <c r="Q77" s="61">
        <v>0</v>
      </c>
      <c r="R77" s="60">
        <v>0</v>
      </c>
      <c r="S77" s="61">
        <v>0</v>
      </c>
      <c r="T77" s="59" t="s">
        <v>218</v>
      </c>
      <c r="U77" s="59" t="s">
        <v>408</v>
      </c>
      <c r="V77" s="59" t="s">
        <v>349</v>
      </c>
      <c r="W77" s="59" t="s">
        <v>113</v>
      </c>
      <c r="X77" s="59" t="s">
        <v>425</v>
      </c>
      <c r="Y77" s="59" t="s">
        <v>240</v>
      </c>
      <c r="Z77" s="59"/>
      <c r="AA77" s="59"/>
      <c r="AB77" s="65">
        <f t="shared" si="3"/>
        <v>256608</v>
      </c>
      <c r="AC77" s="62">
        <v>0</v>
      </c>
      <c r="AD77" s="62" t="str">
        <f>VLOOKUP(AF77,Table1[[Ký hiệu]:[Hướng xli]],9,0)</f>
        <v>NCC điều chỉnh giảm toàn bộ HĐ</v>
      </c>
      <c r="AE77" s="62" t="s">
        <v>518</v>
      </c>
      <c r="AF77" s="59">
        <v>34944</v>
      </c>
      <c r="AG77" s="91" t="s">
        <v>677</v>
      </c>
      <c r="AH77" s="87" t="s">
        <v>251</v>
      </c>
      <c r="AI77" s="87" t="s">
        <v>251</v>
      </c>
      <c r="AJ77" s="87"/>
      <c r="AK77" s="87"/>
    </row>
    <row r="78" spans="1:37" s="62" customFormat="1" x14ac:dyDescent="0.25">
      <c r="A78" s="58">
        <v>45479</v>
      </c>
      <c r="B78" s="59" t="s">
        <v>96</v>
      </c>
      <c r="C78" s="58">
        <v>45484</v>
      </c>
      <c r="D78" s="59" t="s">
        <v>250</v>
      </c>
      <c r="E78" s="59">
        <v>4161024148</v>
      </c>
      <c r="F78" s="59" t="s">
        <v>370</v>
      </c>
      <c r="G78" s="59" t="s">
        <v>314</v>
      </c>
      <c r="H78" s="59" t="s">
        <v>251</v>
      </c>
      <c r="I78" s="59" t="s">
        <v>490</v>
      </c>
      <c r="J78" s="59" t="s">
        <v>236</v>
      </c>
      <c r="K78" s="59" t="s">
        <v>80</v>
      </c>
      <c r="L78" s="60">
        <v>4</v>
      </c>
      <c r="M78" s="60">
        <v>4</v>
      </c>
      <c r="N78" s="61">
        <v>70950</v>
      </c>
      <c r="O78" s="61">
        <v>283800</v>
      </c>
      <c r="P78" s="61">
        <f t="shared" si="2"/>
        <v>283800</v>
      </c>
      <c r="Q78" s="61">
        <v>0</v>
      </c>
      <c r="R78" s="60">
        <v>0</v>
      </c>
      <c r="S78" s="61">
        <v>0</v>
      </c>
      <c r="T78" s="59" t="s">
        <v>218</v>
      </c>
      <c r="U78" s="59" t="s">
        <v>408</v>
      </c>
      <c r="V78" s="59" t="s">
        <v>349</v>
      </c>
      <c r="W78" s="59" t="s">
        <v>113</v>
      </c>
      <c r="X78" s="59" t="s">
        <v>425</v>
      </c>
      <c r="Y78" s="59" t="s">
        <v>240</v>
      </c>
      <c r="Z78" s="59"/>
      <c r="AA78" s="59"/>
      <c r="AB78" s="65">
        <f t="shared" si="3"/>
        <v>306504</v>
      </c>
      <c r="AC78" s="62">
        <v>0</v>
      </c>
      <c r="AD78" s="62" t="str">
        <f>VLOOKUP(AF78,Table1[[Ký hiệu]:[Hướng xli]],9,0)</f>
        <v>NCC điều chỉnh giảm toàn bộ HĐ</v>
      </c>
      <c r="AE78" s="62" t="s">
        <v>518</v>
      </c>
      <c r="AF78" s="59">
        <v>34944</v>
      </c>
      <c r="AG78" s="91" t="s">
        <v>677</v>
      </c>
      <c r="AH78" s="87" t="s">
        <v>251</v>
      </c>
      <c r="AI78" s="87" t="s">
        <v>251</v>
      </c>
      <c r="AJ78" s="87"/>
      <c r="AK78" s="87"/>
    </row>
    <row r="79" spans="1:37" s="62" customFormat="1" x14ac:dyDescent="0.25">
      <c r="A79" s="58">
        <v>45479</v>
      </c>
      <c r="B79" s="59" t="s">
        <v>96</v>
      </c>
      <c r="C79" s="58">
        <v>45484</v>
      </c>
      <c r="D79" s="59" t="s">
        <v>250</v>
      </c>
      <c r="E79" s="59">
        <v>4161024148</v>
      </c>
      <c r="F79" s="59" t="s">
        <v>370</v>
      </c>
      <c r="G79" s="59" t="s">
        <v>314</v>
      </c>
      <c r="H79" s="59" t="s">
        <v>251</v>
      </c>
      <c r="I79" s="59" t="s">
        <v>243</v>
      </c>
      <c r="J79" s="59" t="s">
        <v>430</v>
      </c>
      <c r="K79" s="59" t="s">
        <v>80</v>
      </c>
      <c r="L79" s="60">
        <v>8</v>
      </c>
      <c r="M79" s="60">
        <v>8</v>
      </c>
      <c r="N79" s="61">
        <v>46000</v>
      </c>
      <c r="O79" s="61">
        <v>368000</v>
      </c>
      <c r="P79" s="61">
        <f t="shared" si="2"/>
        <v>368000</v>
      </c>
      <c r="Q79" s="61">
        <v>0</v>
      </c>
      <c r="R79" s="60">
        <v>0</v>
      </c>
      <c r="S79" s="61">
        <v>0</v>
      </c>
      <c r="T79" s="59" t="s">
        <v>218</v>
      </c>
      <c r="U79" s="59" t="s">
        <v>408</v>
      </c>
      <c r="V79" s="59" t="s">
        <v>349</v>
      </c>
      <c r="W79" s="59" t="s">
        <v>113</v>
      </c>
      <c r="X79" s="59" t="s">
        <v>425</v>
      </c>
      <c r="Y79" s="59" t="s">
        <v>240</v>
      </c>
      <c r="Z79" s="59"/>
      <c r="AA79" s="59"/>
      <c r="AB79" s="65">
        <f t="shared" si="3"/>
        <v>397440</v>
      </c>
      <c r="AC79" s="62">
        <v>0</v>
      </c>
      <c r="AD79" s="62" t="str">
        <f>VLOOKUP(AF79,Table1[[Ký hiệu]:[Hướng xli]],9,0)</f>
        <v>NCC điều chỉnh giảm toàn bộ HĐ</v>
      </c>
      <c r="AE79" s="62" t="s">
        <v>518</v>
      </c>
      <c r="AF79" s="59">
        <v>34944</v>
      </c>
      <c r="AG79" s="91" t="s">
        <v>677</v>
      </c>
      <c r="AH79" s="87" t="s">
        <v>251</v>
      </c>
      <c r="AI79" s="87" t="s">
        <v>251</v>
      </c>
      <c r="AJ79" s="87"/>
      <c r="AK79" s="87"/>
    </row>
    <row r="80" spans="1:37" s="62" customFormat="1" x14ac:dyDescent="0.25">
      <c r="A80" s="58">
        <v>45481</v>
      </c>
      <c r="B80" s="59" t="s">
        <v>377</v>
      </c>
      <c r="C80" s="58">
        <v>45484</v>
      </c>
      <c r="D80" s="59" t="s">
        <v>64</v>
      </c>
      <c r="E80" s="59">
        <v>4161235542</v>
      </c>
      <c r="F80" s="59" t="s">
        <v>477</v>
      </c>
      <c r="G80" s="59" t="s">
        <v>248</v>
      </c>
      <c r="H80" s="59" t="s">
        <v>251</v>
      </c>
      <c r="I80" s="59" t="s">
        <v>450</v>
      </c>
      <c r="J80" s="59" t="s">
        <v>306</v>
      </c>
      <c r="K80" s="59" t="s">
        <v>80</v>
      </c>
      <c r="L80" s="60">
        <v>6</v>
      </c>
      <c r="M80" s="60">
        <v>6</v>
      </c>
      <c r="N80" s="61">
        <v>73431</v>
      </c>
      <c r="O80" s="61">
        <v>440586</v>
      </c>
      <c r="P80" s="61">
        <f t="shared" si="2"/>
        <v>440586</v>
      </c>
      <c r="Q80" s="61">
        <v>0</v>
      </c>
      <c r="R80" s="60">
        <v>0</v>
      </c>
      <c r="S80" s="61">
        <v>0</v>
      </c>
      <c r="T80" s="59" t="s">
        <v>207</v>
      </c>
      <c r="U80" s="59" t="s">
        <v>408</v>
      </c>
      <c r="V80" s="59" t="s">
        <v>365</v>
      </c>
      <c r="W80" s="59" t="s">
        <v>113</v>
      </c>
      <c r="X80" s="59" t="s">
        <v>425</v>
      </c>
      <c r="Y80" s="59" t="s">
        <v>240</v>
      </c>
      <c r="Z80" s="59"/>
      <c r="AA80" s="59"/>
      <c r="AB80" s="65">
        <f t="shared" si="3"/>
        <v>475833</v>
      </c>
      <c r="AC80" s="62">
        <v>0</v>
      </c>
      <c r="AD80" s="62" t="str">
        <f>VLOOKUP(AF80,Table1[[Ký hiệu]:[Hướng xli]],9,0)</f>
        <v>NCC điều chỉnh giảm toàn bộ HĐ</v>
      </c>
      <c r="AE80" s="62" t="s">
        <v>518</v>
      </c>
      <c r="AF80" s="59">
        <v>34947</v>
      </c>
      <c r="AG80" s="91" t="s">
        <v>677</v>
      </c>
      <c r="AH80" s="87" t="s">
        <v>251</v>
      </c>
      <c r="AI80" s="87" t="s">
        <v>251</v>
      </c>
      <c r="AJ80" s="87"/>
      <c r="AK80" s="87"/>
    </row>
    <row r="81" spans="1:37" s="62" customFormat="1" x14ac:dyDescent="0.25">
      <c r="A81" s="58">
        <v>45481</v>
      </c>
      <c r="B81" s="59" t="s">
        <v>377</v>
      </c>
      <c r="C81" s="58">
        <v>45484</v>
      </c>
      <c r="D81" s="59" t="s">
        <v>64</v>
      </c>
      <c r="E81" s="59">
        <v>4161235542</v>
      </c>
      <c r="F81" s="59" t="s">
        <v>477</v>
      </c>
      <c r="G81" s="59" t="s">
        <v>248</v>
      </c>
      <c r="H81" s="59" t="s">
        <v>251</v>
      </c>
      <c r="I81" s="59" t="s">
        <v>328</v>
      </c>
      <c r="J81" s="59" t="s">
        <v>305</v>
      </c>
      <c r="K81" s="59" t="s">
        <v>80</v>
      </c>
      <c r="L81" s="60">
        <v>6</v>
      </c>
      <c r="M81" s="60">
        <v>6</v>
      </c>
      <c r="N81" s="61">
        <v>111058</v>
      </c>
      <c r="O81" s="61">
        <v>666348</v>
      </c>
      <c r="P81" s="61">
        <f t="shared" si="2"/>
        <v>666348</v>
      </c>
      <c r="Q81" s="61">
        <v>0</v>
      </c>
      <c r="R81" s="60">
        <v>0</v>
      </c>
      <c r="S81" s="61">
        <v>0</v>
      </c>
      <c r="T81" s="59" t="s">
        <v>207</v>
      </c>
      <c r="U81" s="59" t="s">
        <v>408</v>
      </c>
      <c r="V81" s="59" t="s">
        <v>365</v>
      </c>
      <c r="W81" s="59" t="s">
        <v>113</v>
      </c>
      <c r="X81" s="59" t="s">
        <v>425</v>
      </c>
      <c r="Y81" s="59" t="s">
        <v>240</v>
      </c>
      <c r="Z81" s="59"/>
      <c r="AA81" s="59"/>
      <c r="AB81" s="65">
        <f t="shared" si="3"/>
        <v>719656</v>
      </c>
      <c r="AC81" s="62">
        <v>0</v>
      </c>
      <c r="AD81" s="62" t="str">
        <f>VLOOKUP(AF81,Table1[[Ký hiệu]:[Hướng xli]],9,0)</f>
        <v>NCC điều chỉnh giảm toàn bộ HĐ</v>
      </c>
      <c r="AE81" s="62" t="s">
        <v>518</v>
      </c>
      <c r="AF81" s="59">
        <v>34947</v>
      </c>
      <c r="AG81" s="91" t="s">
        <v>677</v>
      </c>
      <c r="AH81" s="87" t="s">
        <v>251</v>
      </c>
      <c r="AI81" s="87" t="s">
        <v>251</v>
      </c>
      <c r="AJ81" s="87"/>
      <c r="AK81" s="87"/>
    </row>
    <row r="82" spans="1:37" s="62" customFormat="1" x14ac:dyDescent="0.25">
      <c r="A82" s="58">
        <v>45481</v>
      </c>
      <c r="B82" s="59" t="s">
        <v>377</v>
      </c>
      <c r="C82" s="58">
        <v>45484</v>
      </c>
      <c r="D82" s="59" t="s">
        <v>64</v>
      </c>
      <c r="E82" s="59">
        <v>4161235542</v>
      </c>
      <c r="F82" s="59" t="s">
        <v>477</v>
      </c>
      <c r="G82" s="59" t="s">
        <v>248</v>
      </c>
      <c r="H82" s="59" t="s">
        <v>251</v>
      </c>
      <c r="I82" s="59" t="s">
        <v>472</v>
      </c>
      <c r="J82" s="59" t="s">
        <v>256</v>
      </c>
      <c r="K82" s="59" t="s">
        <v>80</v>
      </c>
      <c r="L82" s="60">
        <v>4</v>
      </c>
      <c r="M82" s="60">
        <v>4</v>
      </c>
      <c r="N82" s="61">
        <v>55595</v>
      </c>
      <c r="O82" s="61">
        <v>222380</v>
      </c>
      <c r="P82" s="61">
        <f t="shared" si="2"/>
        <v>222380</v>
      </c>
      <c r="Q82" s="61">
        <v>0</v>
      </c>
      <c r="R82" s="60">
        <v>0</v>
      </c>
      <c r="S82" s="61">
        <v>0</v>
      </c>
      <c r="T82" s="59" t="s">
        <v>207</v>
      </c>
      <c r="U82" s="59" t="s">
        <v>408</v>
      </c>
      <c r="V82" s="59" t="s">
        <v>365</v>
      </c>
      <c r="W82" s="59" t="s">
        <v>113</v>
      </c>
      <c r="X82" s="59" t="s">
        <v>425</v>
      </c>
      <c r="Y82" s="59" t="s">
        <v>240</v>
      </c>
      <c r="Z82" s="59"/>
      <c r="AA82" s="59"/>
      <c r="AB82" s="65">
        <f t="shared" si="3"/>
        <v>240170</v>
      </c>
      <c r="AC82" s="62">
        <v>0</v>
      </c>
      <c r="AD82" s="62" t="str">
        <f>VLOOKUP(AF82,Table1[[Ký hiệu]:[Hướng xli]],9,0)</f>
        <v>NCC điều chỉnh giảm toàn bộ HĐ</v>
      </c>
      <c r="AE82" s="62" t="s">
        <v>518</v>
      </c>
      <c r="AF82" s="59">
        <v>34947</v>
      </c>
      <c r="AG82" s="91" t="s">
        <v>677</v>
      </c>
      <c r="AH82" s="87" t="s">
        <v>251</v>
      </c>
      <c r="AI82" s="87" t="s">
        <v>251</v>
      </c>
      <c r="AJ82" s="87"/>
      <c r="AK82" s="87"/>
    </row>
    <row r="83" spans="1:37" s="62" customFormat="1" x14ac:dyDescent="0.25">
      <c r="A83" s="58">
        <v>45481</v>
      </c>
      <c r="B83" s="59" t="s">
        <v>377</v>
      </c>
      <c r="C83" s="58">
        <v>45484</v>
      </c>
      <c r="D83" s="59" t="s">
        <v>64</v>
      </c>
      <c r="E83" s="59">
        <v>4161235542</v>
      </c>
      <c r="F83" s="59" t="s">
        <v>477</v>
      </c>
      <c r="G83" s="59" t="s">
        <v>248</v>
      </c>
      <c r="H83" s="59" t="s">
        <v>251</v>
      </c>
      <c r="I83" s="59" t="s">
        <v>490</v>
      </c>
      <c r="J83" s="59" t="s">
        <v>236</v>
      </c>
      <c r="K83" s="59" t="s">
        <v>80</v>
      </c>
      <c r="L83" s="60">
        <v>4</v>
      </c>
      <c r="M83" s="60">
        <v>4</v>
      </c>
      <c r="N83" s="61">
        <v>70950</v>
      </c>
      <c r="O83" s="61">
        <v>283800</v>
      </c>
      <c r="P83" s="61">
        <f t="shared" si="2"/>
        <v>283800</v>
      </c>
      <c r="Q83" s="61">
        <v>0</v>
      </c>
      <c r="R83" s="60">
        <v>0</v>
      </c>
      <c r="S83" s="61">
        <v>0</v>
      </c>
      <c r="T83" s="59" t="s">
        <v>207</v>
      </c>
      <c r="U83" s="59" t="s">
        <v>408</v>
      </c>
      <c r="V83" s="59" t="s">
        <v>365</v>
      </c>
      <c r="W83" s="59" t="s">
        <v>113</v>
      </c>
      <c r="X83" s="59" t="s">
        <v>425</v>
      </c>
      <c r="Y83" s="59" t="s">
        <v>240</v>
      </c>
      <c r="Z83" s="59"/>
      <c r="AA83" s="59"/>
      <c r="AB83" s="65">
        <f t="shared" si="3"/>
        <v>306504</v>
      </c>
      <c r="AC83" s="62">
        <v>0</v>
      </c>
      <c r="AD83" s="62" t="str">
        <f>VLOOKUP(AF83,Table1[[Ký hiệu]:[Hướng xli]],9,0)</f>
        <v>NCC điều chỉnh giảm toàn bộ HĐ</v>
      </c>
      <c r="AE83" s="62" t="s">
        <v>518</v>
      </c>
      <c r="AF83" s="59">
        <v>34947</v>
      </c>
      <c r="AG83" s="91" t="s">
        <v>677</v>
      </c>
      <c r="AH83" s="87" t="s">
        <v>251</v>
      </c>
      <c r="AI83" s="87" t="s">
        <v>251</v>
      </c>
      <c r="AJ83" s="87"/>
      <c r="AK83" s="87"/>
    </row>
    <row r="84" spans="1:37" s="62" customFormat="1" x14ac:dyDescent="0.25">
      <c r="A84" s="58">
        <v>45481</v>
      </c>
      <c r="B84" s="59" t="s">
        <v>377</v>
      </c>
      <c r="C84" s="58">
        <v>45484</v>
      </c>
      <c r="D84" s="59" t="s">
        <v>64</v>
      </c>
      <c r="E84" s="59">
        <v>4161235542</v>
      </c>
      <c r="F84" s="59" t="s">
        <v>477</v>
      </c>
      <c r="G84" s="59" t="s">
        <v>248</v>
      </c>
      <c r="H84" s="59" t="s">
        <v>251</v>
      </c>
      <c r="I84" s="59" t="s">
        <v>448</v>
      </c>
      <c r="J84" s="59" t="s">
        <v>372</v>
      </c>
      <c r="K84" s="59" t="s">
        <v>80</v>
      </c>
      <c r="L84" s="60">
        <v>6</v>
      </c>
      <c r="M84" s="60">
        <v>6</v>
      </c>
      <c r="N84" s="61">
        <v>74250</v>
      </c>
      <c r="O84" s="61">
        <v>445500</v>
      </c>
      <c r="P84" s="61">
        <f t="shared" si="2"/>
        <v>445500</v>
      </c>
      <c r="Q84" s="61">
        <v>0</v>
      </c>
      <c r="R84" s="60">
        <v>0</v>
      </c>
      <c r="S84" s="61">
        <v>0</v>
      </c>
      <c r="T84" s="59" t="s">
        <v>207</v>
      </c>
      <c r="U84" s="59" t="s">
        <v>408</v>
      </c>
      <c r="V84" s="59" t="s">
        <v>365</v>
      </c>
      <c r="W84" s="59" t="s">
        <v>113</v>
      </c>
      <c r="X84" s="59" t="s">
        <v>425</v>
      </c>
      <c r="Y84" s="59" t="s">
        <v>240</v>
      </c>
      <c r="Z84" s="59"/>
      <c r="AA84" s="59"/>
      <c r="AB84" s="65">
        <f t="shared" si="3"/>
        <v>481140</v>
      </c>
      <c r="AC84" s="62">
        <v>0</v>
      </c>
      <c r="AD84" s="62" t="str">
        <f>VLOOKUP(AF84,Table1[[Ký hiệu]:[Hướng xli]],9,0)</f>
        <v>NCC điều chỉnh giảm toàn bộ HĐ</v>
      </c>
      <c r="AE84" s="62" t="s">
        <v>518</v>
      </c>
      <c r="AF84" s="59">
        <v>34947</v>
      </c>
      <c r="AG84" s="91" t="s">
        <v>677</v>
      </c>
      <c r="AH84" s="87" t="s">
        <v>251</v>
      </c>
      <c r="AI84" s="87" t="s">
        <v>251</v>
      </c>
      <c r="AJ84" s="87"/>
      <c r="AK84" s="87"/>
    </row>
    <row r="85" spans="1:37" s="62" customFormat="1" x14ac:dyDescent="0.25">
      <c r="A85" s="58">
        <v>45481</v>
      </c>
      <c r="B85" s="59" t="s">
        <v>377</v>
      </c>
      <c r="C85" s="58">
        <v>45484</v>
      </c>
      <c r="D85" s="59" t="s">
        <v>64</v>
      </c>
      <c r="E85" s="59">
        <v>4161235542</v>
      </c>
      <c r="F85" s="59" t="s">
        <v>477</v>
      </c>
      <c r="G85" s="59" t="s">
        <v>248</v>
      </c>
      <c r="H85" s="59" t="s">
        <v>251</v>
      </c>
      <c r="I85" s="59" t="s">
        <v>500</v>
      </c>
      <c r="J85" s="59" t="s">
        <v>485</v>
      </c>
      <c r="K85" s="59" t="s">
        <v>80</v>
      </c>
      <c r="L85" s="60">
        <v>4</v>
      </c>
      <c r="M85" s="60">
        <v>4</v>
      </c>
      <c r="N85" s="61">
        <v>50182</v>
      </c>
      <c r="O85" s="61">
        <v>200728</v>
      </c>
      <c r="P85" s="61">
        <f t="shared" si="2"/>
        <v>200728</v>
      </c>
      <c r="Q85" s="61">
        <v>0</v>
      </c>
      <c r="R85" s="60">
        <v>0</v>
      </c>
      <c r="S85" s="61">
        <v>0</v>
      </c>
      <c r="T85" s="59" t="s">
        <v>207</v>
      </c>
      <c r="U85" s="59" t="s">
        <v>408</v>
      </c>
      <c r="V85" s="59" t="s">
        <v>365</v>
      </c>
      <c r="W85" s="59" t="s">
        <v>113</v>
      </c>
      <c r="X85" s="59" t="s">
        <v>425</v>
      </c>
      <c r="Y85" s="59" t="s">
        <v>240</v>
      </c>
      <c r="Z85" s="59"/>
      <c r="AA85" s="59"/>
      <c r="AB85" s="65">
        <f t="shared" si="3"/>
        <v>216786</v>
      </c>
      <c r="AC85" s="62">
        <v>0</v>
      </c>
      <c r="AD85" s="62" t="str">
        <f>VLOOKUP(AF85,Table1[[Ký hiệu]:[Hướng xli]],9,0)</f>
        <v>NCC điều chỉnh giảm toàn bộ HĐ</v>
      </c>
      <c r="AE85" s="62" t="s">
        <v>518</v>
      </c>
      <c r="AF85" s="59">
        <v>34947</v>
      </c>
      <c r="AG85" s="91" t="s">
        <v>677</v>
      </c>
      <c r="AH85" s="87" t="s">
        <v>251</v>
      </c>
      <c r="AI85" s="87" t="s">
        <v>251</v>
      </c>
      <c r="AJ85" s="87"/>
      <c r="AK85" s="87"/>
    </row>
    <row r="86" spans="1:37" s="62" customFormat="1" x14ac:dyDescent="0.25">
      <c r="A86" s="58">
        <v>45481</v>
      </c>
      <c r="B86" s="59" t="s">
        <v>377</v>
      </c>
      <c r="C86" s="58">
        <v>45484</v>
      </c>
      <c r="D86" s="59" t="s">
        <v>64</v>
      </c>
      <c r="E86" s="59">
        <v>4161235542</v>
      </c>
      <c r="F86" s="59" t="s">
        <v>477</v>
      </c>
      <c r="G86" s="59" t="s">
        <v>248</v>
      </c>
      <c r="H86" s="59" t="s">
        <v>251</v>
      </c>
      <c r="I86" s="59" t="s">
        <v>243</v>
      </c>
      <c r="J86" s="59" t="s">
        <v>430</v>
      </c>
      <c r="K86" s="59" t="s">
        <v>80</v>
      </c>
      <c r="L86" s="60">
        <v>4</v>
      </c>
      <c r="M86" s="60">
        <v>4</v>
      </c>
      <c r="N86" s="61">
        <v>46000</v>
      </c>
      <c r="O86" s="61">
        <v>184000</v>
      </c>
      <c r="P86" s="61">
        <f t="shared" si="2"/>
        <v>184000</v>
      </c>
      <c r="Q86" s="61">
        <v>0</v>
      </c>
      <c r="R86" s="60">
        <v>0</v>
      </c>
      <c r="S86" s="61">
        <v>0</v>
      </c>
      <c r="T86" s="59" t="s">
        <v>207</v>
      </c>
      <c r="U86" s="59" t="s">
        <v>408</v>
      </c>
      <c r="V86" s="59" t="s">
        <v>365</v>
      </c>
      <c r="W86" s="59" t="s">
        <v>113</v>
      </c>
      <c r="X86" s="59" t="s">
        <v>425</v>
      </c>
      <c r="Y86" s="59" t="s">
        <v>240</v>
      </c>
      <c r="Z86" s="59"/>
      <c r="AA86" s="59"/>
      <c r="AB86" s="65">
        <f t="shared" si="3"/>
        <v>198720</v>
      </c>
      <c r="AC86" s="62">
        <v>0</v>
      </c>
      <c r="AD86" s="62" t="str">
        <f>VLOOKUP(AF86,Table1[[Ký hiệu]:[Hướng xli]],9,0)</f>
        <v>NCC điều chỉnh giảm toàn bộ HĐ</v>
      </c>
      <c r="AE86" s="62" t="s">
        <v>518</v>
      </c>
      <c r="AF86" s="59">
        <v>34947</v>
      </c>
      <c r="AG86" s="91" t="s">
        <v>677</v>
      </c>
      <c r="AH86" s="87" t="s">
        <v>251</v>
      </c>
      <c r="AI86" s="87" t="s">
        <v>251</v>
      </c>
      <c r="AJ86" s="87"/>
      <c r="AK86" s="87"/>
    </row>
    <row r="87" spans="1:37" s="62" customFormat="1" x14ac:dyDescent="0.25">
      <c r="A87" s="58">
        <v>45483</v>
      </c>
      <c r="B87" s="59" t="s">
        <v>57</v>
      </c>
      <c r="C87" s="58">
        <v>45485</v>
      </c>
      <c r="D87" s="59" t="s">
        <v>95</v>
      </c>
      <c r="E87" s="59" t="s">
        <v>432</v>
      </c>
      <c r="F87" s="59" t="s">
        <v>204</v>
      </c>
      <c r="G87" s="59" t="s">
        <v>63</v>
      </c>
      <c r="H87" s="59" t="s">
        <v>117</v>
      </c>
      <c r="I87" s="59" t="s">
        <v>328</v>
      </c>
      <c r="J87" s="59" t="s">
        <v>305</v>
      </c>
      <c r="K87" s="59" t="s">
        <v>80</v>
      </c>
      <c r="L87" s="60">
        <v>4</v>
      </c>
      <c r="M87" s="60">
        <v>4</v>
      </c>
      <c r="N87" s="61">
        <v>111058</v>
      </c>
      <c r="O87" s="61">
        <v>444232</v>
      </c>
      <c r="P87" s="61">
        <f t="shared" si="2"/>
        <v>444232</v>
      </c>
      <c r="Q87" s="61">
        <v>0</v>
      </c>
      <c r="R87" s="60">
        <v>0</v>
      </c>
      <c r="S87" s="61">
        <v>0</v>
      </c>
      <c r="T87" s="59"/>
      <c r="U87" s="59" t="s">
        <v>197</v>
      </c>
      <c r="V87" s="59"/>
      <c r="W87" s="59" t="s">
        <v>113</v>
      </c>
      <c r="X87" s="59" t="s">
        <v>425</v>
      </c>
      <c r="Y87" s="59" t="s">
        <v>240</v>
      </c>
      <c r="Z87" s="59"/>
      <c r="AA87" s="59"/>
      <c r="AB87" s="65">
        <f t="shared" si="3"/>
        <v>479771</v>
      </c>
      <c r="AC87" s="62">
        <v>0</v>
      </c>
      <c r="AD87" s="62" t="str">
        <f>VLOOKUP(AF87,Table1[[Ký hiệu]:[Hướng xli]],9,0)</f>
        <v>NCC điều chỉnh giảm toàn bộ HĐ</v>
      </c>
      <c r="AE87" s="62" t="s">
        <v>518</v>
      </c>
      <c r="AF87" s="59">
        <v>35127</v>
      </c>
      <c r="AG87" s="91" t="s">
        <v>677</v>
      </c>
      <c r="AH87" s="87" t="s">
        <v>251</v>
      </c>
      <c r="AI87" s="87" t="s">
        <v>251</v>
      </c>
      <c r="AJ87" s="87"/>
      <c r="AK87" s="87"/>
    </row>
    <row r="88" spans="1:37" s="62" customFormat="1" x14ac:dyDescent="0.25">
      <c r="A88" s="58">
        <v>45483</v>
      </c>
      <c r="B88" s="59" t="s">
        <v>57</v>
      </c>
      <c r="C88" s="58">
        <v>45485</v>
      </c>
      <c r="D88" s="59" t="s">
        <v>95</v>
      </c>
      <c r="E88" s="59" t="s">
        <v>432</v>
      </c>
      <c r="F88" s="59" t="s">
        <v>204</v>
      </c>
      <c r="G88" s="59" t="s">
        <v>63</v>
      </c>
      <c r="H88" s="59" t="s">
        <v>117</v>
      </c>
      <c r="I88" s="59" t="s">
        <v>450</v>
      </c>
      <c r="J88" s="59" t="s">
        <v>306</v>
      </c>
      <c r="K88" s="59" t="s">
        <v>80</v>
      </c>
      <c r="L88" s="60">
        <v>4</v>
      </c>
      <c r="M88" s="60">
        <v>4</v>
      </c>
      <c r="N88" s="61">
        <v>73431</v>
      </c>
      <c r="O88" s="61">
        <v>293724</v>
      </c>
      <c r="P88" s="61">
        <f t="shared" si="2"/>
        <v>293724</v>
      </c>
      <c r="Q88" s="61">
        <v>0</v>
      </c>
      <c r="R88" s="60">
        <v>0</v>
      </c>
      <c r="S88" s="61">
        <v>0</v>
      </c>
      <c r="T88" s="59"/>
      <c r="U88" s="59" t="s">
        <v>197</v>
      </c>
      <c r="V88" s="59"/>
      <c r="W88" s="59" t="s">
        <v>113</v>
      </c>
      <c r="X88" s="59" t="s">
        <v>425</v>
      </c>
      <c r="Y88" s="59" t="s">
        <v>240</v>
      </c>
      <c r="Z88" s="59"/>
      <c r="AA88" s="59"/>
      <c r="AB88" s="65">
        <f t="shared" si="3"/>
        <v>317222</v>
      </c>
      <c r="AC88" s="62">
        <v>0</v>
      </c>
      <c r="AD88" s="62" t="str">
        <f>VLOOKUP(AF88,Table1[[Ký hiệu]:[Hướng xli]],9,0)</f>
        <v>NCC điều chỉnh giảm toàn bộ HĐ</v>
      </c>
      <c r="AE88" s="62" t="s">
        <v>518</v>
      </c>
      <c r="AF88" s="59">
        <v>35127</v>
      </c>
      <c r="AG88" s="91" t="s">
        <v>677</v>
      </c>
      <c r="AH88" s="87" t="s">
        <v>251</v>
      </c>
      <c r="AI88" s="87" t="s">
        <v>251</v>
      </c>
      <c r="AJ88" s="87"/>
      <c r="AK88" s="87"/>
    </row>
    <row r="89" spans="1:37" s="62" customFormat="1" x14ac:dyDescent="0.25">
      <c r="A89" s="58">
        <v>45483</v>
      </c>
      <c r="B89" s="59" t="s">
        <v>57</v>
      </c>
      <c r="C89" s="58">
        <v>45485</v>
      </c>
      <c r="D89" s="59" t="s">
        <v>95</v>
      </c>
      <c r="E89" s="59" t="s">
        <v>432</v>
      </c>
      <c r="F89" s="59" t="s">
        <v>204</v>
      </c>
      <c r="G89" s="59" t="s">
        <v>63</v>
      </c>
      <c r="H89" s="59" t="s">
        <v>117</v>
      </c>
      <c r="I89" s="59" t="s">
        <v>500</v>
      </c>
      <c r="J89" s="59" t="s">
        <v>485</v>
      </c>
      <c r="K89" s="59" t="s">
        <v>80</v>
      </c>
      <c r="L89" s="60">
        <v>4</v>
      </c>
      <c r="M89" s="60">
        <v>4</v>
      </c>
      <c r="N89" s="61">
        <v>50182</v>
      </c>
      <c r="O89" s="61">
        <v>200728</v>
      </c>
      <c r="P89" s="61">
        <f t="shared" si="2"/>
        <v>200728</v>
      </c>
      <c r="Q89" s="61">
        <v>0</v>
      </c>
      <c r="R89" s="60">
        <v>0</v>
      </c>
      <c r="S89" s="61">
        <v>0</v>
      </c>
      <c r="T89" s="59"/>
      <c r="U89" s="59" t="s">
        <v>197</v>
      </c>
      <c r="V89" s="59"/>
      <c r="W89" s="59" t="s">
        <v>113</v>
      </c>
      <c r="X89" s="59" t="s">
        <v>425</v>
      </c>
      <c r="Y89" s="59" t="s">
        <v>240</v>
      </c>
      <c r="Z89" s="59"/>
      <c r="AA89" s="59"/>
      <c r="AB89" s="65">
        <f t="shared" si="3"/>
        <v>216786</v>
      </c>
      <c r="AC89" s="62">
        <v>0</v>
      </c>
      <c r="AD89" s="62" t="str">
        <f>VLOOKUP(AF89,Table1[[Ký hiệu]:[Hướng xli]],9,0)</f>
        <v>NCC điều chỉnh giảm toàn bộ HĐ</v>
      </c>
      <c r="AE89" s="62" t="s">
        <v>518</v>
      </c>
      <c r="AF89" s="59">
        <v>35127</v>
      </c>
      <c r="AG89" s="91" t="s">
        <v>677</v>
      </c>
      <c r="AH89" s="87" t="s">
        <v>251</v>
      </c>
      <c r="AI89" s="87" t="s">
        <v>251</v>
      </c>
      <c r="AJ89" s="87"/>
      <c r="AK89" s="87"/>
    </row>
    <row r="90" spans="1:37" s="77" customFormat="1" x14ac:dyDescent="0.25">
      <c r="A90" s="72">
        <v>45477</v>
      </c>
      <c r="B90" s="73" t="s">
        <v>131</v>
      </c>
      <c r="C90" s="72">
        <v>45485</v>
      </c>
      <c r="D90" s="73" t="s">
        <v>336</v>
      </c>
      <c r="E90" s="73" t="s">
        <v>277</v>
      </c>
      <c r="F90" s="2" t="s">
        <v>260</v>
      </c>
      <c r="G90" s="2" t="s">
        <v>297</v>
      </c>
      <c r="H90" s="2" t="s">
        <v>75</v>
      </c>
      <c r="I90" s="73" t="s">
        <v>328</v>
      </c>
      <c r="J90" s="73" t="s">
        <v>305</v>
      </c>
      <c r="K90" s="73" t="s">
        <v>80</v>
      </c>
      <c r="L90" s="74">
        <v>4</v>
      </c>
      <c r="M90" s="74">
        <v>4</v>
      </c>
      <c r="N90" s="75">
        <v>111058</v>
      </c>
      <c r="O90" s="6">
        <v>444232</v>
      </c>
      <c r="P90" s="6">
        <f t="shared" si="2"/>
        <v>444232</v>
      </c>
      <c r="Q90" s="6">
        <v>0</v>
      </c>
      <c r="R90" s="11">
        <v>0</v>
      </c>
      <c r="S90" s="6">
        <v>0</v>
      </c>
      <c r="T90" s="2"/>
      <c r="U90" s="2" t="s">
        <v>157</v>
      </c>
      <c r="V90" s="2"/>
      <c r="W90" s="2" t="s">
        <v>113</v>
      </c>
      <c r="X90" s="2" t="s">
        <v>425</v>
      </c>
      <c r="Y90" s="2" t="s">
        <v>240</v>
      </c>
      <c r="Z90" s="2"/>
      <c r="AA90" s="2"/>
      <c r="AB90" s="84">
        <f t="shared" si="3"/>
        <v>479771</v>
      </c>
      <c r="AC90" s="77">
        <v>444232</v>
      </c>
      <c r="AD90" s="77" t="str">
        <f>VLOOKUP(AF90,Table1[[Ký hiệu]:[Hướng xli]],9,0)</f>
        <v>NCC check theo sheep data cửa hàng nhập kho điều chỉnh giảm toàn bộ HĐ cũ và xuất lại HĐ mới đúng số lượng</v>
      </c>
      <c r="AE90" s="77" t="s">
        <v>524</v>
      </c>
      <c r="AF90" s="73">
        <v>35137</v>
      </c>
      <c r="AG90" s="91" t="s">
        <v>673</v>
      </c>
      <c r="AH90" s="87" t="s">
        <v>704</v>
      </c>
      <c r="AI90" s="87" t="s">
        <v>807</v>
      </c>
      <c r="AJ90" s="88" t="s">
        <v>808</v>
      </c>
      <c r="AK90" s="90" t="s">
        <v>817</v>
      </c>
    </row>
    <row r="91" spans="1:37" s="77" customFormat="1" x14ac:dyDescent="0.25">
      <c r="A91" s="72">
        <v>45477</v>
      </c>
      <c r="B91" s="73" t="s">
        <v>131</v>
      </c>
      <c r="C91" s="72">
        <v>45485</v>
      </c>
      <c r="D91" s="73" t="s">
        <v>336</v>
      </c>
      <c r="E91" s="73" t="s">
        <v>277</v>
      </c>
      <c r="F91" s="2" t="s">
        <v>260</v>
      </c>
      <c r="G91" s="2" t="s">
        <v>297</v>
      </c>
      <c r="H91" s="2" t="s">
        <v>75</v>
      </c>
      <c r="I91" s="73" t="s">
        <v>450</v>
      </c>
      <c r="J91" s="73" t="s">
        <v>306</v>
      </c>
      <c r="K91" s="73" t="s">
        <v>80</v>
      </c>
      <c r="L91" s="74">
        <v>8</v>
      </c>
      <c r="M91" s="74">
        <v>8</v>
      </c>
      <c r="N91" s="75">
        <v>58745</v>
      </c>
      <c r="O91" s="6">
        <v>469960</v>
      </c>
      <c r="P91" s="6">
        <f t="shared" si="2"/>
        <v>469960</v>
      </c>
      <c r="Q91" s="6">
        <v>0</v>
      </c>
      <c r="R91" s="11">
        <v>0</v>
      </c>
      <c r="S91" s="6">
        <v>0</v>
      </c>
      <c r="T91" s="2"/>
      <c r="U91" s="2" t="s">
        <v>157</v>
      </c>
      <c r="V91" s="2"/>
      <c r="W91" s="2" t="s">
        <v>113</v>
      </c>
      <c r="X91" s="2" t="s">
        <v>425</v>
      </c>
      <c r="Y91" s="2" t="s">
        <v>240</v>
      </c>
      <c r="Z91" s="2"/>
      <c r="AA91" s="2"/>
      <c r="AB91" s="84">
        <f t="shared" si="3"/>
        <v>507557</v>
      </c>
      <c r="AC91" s="77">
        <v>469960</v>
      </c>
      <c r="AD91" s="77" t="str">
        <f>VLOOKUP(AF91,Table1[[Ký hiệu]:[Hướng xli]],9,0)</f>
        <v>NCC check theo sheep data cửa hàng nhập kho điều chỉnh giảm toàn bộ HĐ cũ và xuất lại HĐ mới đúng số lượng</v>
      </c>
      <c r="AE91" s="77" t="s">
        <v>524</v>
      </c>
      <c r="AF91" s="73">
        <v>35137</v>
      </c>
      <c r="AG91" s="91" t="s">
        <v>673</v>
      </c>
      <c r="AH91" s="87" t="s">
        <v>704</v>
      </c>
      <c r="AI91" s="87" t="s">
        <v>807</v>
      </c>
      <c r="AJ91" s="88" t="s">
        <v>808</v>
      </c>
      <c r="AK91" s="90" t="s">
        <v>817</v>
      </c>
    </row>
    <row r="92" spans="1:37" s="77" customFormat="1" x14ac:dyDescent="0.25">
      <c r="A92" s="72">
        <v>45477</v>
      </c>
      <c r="B92" s="73" t="s">
        <v>131</v>
      </c>
      <c r="C92" s="72">
        <v>45485</v>
      </c>
      <c r="D92" s="73" t="s">
        <v>336</v>
      </c>
      <c r="E92" s="73" t="s">
        <v>277</v>
      </c>
      <c r="F92" s="2" t="s">
        <v>260</v>
      </c>
      <c r="G92" s="2" t="s">
        <v>297</v>
      </c>
      <c r="H92" s="2" t="s">
        <v>75</v>
      </c>
      <c r="I92" s="73" t="s">
        <v>472</v>
      </c>
      <c r="J92" s="73" t="s">
        <v>256</v>
      </c>
      <c r="K92" s="73" t="s">
        <v>80</v>
      </c>
      <c r="L92" s="74">
        <v>4</v>
      </c>
      <c r="M92" s="74">
        <v>4</v>
      </c>
      <c r="N92" s="75">
        <v>55595</v>
      </c>
      <c r="O92" s="6">
        <v>222380</v>
      </c>
      <c r="P92" s="6">
        <f t="shared" si="2"/>
        <v>222380</v>
      </c>
      <c r="Q92" s="6">
        <v>0</v>
      </c>
      <c r="R92" s="11">
        <v>0</v>
      </c>
      <c r="S92" s="6">
        <v>0</v>
      </c>
      <c r="T92" s="2"/>
      <c r="U92" s="2" t="s">
        <v>157</v>
      </c>
      <c r="V92" s="2"/>
      <c r="W92" s="2" t="s">
        <v>113</v>
      </c>
      <c r="X92" s="2" t="s">
        <v>425</v>
      </c>
      <c r="Y92" s="2" t="s">
        <v>240</v>
      </c>
      <c r="Z92" s="2"/>
      <c r="AA92" s="2"/>
      <c r="AB92" s="84">
        <f t="shared" si="3"/>
        <v>240170</v>
      </c>
      <c r="AC92" s="77">
        <v>222380</v>
      </c>
      <c r="AD92" s="77" t="str">
        <f>VLOOKUP(AF92,Table1[[Ký hiệu]:[Hướng xli]],9,0)</f>
        <v>NCC check theo sheep data cửa hàng nhập kho điều chỉnh giảm toàn bộ HĐ cũ và xuất lại HĐ mới đúng số lượng</v>
      </c>
      <c r="AE92" s="77" t="s">
        <v>524</v>
      </c>
      <c r="AF92" s="73">
        <v>35137</v>
      </c>
      <c r="AG92" s="91" t="s">
        <v>673</v>
      </c>
      <c r="AH92" s="87" t="s">
        <v>704</v>
      </c>
      <c r="AI92" s="87" t="s">
        <v>807</v>
      </c>
      <c r="AJ92" s="88" t="s">
        <v>808</v>
      </c>
      <c r="AK92" s="90" t="s">
        <v>817</v>
      </c>
    </row>
    <row r="93" spans="1:37" s="82" customFormat="1" x14ac:dyDescent="0.25">
      <c r="A93" s="78">
        <v>45477</v>
      </c>
      <c r="B93" s="79" t="s">
        <v>131</v>
      </c>
      <c r="C93" s="78">
        <v>45485</v>
      </c>
      <c r="D93" s="79" t="s">
        <v>336</v>
      </c>
      <c r="E93" s="79" t="s">
        <v>277</v>
      </c>
      <c r="F93" s="14" t="s">
        <v>260</v>
      </c>
      <c r="G93" s="14" t="s">
        <v>297</v>
      </c>
      <c r="H93" s="14" t="s">
        <v>75</v>
      </c>
      <c r="I93" s="79" t="s">
        <v>490</v>
      </c>
      <c r="J93" s="79" t="s">
        <v>236</v>
      </c>
      <c r="K93" s="79" t="s">
        <v>80</v>
      </c>
      <c r="L93" s="80">
        <v>4</v>
      </c>
      <c r="M93" s="80">
        <v>0</v>
      </c>
      <c r="N93" s="81">
        <v>70950</v>
      </c>
      <c r="O93" s="15">
        <v>283800</v>
      </c>
      <c r="P93" s="6">
        <f t="shared" si="2"/>
        <v>0</v>
      </c>
      <c r="Q93" s="15">
        <v>0</v>
      </c>
      <c r="R93" s="12">
        <v>0</v>
      </c>
      <c r="S93" s="15">
        <v>0</v>
      </c>
      <c r="T93" s="14"/>
      <c r="U93" s="14" t="s">
        <v>157</v>
      </c>
      <c r="V93" s="14"/>
      <c r="W93" s="14" t="s">
        <v>113</v>
      </c>
      <c r="X93" s="14" t="s">
        <v>425</v>
      </c>
      <c r="Y93" s="14" t="s">
        <v>240</v>
      </c>
      <c r="Z93" s="14"/>
      <c r="AA93" s="14"/>
      <c r="AB93" s="84">
        <f t="shared" si="3"/>
        <v>306504</v>
      </c>
      <c r="AC93" s="82">
        <v>0</v>
      </c>
      <c r="AD93" s="77" t="str">
        <f>VLOOKUP(AF93,Table1[[Ký hiệu]:[Hướng xli]],9,0)</f>
        <v>NCC check theo sheep data cửa hàng nhập kho điều chỉnh giảm toàn bộ HĐ cũ và xuất lại HĐ mới đúng số lượng</v>
      </c>
      <c r="AE93" s="82" t="s">
        <v>524</v>
      </c>
      <c r="AF93" s="79">
        <v>35137</v>
      </c>
      <c r="AG93" s="91" t="s">
        <v>673</v>
      </c>
      <c r="AH93" s="87" t="s">
        <v>704</v>
      </c>
      <c r="AI93" s="87" t="s">
        <v>807</v>
      </c>
      <c r="AJ93" s="88" t="s">
        <v>808</v>
      </c>
      <c r="AK93" s="90" t="s">
        <v>817</v>
      </c>
    </row>
    <row r="94" spans="1:37" x14ac:dyDescent="0.25">
      <c r="A94" s="8">
        <v>45477</v>
      </c>
      <c r="B94" s="2" t="s">
        <v>135</v>
      </c>
      <c r="C94" s="8">
        <v>45485</v>
      </c>
      <c r="D94" s="2" t="s">
        <v>292</v>
      </c>
      <c r="E94" s="2" t="s">
        <v>301</v>
      </c>
      <c r="F94" s="2" t="s">
        <v>260</v>
      </c>
      <c r="G94" s="2" t="s">
        <v>297</v>
      </c>
      <c r="H94" s="2" t="s">
        <v>75</v>
      </c>
      <c r="I94" s="2" t="s">
        <v>328</v>
      </c>
      <c r="J94" s="2" t="s">
        <v>305</v>
      </c>
      <c r="K94" s="2" t="s">
        <v>80</v>
      </c>
      <c r="L94" s="11">
        <v>6</v>
      </c>
      <c r="M94" s="11">
        <v>6</v>
      </c>
      <c r="N94" s="6">
        <v>111058</v>
      </c>
      <c r="O94" s="6">
        <v>666348</v>
      </c>
      <c r="P94" s="6">
        <f t="shared" si="2"/>
        <v>666348</v>
      </c>
      <c r="Q94" s="6">
        <v>0</v>
      </c>
      <c r="R94" s="11">
        <v>0</v>
      </c>
      <c r="S94" s="6">
        <v>0</v>
      </c>
      <c r="T94" s="2"/>
      <c r="U94" s="2" t="s">
        <v>157</v>
      </c>
      <c r="V94" s="2"/>
      <c r="W94" s="2" t="s">
        <v>113</v>
      </c>
      <c r="X94" s="2" t="s">
        <v>425</v>
      </c>
      <c r="Y94" s="2" t="s">
        <v>240</v>
      </c>
      <c r="Z94" s="2"/>
      <c r="AA94" s="2"/>
      <c r="AB94" s="65">
        <f t="shared" si="3"/>
        <v>719656</v>
      </c>
      <c r="AC94">
        <v>666348</v>
      </c>
      <c r="AD94" t="str">
        <f>VLOOKUP(AF94,Table1[[Ký hiệu]:[Hướng xli]],9,0)</f>
        <v>NCC check theo sheep data cửa hàng nhập kho điều chỉnh giảm toàn bộ HĐ cũ và xuất lại HĐ mới đúng số lượng</v>
      </c>
      <c r="AE94" t="s">
        <v>525</v>
      </c>
      <c r="AF94" s="57">
        <v>35141</v>
      </c>
      <c r="AG94" s="91" t="s">
        <v>673</v>
      </c>
      <c r="AH94" s="87" t="s">
        <v>703</v>
      </c>
      <c r="AI94" s="87" t="s">
        <v>804</v>
      </c>
    </row>
    <row r="95" spans="1:37" s="16" customFormat="1" x14ac:dyDescent="0.25">
      <c r="A95" s="13">
        <v>45477</v>
      </c>
      <c r="B95" s="14" t="s">
        <v>135</v>
      </c>
      <c r="C95" s="13">
        <v>45485</v>
      </c>
      <c r="D95" s="14" t="s">
        <v>292</v>
      </c>
      <c r="E95" s="14" t="s">
        <v>301</v>
      </c>
      <c r="F95" s="14" t="s">
        <v>260</v>
      </c>
      <c r="G95" s="14" t="s">
        <v>297</v>
      </c>
      <c r="H95" s="14" t="s">
        <v>75</v>
      </c>
      <c r="I95" s="14" t="s">
        <v>448</v>
      </c>
      <c r="J95" s="14" t="s">
        <v>372</v>
      </c>
      <c r="K95" s="14" t="s">
        <v>80</v>
      </c>
      <c r="L95" s="12">
        <v>4</v>
      </c>
      <c r="M95" s="12">
        <v>0</v>
      </c>
      <c r="N95" s="15">
        <v>74250</v>
      </c>
      <c r="O95" s="15">
        <v>297000</v>
      </c>
      <c r="P95" s="6">
        <f t="shared" si="2"/>
        <v>0</v>
      </c>
      <c r="Q95" s="15">
        <v>0</v>
      </c>
      <c r="R95" s="12">
        <v>0</v>
      </c>
      <c r="S95" s="15">
        <v>0</v>
      </c>
      <c r="T95" s="14"/>
      <c r="U95" s="14" t="s">
        <v>157</v>
      </c>
      <c r="V95" s="14"/>
      <c r="W95" s="14" t="s">
        <v>113</v>
      </c>
      <c r="X95" s="14" t="s">
        <v>425</v>
      </c>
      <c r="Y95" s="14" t="s">
        <v>240</v>
      </c>
      <c r="Z95" s="14"/>
      <c r="AA95" s="14"/>
      <c r="AB95" s="65">
        <f t="shared" si="3"/>
        <v>320760</v>
      </c>
      <c r="AC95" s="16">
        <v>0</v>
      </c>
      <c r="AD95" t="str">
        <f>VLOOKUP(AF95,Table1[[Ký hiệu]:[Hướng xli]],9,0)</f>
        <v>NCC check theo sheep data cửa hàng nhập kho điều chỉnh giảm toàn bộ HĐ cũ và xuất lại HĐ mới đúng số lượng</v>
      </c>
      <c r="AE95" s="16" t="s">
        <v>525</v>
      </c>
      <c r="AF95" s="20">
        <v>35141</v>
      </c>
      <c r="AG95" s="91" t="s">
        <v>673</v>
      </c>
      <c r="AH95" s="87" t="s">
        <v>703</v>
      </c>
      <c r="AI95" s="87" t="s">
        <v>804</v>
      </c>
      <c r="AJ95" s="88"/>
      <c r="AK95" s="88"/>
    </row>
    <row r="96" spans="1:37" s="16" customFormat="1" x14ac:dyDescent="0.25">
      <c r="A96" s="13">
        <v>45477</v>
      </c>
      <c r="B96" s="14" t="s">
        <v>135</v>
      </c>
      <c r="C96" s="13">
        <v>45485</v>
      </c>
      <c r="D96" s="14" t="s">
        <v>292</v>
      </c>
      <c r="E96" s="14" t="s">
        <v>301</v>
      </c>
      <c r="F96" s="14" t="s">
        <v>260</v>
      </c>
      <c r="G96" s="14" t="s">
        <v>297</v>
      </c>
      <c r="H96" s="14" t="s">
        <v>75</v>
      </c>
      <c r="I96" s="14" t="s">
        <v>490</v>
      </c>
      <c r="J96" s="14" t="s">
        <v>236</v>
      </c>
      <c r="K96" s="14" t="s">
        <v>80</v>
      </c>
      <c r="L96" s="12">
        <v>4</v>
      </c>
      <c r="M96" s="12">
        <v>0</v>
      </c>
      <c r="N96" s="15">
        <v>70950</v>
      </c>
      <c r="O96" s="15">
        <v>283800</v>
      </c>
      <c r="P96" s="6">
        <f t="shared" si="2"/>
        <v>0</v>
      </c>
      <c r="Q96" s="15">
        <v>0</v>
      </c>
      <c r="R96" s="12">
        <v>0</v>
      </c>
      <c r="S96" s="15">
        <v>0</v>
      </c>
      <c r="T96" s="14"/>
      <c r="U96" s="14" t="s">
        <v>157</v>
      </c>
      <c r="V96" s="14"/>
      <c r="W96" s="14" t="s">
        <v>113</v>
      </c>
      <c r="X96" s="14" t="s">
        <v>425</v>
      </c>
      <c r="Y96" s="14" t="s">
        <v>240</v>
      </c>
      <c r="Z96" s="14"/>
      <c r="AA96" s="14"/>
      <c r="AB96" s="65">
        <f t="shared" si="3"/>
        <v>306504</v>
      </c>
      <c r="AC96" s="16">
        <v>0</v>
      </c>
      <c r="AD96" t="str">
        <f>VLOOKUP(AF96,Table1[[Ký hiệu]:[Hướng xli]],9,0)</f>
        <v>NCC check theo sheep data cửa hàng nhập kho điều chỉnh giảm toàn bộ HĐ cũ và xuất lại HĐ mới đúng số lượng</v>
      </c>
      <c r="AE96" s="16" t="s">
        <v>525</v>
      </c>
      <c r="AF96" s="20">
        <v>35141</v>
      </c>
      <c r="AG96" s="91" t="s">
        <v>673</v>
      </c>
      <c r="AH96" s="87" t="s">
        <v>703</v>
      </c>
      <c r="AI96" s="87" t="s">
        <v>804</v>
      </c>
      <c r="AJ96" s="88"/>
      <c r="AK96" s="88"/>
    </row>
    <row r="97" spans="1:37" x14ac:dyDescent="0.25">
      <c r="A97" s="8">
        <v>45477</v>
      </c>
      <c r="B97" s="2" t="s">
        <v>135</v>
      </c>
      <c r="C97" s="8">
        <v>45485</v>
      </c>
      <c r="D97" s="2" t="s">
        <v>292</v>
      </c>
      <c r="E97" s="2" t="s">
        <v>301</v>
      </c>
      <c r="F97" s="2" t="s">
        <v>260</v>
      </c>
      <c r="G97" s="2" t="s">
        <v>297</v>
      </c>
      <c r="H97" s="2" t="s">
        <v>75</v>
      </c>
      <c r="I97" s="2" t="s">
        <v>450</v>
      </c>
      <c r="J97" s="2" t="s">
        <v>306</v>
      </c>
      <c r="K97" s="2" t="s">
        <v>80</v>
      </c>
      <c r="L97" s="11">
        <v>6</v>
      </c>
      <c r="M97" s="11">
        <v>6</v>
      </c>
      <c r="N97" s="6">
        <v>58745</v>
      </c>
      <c r="O97" s="6">
        <v>352470</v>
      </c>
      <c r="P97" s="6">
        <f t="shared" si="2"/>
        <v>352470</v>
      </c>
      <c r="Q97" s="6">
        <v>0</v>
      </c>
      <c r="R97" s="11">
        <v>0</v>
      </c>
      <c r="S97" s="6">
        <v>0</v>
      </c>
      <c r="T97" s="2"/>
      <c r="U97" s="2" t="s">
        <v>157</v>
      </c>
      <c r="V97" s="2"/>
      <c r="W97" s="2" t="s">
        <v>113</v>
      </c>
      <c r="X97" s="2" t="s">
        <v>425</v>
      </c>
      <c r="Y97" s="2" t="s">
        <v>240</v>
      </c>
      <c r="Z97" s="2"/>
      <c r="AA97" s="2"/>
      <c r="AB97" s="65">
        <f t="shared" si="3"/>
        <v>380668</v>
      </c>
      <c r="AC97">
        <v>352470</v>
      </c>
      <c r="AD97" t="str">
        <f>VLOOKUP(AF97,Table1[[Ký hiệu]:[Hướng xli]],9,0)</f>
        <v>NCC check theo sheep data cửa hàng nhập kho điều chỉnh giảm toàn bộ HĐ cũ và xuất lại HĐ mới đúng số lượng</v>
      </c>
      <c r="AE97" t="s">
        <v>525</v>
      </c>
      <c r="AF97" s="57">
        <v>35141</v>
      </c>
      <c r="AG97" s="91" t="s">
        <v>673</v>
      </c>
      <c r="AH97" s="87" t="s">
        <v>703</v>
      </c>
      <c r="AI97" s="87" t="s">
        <v>804</v>
      </c>
    </row>
    <row r="98" spans="1:37" x14ac:dyDescent="0.25">
      <c r="A98" s="8">
        <v>45477</v>
      </c>
      <c r="B98" s="2" t="s">
        <v>135</v>
      </c>
      <c r="C98" s="8">
        <v>45485</v>
      </c>
      <c r="D98" s="2" t="s">
        <v>292</v>
      </c>
      <c r="E98" s="2" t="s">
        <v>301</v>
      </c>
      <c r="F98" s="2" t="s">
        <v>260</v>
      </c>
      <c r="G98" s="2" t="s">
        <v>297</v>
      </c>
      <c r="H98" s="2" t="s">
        <v>75</v>
      </c>
      <c r="I98" s="2" t="s">
        <v>472</v>
      </c>
      <c r="J98" s="2" t="s">
        <v>256</v>
      </c>
      <c r="K98" s="2" t="s">
        <v>80</v>
      </c>
      <c r="L98" s="11">
        <v>4</v>
      </c>
      <c r="M98" s="11">
        <v>4</v>
      </c>
      <c r="N98" s="6">
        <v>55595</v>
      </c>
      <c r="O98" s="6">
        <v>222380</v>
      </c>
      <c r="P98" s="6">
        <f t="shared" si="2"/>
        <v>222380</v>
      </c>
      <c r="Q98" s="6">
        <v>0</v>
      </c>
      <c r="R98" s="11">
        <v>0</v>
      </c>
      <c r="S98" s="6">
        <v>0</v>
      </c>
      <c r="T98" s="2"/>
      <c r="U98" s="2" t="s">
        <v>157</v>
      </c>
      <c r="V98" s="2"/>
      <c r="W98" s="2" t="s">
        <v>113</v>
      </c>
      <c r="X98" s="2" t="s">
        <v>425</v>
      </c>
      <c r="Y98" s="2" t="s">
        <v>240</v>
      </c>
      <c r="Z98" s="2"/>
      <c r="AA98" s="2"/>
      <c r="AB98" s="65">
        <f t="shared" si="3"/>
        <v>240170</v>
      </c>
      <c r="AC98">
        <v>222380</v>
      </c>
      <c r="AD98" t="str">
        <f>VLOOKUP(AF98,Table1[[Ký hiệu]:[Hướng xli]],9,0)</f>
        <v>NCC check theo sheep data cửa hàng nhập kho điều chỉnh giảm toàn bộ HĐ cũ và xuất lại HĐ mới đúng số lượng</v>
      </c>
      <c r="AE98" t="s">
        <v>525</v>
      </c>
      <c r="AF98" s="57">
        <v>35141</v>
      </c>
      <c r="AG98" s="91" t="s">
        <v>673</v>
      </c>
      <c r="AH98" s="87" t="s">
        <v>703</v>
      </c>
      <c r="AI98" s="87" t="s">
        <v>804</v>
      </c>
    </row>
    <row r="99" spans="1:37" s="16" customFormat="1" x14ac:dyDescent="0.25">
      <c r="A99" s="13">
        <v>45477</v>
      </c>
      <c r="B99" s="14" t="s">
        <v>135</v>
      </c>
      <c r="C99" s="13">
        <v>45485</v>
      </c>
      <c r="D99" s="14" t="s">
        <v>292</v>
      </c>
      <c r="E99" s="14" t="s">
        <v>301</v>
      </c>
      <c r="F99" s="14" t="s">
        <v>260</v>
      </c>
      <c r="G99" s="14" t="s">
        <v>297</v>
      </c>
      <c r="H99" s="14" t="s">
        <v>75</v>
      </c>
      <c r="I99" s="14" t="s">
        <v>500</v>
      </c>
      <c r="J99" s="14" t="s">
        <v>485</v>
      </c>
      <c r="K99" s="14" t="s">
        <v>80</v>
      </c>
      <c r="L99" s="12">
        <v>4</v>
      </c>
      <c r="M99" s="12">
        <v>0</v>
      </c>
      <c r="N99" s="15">
        <v>50182</v>
      </c>
      <c r="O99" s="15">
        <v>200728</v>
      </c>
      <c r="P99" s="6">
        <f t="shared" si="2"/>
        <v>0</v>
      </c>
      <c r="Q99" s="15">
        <v>0</v>
      </c>
      <c r="R99" s="12">
        <v>0</v>
      </c>
      <c r="S99" s="15">
        <v>0</v>
      </c>
      <c r="T99" s="14"/>
      <c r="U99" s="14" t="s">
        <v>157</v>
      </c>
      <c r="V99" s="14"/>
      <c r="W99" s="14" t="s">
        <v>113</v>
      </c>
      <c r="X99" s="14" t="s">
        <v>425</v>
      </c>
      <c r="Y99" s="14" t="s">
        <v>240</v>
      </c>
      <c r="Z99" s="14"/>
      <c r="AA99" s="14"/>
      <c r="AB99" s="65">
        <f t="shared" si="3"/>
        <v>216786</v>
      </c>
      <c r="AC99" s="16">
        <v>0</v>
      </c>
      <c r="AD99" t="str">
        <f>VLOOKUP(AF99,Table1[[Ký hiệu]:[Hướng xli]],9,0)</f>
        <v>NCC check theo sheep data cửa hàng nhập kho điều chỉnh giảm toàn bộ HĐ cũ và xuất lại HĐ mới đúng số lượng</v>
      </c>
      <c r="AE99" s="16" t="s">
        <v>525</v>
      </c>
      <c r="AF99" s="20">
        <v>35141</v>
      </c>
      <c r="AG99" s="91" t="s">
        <v>673</v>
      </c>
      <c r="AH99" s="87" t="s">
        <v>703</v>
      </c>
      <c r="AI99" s="87" t="s">
        <v>804</v>
      </c>
      <c r="AJ99" s="88"/>
      <c r="AK99" s="88"/>
    </row>
    <row r="100" spans="1:37" x14ac:dyDescent="0.25">
      <c r="A100" s="8">
        <v>45479</v>
      </c>
      <c r="B100" s="2" t="s">
        <v>4</v>
      </c>
      <c r="C100" s="8">
        <v>45485</v>
      </c>
      <c r="D100" s="2" t="s">
        <v>112</v>
      </c>
      <c r="E100" s="2" t="s">
        <v>238</v>
      </c>
      <c r="F100" s="2" t="s">
        <v>260</v>
      </c>
      <c r="G100" s="2" t="s">
        <v>297</v>
      </c>
      <c r="H100" s="2" t="s">
        <v>75</v>
      </c>
      <c r="I100" s="2" t="s">
        <v>328</v>
      </c>
      <c r="J100" s="2" t="s">
        <v>305</v>
      </c>
      <c r="K100" s="2" t="s">
        <v>80</v>
      </c>
      <c r="L100" s="11">
        <v>4</v>
      </c>
      <c r="M100" s="11">
        <v>4</v>
      </c>
      <c r="N100" s="6">
        <v>88846</v>
      </c>
      <c r="O100" s="6">
        <v>355384</v>
      </c>
      <c r="P100" s="6">
        <f t="shared" si="2"/>
        <v>355384</v>
      </c>
      <c r="Q100" s="6">
        <v>0</v>
      </c>
      <c r="R100" s="11">
        <v>0</v>
      </c>
      <c r="S100" s="6">
        <v>0</v>
      </c>
      <c r="T100" s="2"/>
      <c r="U100" s="2" t="s">
        <v>157</v>
      </c>
      <c r="V100" s="2"/>
      <c r="W100" s="2" t="s">
        <v>113</v>
      </c>
      <c r="X100" s="2" t="s">
        <v>425</v>
      </c>
      <c r="Y100" s="2" t="s">
        <v>240</v>
      </c>
      <c r="Z100" s="2"/>
      <c r="AA100" s="2"/>
      <c r="AB100" s="65">
        <f t="shared" si="3"/>
        <v>383815</v>
      </c>
      <c r="AC100">
        <v>355384</v>
      </c>
      <c r="AD100" t="str">
        <f>VLOOKUP(AF100,Table1[[Ký hiệu]:[Hướng xli]],9,0)</f>
        <v>NCC check theo sheep data cửa hàng nhập kho điều chỉnh giảm toàn bộ HĐ cũ và xuất lại HĐ mới đúng số lượng</v>
      </c>
      <c r="AE100" t="s">
        <v>527</v>
      </c>
      <c r="AF100" s="57">
        <v>35148</v>
      </c>
      <c r="AG100" s="91" t="s">
        <v>673</v>
      </c>
      <c r="AH100" s="87" t="s">
        <v>702</v>
      </c>
      <c r="AI100" s="87" t="s">
        <v>767</v>
      </c>
    </row>
    <row r="101" spans="1:37" x14ac:dyDescent="0.25">
      <c r="A101" s="8">
        <v>45479</v>
      </c>
      <c r="B101" s="2" t="s">
        <v>4</v>
      </c>
      <c r="C101" s="8">
        <v>45485</v>
      </c>
      <c r="D101" s="2" t="s">
        <v>112</v>
      </c>
      <c r="E101" s="2" t="s">
        <v>238</v>
      </c>
      <c r="F101" s="2" t="s">
        <v>260</v>
      </c>
      <c r="G101" s="2" t="s">
        <v>297</v>
      </c>
      <c r="H101" s="2" t="s">
        <v>75</v>
      </c>
      <c r="I101" s="2" t="s">
        <v>450</v>
      </c>
      <c r="J101" s="2" t="s">
        <v>306</v>
      </c>
      <c r="K101" s="2" t="s">
        <v>80</v>
      </c>
      <c r="L101" s="11">
        <v>5</v>
      </c>
      <c r="M101" s="11">
        <v>5</v>
      </c>
      <c r="N101" s="6">
        <v>58745</v>
      </c>
      <c r="O101" s="6">
        <v>293725</v>
      </c>
      <c r="P101" s="6">
        <f t="shared" ref="P101:P164" si="4">M101*N101</f>
        <v>293725</v>
      </c>
      <c r="Q101" s="6">
        <v>0</v>
      </c>
      <c r="R101" s="11">
        <v>0</v>
      </c>
      <c r="S101" s="6">
        <v>0</v>
      </c>
      <c r="T101" s="2"/>
      <c r="U101" s="2" t="s">
        <v>157</v>
      </c>
      <c r="V101" s="2"/>
      <c r="W101" s="2" t="s">
        <v>113</v>
      </c>
      <c r="X101" s="2" t="s">
        <v>425</v>
      </c>
      <c r="Y101" s="2" t="s">
        <v>240</v>
      </c>
      <c r="Z101" s="2"/>
      <c r="AA101" s="2"/>
      <c r="AB101" s="65">
        <f t="shared" si="3"/>
        <v>317223</v>
      </c>
      <c r="AC101">
        <v>293725</v>
      </c>
      <c r="AD101" t="str">
        <f>VLOOKUP(AF101,Table1[[Ký hiệu]:[Hướng xli]],9,0)</f>
        <v>NCC check theo sheep data cửa hàng nhập kho điều chỉnh giảm toàn bộ HĐ cũ và xuất lại HĐ mới đúng số lượng</v>
      </c>
      <c r="AE101" t="s">
        <v>527</v>
      </c>
      <c r="AF101" s="57">
        <v>35148</v>
      </c>
      <c r="AG101" s="91" t="s">
        <v>673</v>
      </c>
      <c r="AH101" s="87" t="s">
        <v>702</v>
      </c>
      <c r="AI101" s="87" t="s">
        <v>767</v>
      </c>
    </row>
    <row r="102" spans="1:37" s="16" customFormat="1" x14ac:dyDescent="0.25">
      <c r="A102" s="13">
        <v>45479</v>
      </c>
      <c r="B102" s="14" t="s">
        <v>4</v>
      </c>
      <c r="C102" s="13">
        <v>45485</v>
      </c>
      <c r="D102" s="14" t="s">
        <v>112</v>
      </c>
      <c r="E102" s="14" t="s">
        <v>238</v>
      </c>
      <c r="F102" s="14" t="s">
        <v>260</v>
      </c>
      <c r="G102" s="14" t="s">
        <v>297</v>
      </c>
      <c r="H102" s="14" t="s">
        <v>75</v>
      </c>
      <c r="I102" s="14" t="s">
        <v>448</v>
      </c>
      <c r="J102" s="14" t="s">
        <v>372</v>
      </c>
      <c r="K102" s="14" t="s">
        <v>80</v>
      </c>
      <c r="L102" s="12">
        <v>4</v>
      </c>
      <c r="M102" s="12">
        <v>0</v>
      </c>
      <c r="N102" s="15">
        <v>74250</v>
      </c>
      <c r="O102" s="15">
        <v>297000</v>
      </c>
      <c r="P102" s="6">
        <f t="shared" si="4"/>
        <v>0</v>
      </c>
      <c r="Q102" s="15">
        <v>0</v>
      </c>
      <c r="R102" s="12">
        <v>0</v>
      </c>
      <c r="S102" s="15">
        <v>0</v>
      </c>
      <c r="T102" s="14"/>
      <c r="U102" s="14" t="s">
        <v>157</v>
      </c>
      <c r="V102" s="14"/>
      <c r="W102" s="14" t="s">
        <v>113</v>
      </c>
      <c r="X102" s="14" t="s">
        <v>425</v>
      </c>
      <c r="Y102" s="14" t="s">
        <v>240</v>
      </c>
      <c r="Z102" s="14"/>
      <c r="AA102" s="14"/>
      <c r="AB102" s="65">
        <f t="shared" si="3"/>
        <v>320760</v>
      </c>
      <c r="AC102" s="16">
        <v>0</v>
      </c>
      <c r="AD102" t="str">
        <f>VLOOKUP(AF102,Table1[[Ký hiệu]:[Hướng xli]],9,0)</f>
        <v>NCC check theo sheep data cửa hàng nhập kho điều chỉnh giảm toàn bộ HĐ cũ và xuất lại HĐ mới đúng số lượng</v>
      </c>
      <c r="AE102" s="16" t="s">
        <v>527</v>
      </c>
      <c r="AF102" s="20">
        <v>35148</v>
      </c>
      <c r="AG102" s="91" t="s">
        <v>673</v>
      </c>
      <c r="AH102" s="87" t="s">
        <v>702</v>
      </c>
      <c r="AI102" s="87" t="s">
        <v>767</v>
      </c>
      <c r="AJ102" s="88"/>
      <c r="AK102" s="88"/>
    </row>
    <row r="103" spans="1:37" s="16" customFormat="1" x14ac:dyDescent="0.25">
      <c r="A103" s="13">
        <v>45479</v>
      </c>
      <c r="B103" s="14" t="s">
        <v>4</v>
      </c>
      <c r="C103" s="13">
        <v>45485</v>
      </c>
      <c r="D103" s="14" t="s">
        <v>112</v>
      </c>
      <c r="E103" s="14" t="s">
        <v>238</v>
      </c>
      <c r="F103" s="14" t="s">
        <v>260</v>
      </c>
      <c r="G103" s="14" t="s">
        <v>297</v>
      </c>
      <c r="H103" s="14" t="s">
        <v>75</v>
      </c>
      <c r="I103" s="14" t="s">
        <v>486</v>
      </c>
      <c r="J103" s="14" t="s">
        <v>22</v>
      </c>
      <c r="K103" s="14" t="s">
        <v>80</v>
      </c>
      <c r="L103" s="12">
        <v>4</v>
      </c>
      <c r="M103" s="12">
        <v>0</v>
      </c>
      <c r="N103" s="15">
        <v>61050</v>
      </c>
      <c r="O103" s="15">
        <v>244200</v>
      </c>
      <c r="P103" s="6">
        <f t="shared" si="4"/>
        <v>0</v>
      </c>
      <c r="Q103" s="15">
        <v>0</v>
      </c>
      <c r="R103" s="12">
        <v>0</v>
      </c>
      <c r="S103" s="15">
        <v>0</v>
      </c>
      <c r="T103" s="14"/>
      <c r="U103" s="14" t="s">
        <v>157</v>
      </c>
      <c r="V103" s="14"/>
      <c r="W103" s="14" t="s">
        <v>113</v>
      </c>
      <c r="X103" s="14" t="s">
        <v>425</v>
      </c>
      <c r="Y103" s="14" t="s">
        <v>240</v>
      </c>
      <c r="Z103" s="14"/>
      <c r="AA103" s="14"/>
      <c r="AB103" s="65">
        <f t="shared" si="3"/>
        <v>263736</v>
      </c>
      <c r="AC103" s="16">
        <v>0</v>
      </c>
      <c r="AD103" t="str">
        <f>VLOOKUP(AF103,Table1[[Ký hiệu]:[Hướng xli]],9,0)</f>
        <v>NCC check theo sheep data cửa hàng nhập kho điều chỉnh giảm toàn bộ HĐ cũ và xuất lại HĐ mới đúng số lượng</v>
      </c>
      <c r="AE103" s="16" t="s">
        <v>527</v>
      </c>
      <c r="AF103" s="20">
        <v>35148</v>
      </c>
      <c r="AG103" s="91" t="s">
        <v>673</v>
      </c>
      <c r="AH103" s="87" t="s">
        <v>702</v>
      </c>
      <c r="AI103" s="87" t="s">
        <v>767</v>
      </c>
      <c r="AJ103" s="88"/>
      <c r="AK103" s="88"/>
    </row>
    <row r="104" spans="1:37" s="62" customFormat="1" x14ac:dyDescent="0.25">
      <c r="A104" s="58">
        <v>45479</v>
      </c>
      <c r="B104" s="59" t="s">
        <v>289</v>
      </c>
      <c r="C104" s="58">
        <v>45491</v>
      </c>
      <c r="D104" s="59" t="s">
        <v>221</v>
      </c>
      <c r="E104" s="59">
        <v>4161284222</v>
      </c>
      <c r="F104" s="59" t="s">
        <v>52</v>
      </c>
      <c r="G104" s="59" t="s">
        <v>282</v>
      </c>
      <c r="H104" s="59"/>
      <c r="I104" s="59" t="s">
        <v>450</v>
      </c>
      <c r="J104" s="59" t="s">
        <v>306</v>
      </c>
      <c r="K104" s="59" t="s">
        <v>80</v>
      </c>
      <c r="L104" s="60">
        <v>10</v>
      </c>
      <c r="M104" s="60">
        <v>10</v>
      </c>
      <c r="N104" s="61">
        <v>73431</v>
      </c>
      <c r="O104" s="61">
        <v>734310</v>
      </c>
      <c r="P104" s="61">
        <f t="shared" si="4"/>
        <v>734310</v>
      </c>
      <c r="Q104" s="61">
        <v>0</v>
      </c>
      <c r="R104" s="60">
        <v>0</v>
      </c>
      <c r="S104" s="61">
        <v>0</v>
      </c>
      <c r="T104" s="59" t="s">
        <v>462</v>
      </c>
      <c r="U104" s="59" t="s">
        <v>252</v>
      </c>
      <c r="V104" s="59" t="s">
        <v>499</v>
      </c>
      <c r="W104" s="59" t="s">
        <v>253</v>
      </c>
      <c r="X104" s="59" t="s">
        <v>425</v>
      </c>
      <c r="Y104" s="59" t="s">
        <v>445</v>
      </c>
      <c r="Z104" s="59"/>
      <c r="AA104" s="59"/>
      <c r="AB104" s="65">
        <f t="shared" si="3"/>
        <v>793055</v>
      </c>
      <c r="AC104" s="62">
        <v>0</v>
      </c>
      <c r="AD104" s="62" t="str">
        <f>VLOOKUP(AF104,Table1[[Ký hiệu]:[Hướng xli]],9,0)</f>
        <v>NCC điều chỉnh giảm toàn bộ HĐ</v>
      </c>
      <c r="AE104" s="62" t="s">
        <v>518</v>
      </c>
      <c r="AF104" s="59">
        <v>35623</v>
      </c>
      <c r="AG104" s="91" t="s">
        <v>677</v>
      </c>
      <c r="AH104" s="87" t="s">
        <v>251</v>
      </c>
      <c r="AI104" s="87" t="s">
        <v>251</v>
      </c>
      <c r="AJ104" s="87"/>
      <c r="AK104" s="87"/>
    </row>
    <row r="105" spans="1:37" s="62" customFormat="1" x14ac:dyDescent="0.25">
      <c r="A105" s="58">
        <v>45479</v>
      </c>
      <c r="B105" s="59" t="s">
        <v>289</v>
      </c>
      <c r="C105" s="58">
        <v>45491</v>
      </c>
      <c r="D105" s="59" t="s">
        <v>221</v>
      </c>
      <c r="E105" s="59">
        <v>4161284222</v>
      </c>
      <c r="F105" s="59" t="s">
        <v>52</v>
      </c>
      <c r="G105" s="59" t="s">
        <v>282</v>
      </c>
      <c r="H105" s="59"/>
      <c r="I105" s="59" t="s">
        <v>328</v>
      </c>
      <c r="J105" s="59" t="s">
        <v>305</v>
      </c>
      <c r="K105" s="59" t="s">
        <v>80</v>
      </c>
      <c r="L105" s="60">
        <v>5</v>
      </c>
      <c r="M105" s="60">
        <v>5</v>
      </c>
      <c r="N105" s="61">
        <v>111058</v>
      </c>
      <c r="O105" s="61">
        <v>555290</v>
      </c>
      <c r="P105" s="61">
        <f t="shared" si="4"/>
        <v>555290</v>
      </c>
      <c r="Q105" s="61">
        <v>0</v>
      </c>
      <c r="R105" s="60">
        <v>0</v>
      </c>
      <c r="S105" s="61">
        <v>0</v>
      </c>
      <c r="T105" s="59" t="s">
        <v>462</v>
      </c>
      <c r="U105" s="59" t="s">
        <v>252</v>
      </c>
      <c r="V105" s="59" t="s">
        <v>499</v>
      </c>
      <c r="W105" s="59" t="s">
        <v>253</v>
      </c>
      <c r="X105" s="59" t="s">
        <v>425</v>
      </c>
      <c r="Y105" s="59" t="s">
        <v>445</v>
      </c>
      <c r="Z105" s="59"/>
      <c r="AA105" s="59"/>
      <c r="AB105" s="65">
        <f t="shared" si="3"/>
        <v>599713</v>
      </c>
      <c r="AC105" s="62">
        <v>0</v>
      </c>
      <c r="AD105" s="62" t="str">
        <f>VLOOKUP(AF105,Table1[[Ký hiệu]:[Hướng xli]],9,0)</f>
        <v>NCC điều chỉnh giảm toàn bộ HĐ</v>
      </c>
      <c r="AE105" s="62" t="s">
        <v>518</v>
      </c>
      <c r="AF105" s="59">
        <v>35623</v>
      </c>
      <c r="AG105" s="91" t="s">
        <v>677</v>
      </c>
      <c r="AH105" s="87" t="s">
        <v>251</v>
      </c>
      <c r="AI105" s="87" t="s">
        <v>251</v>
      </c>
      <c r="AJ105" s="87"/>
      <c r="AK105" s="87"/>
    </row>
    <row r="106" spans="1:37" s="62" customFormat="1" x14ac:dyDescent="0.25">
      <c r="A106" s="58">
        <v>45479</v>
      </c>
      <c r="B106" s="59" t="s">
        <v>289</v>
      </c>
      <c r="C106" s="58">
        <v>45491</v>
      </c>
      <c r="D106" s="59" t="s">
        <v>221</v>
      </c>
      <c r="E106" s="59">
        <v>4161284222</v>
      </c>
      <c r="F106" s="59" t="s">
        <v>52</v>
      </c>
      <c r="G106" s="59" t="s">
        <v>282</v>
      </c>
      <c r="H106" s="59"/>
      <c r="I106" s="59" t="s">
        <v>490</v>
      </c>
      <c r="J106" s="59" t="s">
        <v>236</v>
      </c>
      <c r="K106" s="59" t="s">
        <v>80</v>
      </c>
      <c r="L106" s="60">
        <v>3</v>
      </c>
      <c r="M106" s="60">
        <v>3</v>
      </c>
      <c r="N106" s="61">
        <v>70950</v>
      </c>
      <c r="O106" s="61">
        <v>212850</v>
      </c>
      <c r="P106" s="61">
        <f t="shared" si="4"/>
        <v>212850</v>
      </c>
      <c r="Q106" s="61">
        <v>0</v>
      </c>
      <c r="R106" s="60">
        <v>0</v>
      </c>
      <c r="S106" s="61">
        <v>0</v>
      </c>
      <c r="T106" s="59" t="s">
        <v>462</v>
      </c>
      <c r="U106" s="59" t="s">
        <v>252</v>
      </c>
      <c r="V106" s="59" t="s">
        <v>499</v>
      </c>
      <c r="W106" s="59" t="s">
        <v>253</v>
      </c>
      <c r="X106" s="59" t="s">
        <v>425</v>
      </c>
      <c r="Y106" s="59" t="s">
        <v>445</v>
      </c>
      <c r="Z106" s="59"/>
      <c r="AA106" s="59"/>
      <c r="AB106" s="65">
        <f t="shared" si="3"/>
        <v>229878</v>
      </c>
      <c r="AC106" s="62">
        <v>0</v>
      </c>
      <c r="AD106" s="62" t="str">
        <f>VLOOKUP(AF106,Table1[[Ký hiệu]:[Hướng xli]],9,0)</f>
        <v>NCC điều chỉnh giảm toàn bộ HĐ</v>
      </c>
      <c r="AE106" s="62" t="s">
        <v>518</v>
      </c>
      <c r="AF106" s="59">
        <v>35623</v>
      </c>
      <c r="AG106" s="91" t="s">
        <v>677</v>
      </c>
      <c r="AH106" s="87" t="s">
        <v>251</v>
      </c>
      <c r="AI106" s="87" t="s">
        <v>251</v>
      </c>
      <c r="AJ106" s="87"/>
      <c r="AK106" s="87"/>
    </row>
    <row r="107" spans="1:37" s="62" customFormat="1" x14ac:dyDescent="0.25">
      <c r="A107" s="58">
        <v>45479</v>
      </c>
      <c r="B107" s="59" t="s">
        <v>289</v>
      </c>
      <c r="C107" s="58">
        <v>45491</v>
      </c>
      <c r="D107" s="59" t="s">
        <v>221</v>
      </c>
      <c r="E107" s="59">
        <v>4161284222</v>
      </c>
      <c r="F107" s="59" t="s">
        <v>52</v>
      </c>
      <c r="G107" s="59" t="s">
        <v>282</v>
      </c>
      <c r="H107" s="59"/>
      <c r="I107" s="59" t="s">
        <v>448</v>
      </c>
      <c r="J107" s="59" t="s">
        <v>372</v>
      </c>
      <c r="K107" s="59" t="s">
        <v>80</v>
      </c>
      <c r="L107" s="60">
        <v>3</v>
      </c>
      <c r="M107" s="60">
        <v>3</v>
      </c>
      <c r="N107" s="61">
        <v>74250</v>
      </c>
      <c r="O107" s="61">
        <v>222750</v>
      </c>
      <c r="P107" s="61">
        <f t="shared" si="4"/>
        <v>222750</v>
      </c>
      <c r="Q107" s="61">
        <v>0</v>
      </c>
      <c r="R107" s="60">
        <v>0</v>
      </c>
      <c r="S107" s="61">
        <v>0</v>
      </c>
      <c r="T107" s="59" t="s">
        <v>462</v>
      </c>
      <c r="U107" s="59" t="s">
        <v>252</v>
      </c>
      <c r="V107" s="59" t="s">
        <v>499</v>
      </c>
      <c r="W107" s="59" t="s">
        <v>253</v>
      </c>
      <c r="X107" s="59" t="s">
        <v>425</v>
      </c>
      <c r="Y107" s="59" t="s">
        <v>445</v>
      </c>
      <c r="Z107" s="59"/>
      <c r="AA107" s="59"/>
      <c r="AB107" s="65">
        <f t="shared" si="3"/>
        <v>240570</v>
      </c>
      <c r="AC107" s="62">
        <v>0</v>
      </c>
      <c r="AD107" s="62" t="str">
        <f>VLOOKUP(AF107,Table1[[Ký hiệu]:[Hướng xli]],9,0)</f>
        <v>NCC điều chỉnh giảm toàn bộ HĐ</v>
      </c>
      <c r="AE107" s="62" t="s">
        <v>518</v>
      </c>
      <c r="AF107" s="59">
        <v>35623</v>
      </c>
      <c r="AG107" s="91" t="s">
        <v>677</v>
      </c>
      <c r="AH107" s="87" t="s">
        <v>251</v>
      </c>
      <c r="AI107" s="87" t="s">
        <v>251</v>
      </c>
      <c r="AJ107" s="87"/>
      <c r="AK107" s="87"/>
    </row>
    <row r="108" spans="1:37" s="62" customFormat="1" x14ac:dyDescent="0.25">
      <c r="A108" s="58">
        <v>45479</v>
      </c>
      <c r="B108" s="59" t="s">
        <v>289</v>
      </c>
      <c r="C108" s="58">
        <v>45491</v>
      </c>
      <c r="D108" s="59" t="s">
        <v>221</v>
      </c>
      <c r="E108" s="59">
        <v>4161284222</v>
      </c>
      <c r="F108" s="59" t="s">
        <v>52</v>
      </c>
      <c r="G108" s="59" t="s">
        <v>282</v>
      </c>
      <c r="H108" s="59"/>
      <c r="I108" s="59" t="s">
        <v>500</v>
      </c>
      <c r="J108" s="59" t="s">
        <v>485</v>
      </c>
      <c r="K108" s="59" t="s">
        <v>80</v>
      </c>
      <c r="L108" s="60">
        <v>5</v>
      </c>
      <c r="M108" s="60">
        <v>5</v>
      </c>
      <c r="N108" s="61">
        <v>50182</v>
      </c>
      <c r="O108" s="61">
        <v>250910</v>
      </c>
      <c r="P108" s="61">
        <f t="shared" si="4"/>
        <v>250910</v>
      </c>
      <c r="Q108" s="61">
        <v>0</v>
      </c>
      <c r="R108" s="60">
        <v>0</v>
      </c>
      <c r="S108" s="61">
        <v>0</v>
      </c>
      <c r="T108" s="59" t="s">
        <v>462</v>
      </c>
      <c r="U108" s="59" t="s">
        <v>252</v>
      </c>
      <c r="V108" s="59" t="s">
        <v>499</v>
      </c>
      <c r="W108" s="59" t="s">
        <v>253</v>
      </c>
      <c r="X108" s="59" t="s">
        <v>425</v>
      </c>
      <c r="Y108" s="59" t="s">
        <v>445</v>
      </c>
      <c r="Z108" s="59"/>
      <c r="AA108" s="59"/>
      <c r="AB108" s="65">
        <f t="shared" si="3"/>
        <v>270983</v>
      </c>
      <c r="AC108" s="62">
        <v>0</v>
      </c>
      <c r="AD108" s="62" t="str">
        <f>VLOOKUP(AF108,Table1[[Ký hiệu]:[Hướng xli]],9,0)</f>
        <v>NCC điều chỉnh giảm toàn bộ HĐ</v>
      </c>
      <c r="AE108" s="62" t="s">
        <v>518</v>
      </c>
      <c r="AF108" s="59">
        <v>35623</v>
      </c>
      <c r="AG108" s="91" t="s">
        <v>677</v>
      </c>
      <c r="AH108" s="87" t="s">
        <v>251</v>
      </c>
      <c r="AI108" s="87" t="s">
        <v>251</v>
      </c>
      <c r="AJ108" s="87"/>
      <c r="AK108" s="87"/>
    </row>
    <row r="109" spans="1:37" s="62" customFormat="1" x14ac:dyDescent="0.25">
      <c r="A109" s="58">
        <v>45479</v>
      </c>
      <c r="B109" s="59" t="s">
        <v>289</v>
      </c>
      <c r="C109" s="58">
        <v>45491</v>
      </c>
      <c r="D109" s="59" t="s">
        <v>221</v>
      </c>
      <c r="E109" s="59">
        <v>4161284222</v>
      </c>
      <c r="F109" s="59" t="s">
        <v>52</v>
      </c>
      <c r="G109" s="59" t="s">
        <v>282</v>
      </c>
      <c r="H109" s="59"/>
      <c r="I109" s="59" t="s">
        <v>243</v>
      </c>
      <c r="J109" s="59" t="s">
        <v>430</v>
      </c>
      <c r="K109" s="59" t="s">
        <v>80</v>
      </c>
      <c r="L109" s="60">
        <v>5</v>
      </c>
      <c r="M109" s="60">
        <v>5</v>
      </c>
      <c r="N109" s="61">
        <v>46000</v>
      </c>
      <c r="O109" s="61">
        <v>230000</v>
      </c>
      <c r="P109" s="61">
        <f t="shared" si="4"/>
        <v>230000</v>
      </c>
      <c r="Q109" s="61">
        <v>0</v>
      </c>
      <c r="R109" s="60">
        <v>0</v>
      </c>
      <c r="S109" s="61">
        <v>0</v>
      </c>
      <c r="T109" s="59" t="s">
        <v>462</v>
      </c>
      <c r="U109" s="59" t="s">
        <v>252</v>
      </c>
      <c r="V109" s="59" t="s">
        <v>499</v>
      </c>
      <c r="W109" s="59" t="s">
        <v>253</v>
      </c>
      <c r="X109" s="59" t="s">
        <v>425</v>
      </c>
      <c r="Y109" s="59" t="s">
        <v>445</v>
      </c>
      <c r="Z109" s="59"/>
      <c r="AA109" s="59"/>
      <c r="AB109" s="65">
        <f t="shared" si="3"/>
        <v>248400</v>
      </c>
      <c r="AC109" s="62">
        <v>0</v>
      </c>
      <c r="AD109" s="62" t="str">
        <f>VLOOKUP(AF109,Table1[[Ký hiệu]:[Hướng xli]],9,0)</f>
        <v>NCC điều chỉnh giảm toàn bộ HĐ</v>
      </c>
      <c r="AE109" s="62" t="s">
        <v>518</v>
      </c>
      <c r="AF109" s="59">
        <v>35623</v>
      </c>
      <c r="AG109" s="91" t="s">
        <v>677</v>
      </c>
      <c r="AH109" s="87" t="s">
        <v>251</v>
      </c>
      <c r="AI109" s="87" t="s">
        <v>251</v>
      </c>
      <c r="AJ109" s="87"/>
      <c r="AK109" s="87"/>
    </row>
    <row r="110" spans="1:37" s="62" customFormat="1" x14ac:dyDescent="0.25">
      <c r="A110" s="58">
        <v>45479</v>
      </c>
      <c r="B110" s="59" t="s">
        <v>416</v>
      </c>
      <c r="C110" s="58">
        <v>45491</v>
      </c>
      <c r="D110" s="59" t="s">
        <v>438</v>
      </c>
      <c r="E110" s="59">
        <v>4161300043</v>
      </c>
      <c r="F110" s="59" t="s">
        <v>279</v>
      </c>
      <c r="G110" s="59" t="s">
        <v>359</v>
      </c>
      <c r="H110" s="59"/>
      <c r="I110" s="59" t="s">
        <v>472</v>
      </c>
      <c r="J110" s="59" t="s">
        <v>256</v>
      </c>
      <c r="K110" s="59" t="s">
        <v>80</v>
      </c>
      <c r="L110" s="60">
        <v>5</v>
      </c>
      <c r="M110" s="60">
        <v>5</v>
      </c>
      <c r="N110" s="61">
        <v>55595</v>
      </c>
      <c r="O110" s="61">
        <v>277975</v>
      </c>
      <c r="P110" s="61">
        <f t="shared" si="4"/>
        <v>277975</v>
      </c>
      <c r="Q110" s="61">
        <v>0</v>
      </c>
      <c r="R110" s="60">
        <v>0</v>
      </c>
      <c r="S110" s="61">
        <v>0</v>
      </c>
      <c r="T110" s="59" t="s">
        <v>462</v>
      </c>
      <c r="U110" s="59" t="s">
        <v>252</v>
      </c>
      <c r="V110" s="59" t="s">
        <v>265</v>
      </c>
      <c r="W110" s="59" t="s">
        <v>253</v>
      </c>
      <c r="X110" s="59" t="s">
        <v>425</v>
      </c>
      <c r="Y110" s="59" t="s">
        <v>445</v>
      </c>
      <c r="Z110" s="59"/>
      <c r="AA110" s="59"/>
      <c r="AB110" s="65">
        <f t="shared" si="3"/>
        <v>300213</v>
      </c>
      <c r="AC110" s="62">
        <v>0</v>
      </c>
      <c r="AD110" s="62" t="str">
        <f>VLOOKUP(AF110,Table1[[Ký hiệu]:[Hướng xli]],9,0)</f>
        <v>NCC điều chỉnh giảm toàn bộ HĐ</v>
      </c>
      <c r="AE110" s="62" t="s">
        <v>513</v>
      </c>
      <c r="AF110" s="59">
        <v>35626</v>
      </c>
      <c r="AG110" s="91" t="s">
        <v>677</v>
      </c>
      <c r="AH110" s="87" t="s">
        <v>251</v>
      </c>
      <c r="AI110" s="87" t="s">
        <v>251</v>
      </c>
      <c r="AJ110" s="87"/>
      <c r="AK110" s="87"/>
    </row>
    <row r="111" spans="1:37" s="62" customFormat="1" x14ac:dyDescent="0.25">
      <c r="A111" s="58">
        <v>45479</v>
      </c>
      <c r="B111" s="59" t="s">
        <v>416</v>
      </c>
      <c r="C111" s="58">
        <v>45491</v>
      </c>
      <c r="D111" s="59" t="s">
        <v>438</v>
      </c>
      <c r="E111" s="59">
        <v>4161300043</v>
      </c>
      <c r="F111" s="59" t="s">
        <v>279</v>
      </c>
      <c r="G111" s="59" t="s">
        <v>359</v>
      </c>
      <c r="H111" s="59"/>
      <c r="I111" s="59" t="s">
        <v>500</v>
      </c>
      <c r="J111" s="59" t="s">
        <v>485</v>
      </c>
      <c r="K111" s="59" t="s">
        <v>80</v>
      </c>
      <c r="L111" s="60">
        <v>5</v>
      </c>
      <c r="M111" s="60">
        <v>5</v>
      </c>
      <c r="N111" s="61">
        <v>50182</v>
      </c>
      <c r="O111" s="61">
        <v>250910</v>
      </c>
      <c r="P111" s="61">
        <f t="shared" si="4"/>
        <v>250910</v>
      </c>
      <c r="Q111" s="61">
        <v>0</v>
      </c>
      <c r="R111" s="60">
        <v>0</v>
      </c>
      <c r="S111" s="61">
        <v>0</v>
      </c>
      <c r="T111" s="59" t="s">
        <v>462</v>
      </c>
      <c r="U111" s="59" t="s">
        <v>252</v>
      </c>
      <c r="V111" s="59" t="s">
        <v>265</v>
      </c>
      <c r="W111" s="59" t="s">
        <v>253</v>
      </c>
      <c r="X111" s="59" t="s">
        <v>425</v>
      </c>
      <c r="Y111" s="59" t="s">
        <v>445</v>
      </c>
      <c r="Z111" s="59"/>
      <c r="AA111" s="59"/>
      <c r="AB111" s="65">
        <f t="shared" si="3"/>
        <v>270983</v>
      </c>
      <c r="AC111" s="62">
        <v>0</v>
      </c>
      <c r="AD111" s="62" t="str">
        <f>VLOOKUP(AF111,Table1[[Ký hiệu]:[Hướng xli]],9,0)</f>
        <v>NCC điều chỉnh giảm toàn bộ HĐ</v>
      </c>
      <c r="AE111" s="62" t="s">
        <v>513</v>
      </c>
      <c r="AF111" s="59">
        <v>35626</v>
      </c>
      <c r="AG111" s="91" t="s">
        <v>677</v>
      </c>
      <c r="AH111" s="87" t="s">
        <v>251</v>
      </c>
      <c r="AI111" s="87" t="s">
        <v>251</v>
      </c>
      <c r="AJ111" s="87"/>
      <c r="AK111" s="87"/>
    </row>
    <row r="112" spans="1:37" s="62" customFormat="1" x14ac:dyDescent="0.25">
      <c r="A112" s="58">
        <v>45479</v>
      </c>
      <c r="B112" s="59" t="s">
        <v>416</v>
      </c>
      <c r="C112" s="58">
        <v>45491</v>
      </c>
      <c r="D112" s="59" t="s">
        <v>438</v>
      </c>
      <c r="E112" s="59">
        <v>4161300043</v>
      </c>
      <c r="F112" s="59" t="s">
        <v>279</v>
      </c>
      <c r="G112" s="59" t="s">
        <v>359</v>
      </c>
      <c r="H112" s="59"/>
      <c r="I112" s="59" t="s">
        <v>243</v>
      </c>
      <c r="J112" s="59" t="s">
        <v>430</v>
      </c>
      <c r="K112" s="59" t="s">
        <v>80</v>
      </c>
      <c r="L112" s="60">
        <v>5</v>
      </c>
      <c r="M112" s="60">
        <v>5</v>
      </c>
      <c r="N112" s="61">
        <v>46000</v>
      </c>
      <c r="O112" s="61">
        <v>230000</v>
      </c>
      <c r="P112" s="61">
        <f t="shared" si="4"/>
        <v>230000</v>
      </c>
      <c r="Q112" s="61">
        <v>0</v>
      </c>
      <c r="R112" s="60">
        <v>0</v>
      </c>
      <c r="S112" s="61">
        <v>0</v>
      </c>
      <c r="T112" s="59" t="s">
        <v>462</v>
      </c>
      <c r="U112" s="59" t="s">
        <v>252</v>
      </c>
      <c r="V112" s="59" t="s">
        <v>265</v>
      </c>
      <c r="W112" s="59" t="s">
        <v>253</v>
      </c>
      <c r="X112" s="59" t="s">
        <v>425</v>
      </c>
      <c r="Y112" s="59" t="s">
        <v>445</v>
      </c>
      <c r="Z112" s="59"/>
      <c r="AA112" s="59"/>
      <c r="AB112" s="65">
        <f t="shared" si="3"/>
        <v>248400</v>
      </c>
      <c r="AC112" s="62">
        <v>0</v>
      </c>
      <c r="AD112" s="62" t="str">
        <f>VLOOKUP(AF112,Table1[[Ký hiệu]:[Hướng xli]],9,0)</f>
        <v>NCC điều chỉnh giảm toàn bộ HĐ</v>
      </c>
      <c r="AE112" s="62" t="s">
        <v>513</v>
      </c>
      <c r="AF112" s="59">
        <v>35626</v>
      </c>
      <c r="AG112" s="91" t="s">
        <v>677</v>
      </c>
      <c r="AH112" s="87" t="s">
        <v>251</v>
      </c>
      <c r="AI112" s="87" t="s">
        <v>251</v>
      </c>
      <c r="AJ112" s="87"/>
      <c r="AK112" s="87"/>
    </row>
    <row r="113" spans="1:37" x14ac:dyDescent="0.25">
      <c r="A113" s="8">
        <v>45479</v>
      </c>
      <c r="B113" s="2" t="s">
        <v>313</v>
      </c>
      <c r="C113" s="8">
        <v>45491</v>
      </c>
      <c r="D113" s="2" t="s">
        <v>464</v>
      </c>
      <c r="E113" s="2">
        <v>4161299746</v>
      </c>
      <c r="F113" s="2" t="s">
        <v>178</v>
      </c>
      <c r="G113" s="2" t="s">
        <v>359</v>
      </c>
      <c r="H113" s="2"/>
      <c r="I113" s="2" t="s">
        <v>448</v>
      </c>
      <c r="J113" s="2" t="s">
        <v>372</v>
      </c>
      <c r="K113" s="2" t="s">
        <v>80</v>
      </c>
      <c r="L113" s="11">
        <v>5</v>
      </c>
      <c r="M113" s="11">
        <v>5</v>
      </c>
      <c r="N113" s="6">
        <v>74250</v>
      </c>
      <c r="O113" s="6">
        <v>371250</v>
      </c>
      <c r="P113" s="6">
        <f t="shared" si="4"/>
        <v>371250</v>
      </c>
      <c r="Q113" s="6">
        <v>0</v>
      </c>
      <c r="R113" s="11">
        <v>0</v>
      </c>
      <c r="S113" s="6">
        <v>0</v>
      </c>
      <c r="T113" s="2" t="s">
        <v>462</v>
      </c>
      <c r="U113" s="2" t="s">
        <v>252</v>
      </c>
      <c r="V113" s="2" t="s">
        <v>0</v>
      </c>
      <c r="W113" s="2" t="s">
        <v>253</v>
      </c>
      <c r="X113" s="2" t="s">
        <v>425</v>
      </c>
      <c r="Y113" s="2" t="s">
        <v>445</v>
      </c>
      <c r="Z113" s="2"/>
      <c r="AA113" s="2"/>
      <c r="AB113" s="65">
        <f t="shared" si="3"/>
        <v>400950</v>
      </c>
      <c r="AC113">
        <v>371250</v>
      </c>
      <c r="AD113" t="str">
        <f>VLOOKUP(AF113,Table1[[Ký hiệu]:[Hướng xli]],9,0)</f>
        <v>NCC check theo sheep data cửa hàng nhập kho điều chỉnh giảm toàn bộ HĐ cũ và xuất lại HĐ mới đúng số lượng</v>
      </c>
      <c r="AE113" t="s">
        <v>528</v>
      </c>
      <c r="AF113" s="57">
        <v>35658</v>
      </c>
      <c r="AG113" s="91" t="s">
        <v>673</v>
      </c>
      <c r="AH113" s="87" t="s">
        <v>701</v>
      </c>
      <c r="AI113" s="87" t="s">
        <v>780</v>
      </c>
    </row>
    <row r="114" spans="1:37" s="16" customFormat="1" x14ac:dyDescent="0.25">
      <c r="A114" s="13">
        <v>45479</v>
      </c>
      <c r="B114" s="14" t="s">
        <v>313</v>
      </c>
      <c r="C114" s="13">
        <v>45491</v>
      </c>
      <c r="D114" s="14" t="s">
        <v>464</v>
      </c>
      <c r="E114" s="14">
        <v>4161299746</v>
      </c>
      <c r="F114" s="14" t="s">
        <v>178</v>
      </c>
      <c r="G114" s="14" t="s">
        <v>359</v>
      </c>
      <c r="H114" s="14"/>
      <c r="I114" s="14" t="s">
        <v>500</v>
      </c>
      <c r="J114" s="14" t="s">
        <v>485</v>
      </c>
      <c r="K114" s="14" t="s">
        <v>80</v>
      </c>
      <c r="L114" s="12">
        <v>10</v>
      </c>
      <c r="M114" s="12">
        <v>5</v>
      </c>
      <c r="N114" s="15">
        <v>50182</v>
      </c>
      <c r="O114" s="15">
        <v>501820</v>
      </c>
      <c r="P114" s="6">
        <f t="shared" si="4"/>
        <v>250910</v>
      </c>
      <c r="Q114" s="15">
        <v>0</v>
      </c>
      <c r="R114" s="12">
        <v>0</v>
      </c>
      <c r="S114" s="15">
        <v>0</v>
      </c>
      <c r="T114" s="14" t="s">
        <v>462</v>
      </c>
      <c r="U114" s="14" t="s">
        <v>252</v>
      </c>
      <c r="V114" s="14" t="s">
        <v>0</v>
      </c>
      <c r="W114" s="14" t="s">
        <v>253</v>
      </c>
      <c r="X114" s="14" t="s">
        <v>425</v>
      </c>
      <c r="Y114" s="14" t="s">
        <v>445</v>
      </c>
      <c r="Z114" s="14"/>
      <c r="AA114" s="14"/>
      <c r="AB114" s="65">
        <f t="shared" si="3"/>
        <v>541966</v>
      </c>
      <c r="AC114" s="16">
        <v>250910</v>
      </c>
      <c r="AD114" t="str">
        <f>VLOOKUP(AF114,Table1[[Ký hiệu]:[Hướng xli]],9,0)</f>
        <v>NCC check theo sheep data cửa hàng nhập kho điều chỉnh giảm toàn bộ HĐ cũ và xuất lại HĐ mới đúng số lượng</v>
      </c>
      <c r="AE114" s="16" t="s">
        <v>528</v>
      </c>
      <c r="AF114" s="20">
        <v>35658</v>
      </c>
      <c r="AG114" s="91" t="s">
        <v>673</v>
      </c>
      <c r="AH114" s="87" t="s">
        <v>701</v>
      </c>
      <c r="AI114" s="87" t="s">
        <v>780</v>
      </c>
      <c r="AJ114" s="88"/>
      <c r="AK114" s="88"/>
    </row>
    <row r="115" spans="1:37" x14ac:dyDescent="0.25">
      <c r="A115" s="8">
        <v>45481</v>
      </c>
      <c r="B115" s="2" t="s">
        <v>189</v>
      </c>
      <c r="C115" s="8">
        <v>45491</v>
      </c>
      <c r="D115" s="2" t="s">
        <v>436</v>
      </c>
      <c r="E115" s="2">
        <v>4161265179</v>
      </c>
      <c r="F115" s="2" t="s">
        <v>478</v>
      </c>
      <c r="G115" s="2" t="s">
        <v>282</v>
      </c>
      <c r="H115" s="2"/>
      <c r="I115" s="2" t="s">
        <v>328</v>
      </c>
      <c r="J115" s="2" t="s">
        <v>305</v>
      </c>
      <c r="K115" s="2" t="s">
        <v>80</v>
      </c>
      <c r="L115" s="11">
        <v>5</v>
      </c>
      <c r="M115" s="11">
        <v>5</v>
      </c>
      <c r="N115" s="6">
        <v>111058</v>
      </c>
      <c r="O115" s="6">
        <v>555290</v>
      </c>
      <c r="P115" s="6">
        <f t="shared" si="4"/>
        <v>555290</v>
      </c>
      <c r="Q115" s="6">
        <v>0</v>
      </c>
      <c r="R115" s="11">
        <v>0</v>
      </c>
      <c r="S115" s="6">
        <v>0</v>
      </c>
      <c r="T115" s="2" t="s">
        <v>196</v>
      </c>
      <c r="U115" s="2" t="s">
        <v>252</v>
      </c>
      <c r="V115" s="2" t="s">
        <v>463</v>
      </c>
      <c r="W115" s="2" t="s">
        <v>253</v>
      </c>
      <c r="X115" s="2" t="s">
        <v>425</v>
      </c>
      <c r="Y115" s="2" t="s">
        <v>445</v>
      </c>
      <c r="Z115" s="2"/>
      <c r="AA115" s="2"/>
      <c r="AB115" s="65">
        <f t="shared" si="3"/>
        <v>599713</v>
      </c>
      <c r="AC115">
        <v>555290</v>
      </c>
      <c r="AD115" t="str">
        <f>VLOOKUP(AF115,Table1[[Ký hiệu]:[Hướng xli]],9,0)</f>
        <v>NCC check theo sheep data cửa hàng nhập kho điều chỉnh giảm toàn bộ HĐ cũ và xuất lại HĐ mới đúng số lượng</v>
      </c>
      <c r="AE115" t="s">
        <v>523</v>
      </c>
      <c r="AF115" s="57">
        <v>35713</v>
      </c>
      <c r="AG115" s="91" t="s">
        <v>673</v>
      </c>
      <c r="AH115" s="87" t="s">
        <v>700</v>
      </c>
      <c r="AI115" s="87" t="s">
        <v>784</v>
      </c>
    </row>
    <row r="116" spans="1:37" x14ac:dyDescent="0.25">
      <c r="A116" s="8">
        <v>45481</v>
      </c>
      <c r="B116" s="2" t="s">
        <v>189</v>
      </c>
      <c r="C116" s="8">
        <v>45491</v>
      </c>
      <c r="D116" s="2" t="s">
        <v>436</v>
      </c>
      <c r="E116" s="2">
        <v>4161265179</v>
      </c>
      <c r="F116" s="2" t="s">
        <v>478</v>
      </c>
      <c r="G116" s="2" t="s">
        <v>282</v>
      </c>
      <c r="H116" s="2"/>
      <c r="I116" s="2" t="s">
        <v>450</v>
      </c>
      <c r="J116" s="2" t="s">
        <v>306</v>
      </c>
      <c r="K116" s="2" t="s">
        <v>80</v>
      </c>
      <c r="L116" s="11">
        <v>10</v>
      </c>
      <c r="M116" s="11">
        <v>10</v>
      </c>
      <c r="N116" s="6">
        <v>73431</v>
      </c>
      <c r="O116" s="6">
        <v>734310</v>
      </c>
      <c r="P116" s="6">
        <f t="shared" si="4"/>
        <v>734310</v>
      </c>
      <c r="Q116" s="6">
        <v>0</v>
      </c>
      <c r="R116" s="11">
        <v>0</v>
      </c>
      <c r="S116" s="6">
        <v>0</v>
      </c>
      <c r="T116" s="2" t="s">
        <v>196</v>
      </c>
      <c r="U116" s="2" t="s">
        <v>252</v>
      </c>
      <c r="V116" s="2" t="s">
        <v>463</v>
      </c>
      <c r="W116" s="2" t="s">
        <v>253</v>
      </c>
      <c r="X116" s="2" t="s">
        <v>425</v>
      </c>
      <c r="Y116" s="2" t="s">
        <v>445</v>
      </c>
      <c r="Z116" s="2"/>
      <c r="AA116" s="2"/>
      <c r="AB116" s="65">
        <f t="shared" si="3"/>
        <v>793055</v>
      </c>
      <c r="AC116">
        <v>734310</v>
      </c>
      <c r="AD116" t="str">
        <f>VLOOKUP(AF116,Table1[[Ký hiệu]:[Hướng xli]],9,0)</f>
        <v>NCC check theo sheep data cửa hàng nhập kho điều chỉnh giảm toàn bộ HĐ cũ và xuất lại HĐ mới đúng số lượng</v>
      </c>
      <c r="AE116" t="s">
        <v>523</v>
      </c>
      <c r="AF116" s="57">
        <v>35713</v>
      </c>
      <c r="AG116" s="91" t="s">
        <v>673</v>
      </c>
      <c r="AH116" s="87" t="s">
        <v>700</v>
      </c>
      <c r="AI116" s="87" t="s">
        <v>784</v>
      </c>
    </row>
    <row r="117" spans="1:37" s="16" customFormat="1" x14ac:dyDescent="0.25">
      <c r="A117" s="13">
        <v>45481</v>
      </c>
      <c r="B117" s="14" t="s">
        <v>189</v>
      </c>
      <c r="C117" s="13">
        <v>45491</v>
      </c>
      <c r="D117" s="14" t="s">
        <v>436</v>
      </c>
      <c r="E117" s="14">
        <v>4161265179</v>
      </c>
      <c r="F117" s="14" t="s">
        <v>478</v>
      </c>
      <c r="G117" s="14" t="s">
        <v>282</v>
      </c>
      <c r="H117" s="14"/>
      <c r="I117" s="14" t="s">
        <v>490</v>
      </c>
      <c r="J117" s="14" t="s">
        <v>236</v>
      </c>
      <c r="K117" s="14" t="s">
        <v>80</v>
      </c>
      <c r="L117" s="12">
        <v>10</v>
      </c>
      <c r="M117" s="12">
        <v>0</v>
      </c>
      <c r="N117" s="15">
        <v>70950</v>
      </c>
      <c r="O117" s="15">
        <v>709500</v>
      </c>
      <c r="P117" s="6">
        <f t="shared" si="4"/>
        <v>0</v>
      </c>
      <c r="Q117" s="15">
        <v>0</v>
      </c>
      <c r="R117" s="12">
        <v>0</v>
      </c>
      <c r="S117" s="15">
        <v>0</v>
      </c>
      <c r="T117" s="14" t="s">
        <v>196</v>
      </c>
      <c r="U117" s="14" t="s">
        <v>252</v>
      </c>
      <c r="V117" s="14" t="s">
        <v>463</v>
      </c>
      <c r="W117" s="14" t="s">
        <v>253</v>
      </c>
      <c r="X117" s="14" t="s">
        <v>425</v>
      </c>
      <c r="Y117" s="14" t="s">
        <v>445</v>
      </c>
      <c r="Z117" s="14"/>
      <c r="AA117" s="14"/>
      <c r="AB117" s="65">
        <f t="shared" si="3"/>
        <v>766260</v>
      </c>
      <c r="AC117" s="16">
        <v>0</v>
      </c>
      <c r="AD117" t="str">
        <f>VLOOKUP(AF117,Table1[[Ký hiệu]:[Hướng xli]],9,0)</f>
        <v>NCC check theo sheep data cửa hàng nhập kho điều chỉnh giảm toàn bộ HĐ cũ và xuất lại HĐ mới đúng số lượng</v>
      </c>
      <c r="AE117" s="16" t="s">
        <v>523</v>
      </c>
      <c r="AF117" s="20">
        <v>35713</v>
      </c>
      <c r="AG117" s="91" t="s">
        <v>673</v>
      </c>
      <c r="AH117" s="87" t="s">
        <v>700</v>
      </c>
      <c r="AI117" s="87" t="s">
        <v>784</v>
      </c>
      <c r="AJ117" s="88"/>
      <c r="AK117" s="88"/>
    </row>
    <row r="118" spans="1:37" s="16" customFormat="1" x14ac:dyDescent="0.25">
      <c r="A118" s="13">
        <v>45481</v>
      </c>
      <c r="B118" s="14" t="s">
        <v>189</v>
      </c>
      <c r="C118" s="13">
        <v>45491</v>
      </c>
      <c r="D118" s="14" t="s">
        <v>436</v>
      </c>
      <c r="E118" s="14">
        <v>4161265179</v>
      </c>
      <c r="F118" s="14" t="s">
        <v>478</v>
      </c>
      <c r="G118" s="14" t="s">
        <v>282</v>
      </c>
      <c r="H118" s="14"/>
      <c r="I118" s="14" t="s">
        <v>500</v>
      </c>
      <c r="J118" s="14" t="s">
        <v>485</v>
      </c>
      <c r="K118" s="14" t="s">
        <v>80</v>
      </c>
      <c r="L118" s="12">
        <v>10</v>
      </c>
      <c r="M118" s="12">
        <v>0</v>
      </c>
      <c r="N118" s="15">
        <v>50182</v>
      </c>
      <c r="O118" s="15">
        <v>501820</v>
      </c>
      <c r="P118" s="6">
        <f t="shared" si="4"/>
        <v>0</v>
      </c>
      <c r="Q118" s="15">
        <v>0</v>
      </c>
      <c r="R118" s="12">
        <v>0</v>
      </c>
      <c r="S118" s="15">
        <v>0</v>
      </c>
      <c r="T118" s="14" t="s">
        <v>196</v>
      </c>
      <c r="U118" s="14" t="s">
        <v>252</v>
      </c>
      <c r="V118" s="14" t="s">
        <v>463</v>
      </c>
      <c r="W118" s="14" t="s">
        <v>253</v>
      </c>
      <c r="X118" s="14" t="s">
        <v>425</v>
      </c>
      <c r="Y118" s="14" t="s">
        <v>445</v>
      </c>
      <c r="Z118" s="14"/>
      <c r="AA118" s="14"/>
      <c r="AB118" s="65">
        <f t="shared" si="3"/>
        <v>541966</v>
      </c>
      <c r="AC118" s="16">
        <v>0</v>
      </c>
      <c r="AD118" t="str">
        <f>VLOOKUP(AF118,Table1[[Ký hiệu]:[Hướng xli]],9,0)</f>
        <v>NCC check theo sheep data cửa hàng nhập kho điều chỉnh giảm toàn bộ HĐ cũ và xuất lại HĐ mới đúng số lượng</v>
      </c>
      <c r="AE118" s="16" t="s">
        <v>523</v>
      </c>
      <c r="AF118" s="20">
        <v>35713</v>
      </c>
      <c r="AG118" s="91" t="s">
        <v>673</v>
      </c>
      <c r="AH118" s="87" t="s">
        <v>700</v>
      </c>
      <c r="AI118" s="87" t="s">
        <v>784</v>
      </c>
      <c r="AJ118" s="88"/>
      <c r="AK118" s="88"/>
    </row>
    <row r="119" spans="1:37" s="16" customFormat="1" x14ac:dyDescent="0.25">
      <c r="A119" s="13">
        <v>45481</v>
      </c>
      <c r="B119" s="14" t="s">
        <v>189</v>
      </c>
      <c r="C119" s="13">
        <v>45491</v>
      </c>
      <c r="D119" s="14" t="s">
        <v>436</v>
      </c>
      <c r="E119" s="14">
        <v>4161265179</v>
      </c>
      <c r="F119" s="14" t="s">
        <v>478</v>
      </c>
      <c r="G119" s="14" t="s">
        <v>282</v>
      </c>
      <c r="H119" s="14"/>
      <c r="I119" s="14" t="s">
        <v>243</v>
      </c>
      <c r="J119" s="14" t="s">
        <v>430</v>
      </c>
      <c r="K119" s="14" t="s">
        <v>80</v>
      </c>
      <c r="L119" s="12">
        <v>10</v>
      </c>
      <c r="M119" s="12">
        <v>0</v>
      </c>
      <c r="N119" s="15">
        <v>46000</v>
      </c>
      <c r="O119" s="15">
        <v>460000</v>
      </c>
      <c r="P119" s="6">
        <f t="shared" si="4"/>
        <v>0</v>
      </c>
      <c r="Q119" s="15">
        <v>0</v>
      </c>
      <c r="R119" s="12">
        <v>0</v>
      </c>
      <c r="S119" s="15">
        <v>0</v>
      </c>
      <c r="T119" s="14" t="s">
        <v>196</v>
      </c>
      <c r="U119" s="14" t="s">
        <v>252</v>
      </c>
      <c r="V119" s="14" t="s">
        <v>463</v>
      </c>
      <c r="W119" s="14" t="s">
        <v>253</v>
      </c>
      <c r="X119" s="14" t="s">
        <v>425</v>
      </c>
      <c r="Y119" s="14" t="s">
        <v>445</v>
      </c>
      <c r="Z119" s="14"/>
      <c r="AA119" s="14"/>
      <c r="AB119" s="65">
        <f t="shared" si="3"/>
        <v>496800</v>
      </c>
      <c r="AC119" s="16">
        <v>0</v>
      </c>
      <c r="AD119" t="str">
        <f>VLOOKUP(AF119,Table1[[Ký hiệu]:[Hướng xli]],9,0)</f>
        <v>NCC check theo sheep data cửa hàng nhập kho điều chỉnh giảm toàn bộ HĐ cũ và xuất lại HĐ mới đúng số lượng</v>
      </c>
      <c r="AE119" s="16" t="s">
        <v>523</v>
      </c>
      <c r="AF119" s="20">
        <v>35713</v>
      </c>
      <c r="AG119" s="91" t="s">
        <v>673</v>
      </c>
      <c r="AH119" s="87" t="s">
        <v>700</v>
      </c>
      <c r="AI119" s="87" t="s">
        <v>784</v>
      </c>
      <c r="AJ119" s="88"/>
      <c r="AK119" s="88"/>
    </row>
    <row r="120" spans="1:37" s="62" customFormat="1" x14ac:dyDescent="0.25">
      <c r="A120" s="58">
        <v>45482</v>
      </c>
      <c r="B120" s="59" t="s">
        <v>447</v>
      </c>
      <c r="C120" s="58">
        <v>45491</v>
      </c>
      <c r="D120" s="59" t="s">
        <v>378</v>
      </c>
      <c r="E120" s="59">
        <v>4161275503</v>
      </c>
      <c r="F120" s="59" t="s">
        <v>217</v>
      </c>
      <c r="G120" s="59" t="s">
        <v>359</v>
      </c>
      <c r="H120" s="59"/>
      <c r="I120" s="59" t="s">
        <v>243</v>
      </c>
      <c r="J120" s="59" t="s">
        <v>430</v>
      </c>
      <c r="K120" s="59" t="s">
        <v>80</v>
      </c>
      <c r="L120" s="60">
        <v>5</v>
      </c>
      <c r="M120" s="60">
        <v>5</v>
      </c>
      <c r="N120" s="61">
        <v>46000</v>
      </c>
      <c r="O120" s="61">
        <v>230000</v>
      </c>
      <c r="P120" s="61">
        <f t="shared" si="4"/>
        <v>230000</v>
      </c>
      <c r="Q120" s="61">
        <v>0</v>
      </c>
      <c r="R120" s="60">
        <v>0</v>
      </c>
      <c r="S120" s="61">
        <v>0</v>
      </c>
      <c r="T120" s="59" t="s">
        <v>462</v>
      </c>
      <c r="U120" s="59" t="s">
        <v>252</v>
      </c>
      <c r="V120" s="59" t="s">
        <v>469</v>
      </c>
      <c r="W120" s="59" t="s">
        <v>253</v>
      </c>
      <c r="X120" s="59" t="s">
        <v>425</v>
      </c>
      <c r="Y120" s="59" t="s">
        <v>445</v>
      </c>
      <c r="Z120" s="59"/>
      <c r="AA120" s="59"/>
      <c r="AB120" s="65">
        <f t="shared" si="3"/>
        <v>248400</v>
      </c>
      <c r="AC120" s="62">
        <v>0</v>
      </c>
      <c r="AD120" s="62" t="str">
        <f>VLOOKUP(AF120,Table1[[Ký hiệu]:[Hướng xli]],9,0)</f>
        <v>NCC điều chỉnh giảm toàn bộ HĐ</v>
      </c>
      <c r="AE120" s="62" t="s">
        <v>518</v>
      </c>
      <c r="AF120" s="59">
        <v>35744</v>
      </c>
      <c r="AG120" s="91" t="s">
        <v>677</v>
      </c>
      <c r="AH120" s="87" t="s">
        <v>251</v>
      </c>
      <c r="AI120" s="87" t="s">
        <v>251</v>
      </c>
      <c r="AJ120" s="87"/>
      <c r="AK120" s="87"/>
    </row>
    <row r="121" spans="1:37" s="62" customFormat="1" x14ac:dyDescent="0.25">
      <c r="A121" s="58">
        <v>45482</v>
      </c>
      <c r="B121" s="59" t="s">
        <v>447</v>
      </c>
      <c r="C121" s="58">
        <v>45491</v>
      </c>
      <c r="D121" s="59" t="s">
        <v>378</v>
      </c>
      <c r="E121" s="59">
        <v>4161275503</v>
      </c>
      <c r="F121" s="59" t="s">
        <v>217</v>
      </c>
      <c r="G121" s="59" t="s">
        <v>359</v>
      </c>
      <c r="H121" s="59"/>
      <c r="I121" s="59" t="s">
        <v>500</v>
      </c>
      <c r="J121" s="59" t="s">
        <v>485</v>
      </c>
      <c r="K121" s="59" t="s">
        <v>80</v>
      </c>
      <c r="L121" s="60">
        <v>10</v>
      </c>
      <c r="M121" s="60">
        <v>10</v>
      </c>
      <c r="N121" s="61">
        <v>50182</v>
      </c>
      <c r="O121" s="61">
        <v>501820</v>
      </c>
      <c r="P121" s="61">
        <f t="shared" si="4"/>
        <v>501820</v>
      </c>
      <c r="Q121" s="61">
        <v>0</v>
      </c>
      <c r="R121" s="60">
        <v>0</v>
      </c>
      <c r="S121" s="61">
        <v>0</v>
      </c>
      <c r="T121" s="59" t="s">
        <v>462</v>
      </c>
      <c r="U121" s="59" t="s">
        <v>252</v>
      </c>
      <c r="V121" s="59" t="s">
        <v>469</v>
      </c>
      <c r="W121" s="59" t="s">
        <v>253</v>
      </c>
      <c r="X121" s="59" t="s">
        <v>425</v>
      </c>
      <c r="Y121" s="59" t="s">
        <v>445</v>
      </c>
      <c r="Z121" s="59"/>
      <c r="AA121" s="59"/>
      <c r="AB121" s="65">
        <f t="shared" si="3"/>
        <v>541966</v>
      </c>
      <c r="AC121" s="62">
        <v>0</v>
      </c>
      <c r="AD121" s="62" t="str">
        <f>VLOOKUP(AF121,Table1[[Ký hiệu]:[Hướng xli]],9,0)</f>
        <v>NCC điều chỉnh giảm toàn bộ HĐ</v>
      </c>
      <c r="AE121" s="62" t="s">
        <v>518</v>
      </c>
      <c r="AF121" s="59">
        <v>35744</v>
      </c>
      <c r="AG121" s="91" t="s">
        <v>677</v>
      </c>
      <c r="AH121" s="87" t="s">
        <v>251</v>
      </c>
      <c r="AI121" s="87" t="s">
        <v>251</v>
      </c>
      <c r="AJ121" s="87"/>
      <c r="AK121" s="87"/>
    </row>
    <row r="122" spans="1:37" s="62" customFormat="1" x14ac:dyDescent="0.25">
      <c r="A122" s="58">
        <v>45482</v>
      </c>
      <c r="B122" s="59" t="s">
        <v>447</v>
      </c>
      <c r="C122" s="58">
        <v>45491</v>
      </c>
      <c r="D122" s="59" t="s">
        <v>378</v>
      </c>
      <c r="E122" s="59">
        <v>4161275503</v>
      </c>
      <c r="F122" s="59" t="s">
        <v>217</v>
      </c>
      <c r="G122" s="59" t="s">
        <v>359</v>
      </c>
      <c r="H122" s="59"/>
      <c r="I122" s="59" t="s">
        <v>472</v>
      </c>
      <c r="J122" s="59" t="s">
        <v>256</v>
      </c>
      <c r="K122" s="59" t="s">
        <v>80</v>
      </c>
      <c r="L122" s="60">
        <v>5</v>
      </c>
      <c r="M122" s="60">
        <v>5</v>
      </c>
      <c r="N122" s="61">
        <v>55595</v>
      </c>
      <c r="O122" s="61">
        <v>277975</v>
      </c>
      <c r="P122" s="61">
        <f t="shared" si="4"/>
        <v>277975</v>
      </c>
      <c r="Q122" s="61">
        <v>0</v>
      </c>
      <c r="R122" s="60">
        <v>0</v>
      </c>
      <c r="S122" s="61">
        <v>0</v>
      </c>
      <c r="T122" s="59" t="s">
        <v>462</v>
      </c>
      <c r="U122" s="59" t="s">
        <v>252</v>
      </c>
      <c r="V122" s="59" t="s">
        <v>469</v>
      </c>
      <c r="W122" s="59" t="s">
        <v>253</v>
      </c>
      <c r="X122" s="59" t="s">
        <v>425</v>
      </c>
      <c r="Y122" s="59" t="s">
        <v>445</v>
      </c>
      <c r="Z122" s="59"/>
      <c r="AA122" s="59"/>
      <c r="AB122" s="65">
        <f t="shared" si="3"/>
        <v>300213</v>
      </c>
      <c r="AC122" s="62">
        <v>0</v>
      </c>
      <c r="AD122" s="62" t="str">
        <f>VLOOKUP(AF122,Table1[[Ký hiệu]:[Hướng xli]],9,0)</f>
        <v>NCC điều chỉnh giảm toàn bộ HĐ</v>
      </c>
      <c r="AE122" s="62" t="s">
        <v>518</v>
      </c>
      <c r="AF122" s="59">
        <v>35744</v>
      </c>
      <c r="AG122" s="91" t="s">
        <v>677</v>
      </c>
      <c r="AH122" s="87" t="s">
        <v>251</v>
      </c>
      <c r="AI122" s="87" t="s">
        <v>251</v>
      </c>
      <c r="AJ122" s="87"/>
      <c r="AK122" s="87"/>
    </row>
    <row r="123" spans="1:37" s="62" customFormat="1" x14ac:dyDescent="0.25">
      <c r="A123" s="58">
        <v>45482</v>
      </c>
      <c r="B123" s="59" t="s">
        <v>447</v>
      </c>
      <c r="C123" s="58">
        <v>45491</v>
      </c>
      <c r="D123" s="59" t="s">
        <v>378</v>
      </c>
      <c r="E123" s="59">
        <v>4161275503</v>
      </c>
      <c r="F123" s="59" t="s">
        <v>217</v>
      </c>
      <c r="G123" s="59" t="s">
        <v>359</v>
      </c>
      <c r="H123" s="59"/>
      <c r="I123" s="59" t="s">
        <v>450</v>
      </c>
      <c r="J123" s="59" t="s">
        <v>306</v>
      </c>
      <c r="K123" s="59" t="s">
        <v>80</v>
      </c>
      <c r="L123" s="60">
        <v>5</v>
      </c>
      <c r="M123" s="60">
        <v>5</v>
      </c>
      <c r="N123" s="61">
        <v>73431</v>
      </c>
      <c r="O123" s="61">
        <v>367155</v>
      </c>
      <c r="P123" s="61">
        <f t="shared" si="4"/>
        <v>367155</v>
      </c>
      <c r="Q123" s="61">
        <v>0</v>
      </c>
      <c r="R123" s="60">
        <v>0</v>
      </c>
      <c r="S123" s="61">
        <v>0</v>
      </c>
      <c r="T123" s="59" t="s">
        <v>462</v>
      </c>
      <c r="U123" s="59" t="s">
        <v>252</v>
      </c>
      <c r="V123" s="59" t="s">
        <v>469</v>
      </c>
      <c r="W123" s="59" t="s">
        <v>253</v>
      </c>
      <c r="X123" s="59" t="s">
        <v>425</v>
      </c>
      <c r="Y123" s="59" t="s">
        <v>445</v>
      </c>
      <c r="Z123" s="59"/>
      <c r="AA123" s="59"/>
      <c r="AB123" s="65">
        <f t="shared" si="3"/>
        <v>396527</v>
      </c>
      <c r="AC123" s="62">
        <v>0</v>
      </c>
      <c r="AD123" s="62" t="str">
        <f>VLOOKUP(AF123,Table1[[Ký hiệu]:[Hướng xli]],9,0)</f>
        <v>NCC điều chỉnh giảm toàn bộ HĐ</v>
      </c>
      <c r="AE123" s="62" t="s">
        <v>518</v>
      </c>
      <c r="AF123" s="59">
        <v>35744</v>
      </c>
      <c r="AG123" s="91" t="s">
        <v>677</v>
      </c>
      <c r="AH123" s="87" t="s">
        <v>251</v>
      </c>
      <c r="AI123" s="87" t="s">
        <v>251</v>
      </c>
      <c r="AJ123" s="87"/>
      <c r="AK123" s="87"/>
    </row>
    <row r="124" spans="1:37" s="16" customFormat="1" x14ac:dyDescent="0.25">
      <c r="A124" s="13">
        <v>45482</v>
      </c>
      <c r="B124" s="14" t="s">
        <v>213</v>
      </c>
      <c r="C124" s="13">
        <v>45491</v>
      </c>
      <c r="D124" s="14" t="s">
        <v>383</v>
      </c>
      <c r="E124" s="14">
        <v>4161303489</v>
      </c>
      <c r="F124" s="14" t="s">
        <v>165</v>
      </c>
      <c r="G124" s="14" t="s">
        <v>282</v>
      </c>
      <c r="H124" s="14"/>
      <c r="I124" s="14" t="s">
        <v>450</v>
      </c>
      <c r="J124" s="14" t="s">
        <v>306</v>
      </c>
      <c r="K124" s="14" t="s">
        <v>80</v>
      </c>
      <c r="L124" s="12">
        <v>10</v>
      </c>
      <c r="M124" s="12">
        <v>0</v>
      </c>
      <c r="N124" s="15">
        <v>73431</v>
      </c>
      <c r="O124" s="15">
        <v>734310</v>
      </c>
      <c r="P124" s="6">
        <f t="shared" si="4"/>
        <v>0</v>
      </c>
      <c r="Q124" s="15">
        <v>0</v>
      </c>
      <c r="R124" s="12">
        <v>0</v>
      </c>
      <c r="S124" s="15">
        <v>0</v>
      </c>
      <c r="T124" s="14" t="s">
        <v>196</v>
      </c>
      <c r="U124" s="14" t="s">
        <v>252</v>
      </c>
      <c r="V124" s="14" t="s">
        <v>2</v>
      </c>
      <c r="W124" s="14" t="s">
        <v>253</v>
      </c>
      <c r="X124" s="14" t="s">
        <v>425</v>
      </c>
      <c r="Y124" s="14" t="s">
        <v>445</v>
      </c>
      <c r="Z124" s="14"/>
      <c r="AA124" s="14"/>
      <c r="AB124" s="65">
        <f t="shared" si="3"/>
        <v>793055</v>
      </c>
      <c r="AC124" s="16">
        <v>0</v>
      </c>
      <c r="AD124" t="str">
        <f>VLOOKUP(AF124,Table1[[Ký hiệu]:[Hướng xli]],9,0)</f>
        <v>NCC check theo sheep data cửa hàng nhập kho điều chỉnh giảm toàn bộ HĐ cũ và xuất lại HĐ mới đúng số lượng</v>
      </c>
      <c r="AE124" s="16" t="s">
        <v>529</v>
      </c>
      <c r="AF124" s="20">
        <v>35804</v>
      </c>
      <c r="AG124" s="91" t="s">
        <v>673</v>
      </c>
      <c r="AH124" s="87" t="s">
        <v>699</v>
      </c>
      <c r="AI124" s="87" t="s">
        <v>785</v>
      </c>
      <c r="AJ124" s="88"/>
      <c r="AK124" s="88"/>
    </row>
    <row r="125" spans="1:37" x14ac:dyDescent="0.25">
      <c r="A125" s="8">
        <v>45482</v>
      </c>
      <c r="B125" s="2" t="s">
        <v>213</v>
      </c>
      <c r="C125" s="8">
        <v>45491</v>
      </c>
      <c r="D125" s="2" t="s">
        <v>383</v>
      </c>
      <c r="E125" s="2">
        <v>4161303489</v>
      </c>
      <c r="F125" s="2" t="s">
        <v>165</v>
      </c>
      <c r="G125" s="2" t="s">
        <v>282</v>
      </c>
      <c r="H125" s="2"/>
      <c r="I125" s="2" t="s">
        <v>328</v>
      </c>
      <c r="J125" s="2" t="s">
        <v>305</v>
      </c>
      <c r="K125" s="2" t="s">
        <v>80</v>
      </c>
      <c r="L125" s="11">
        <v>5</v>
      </c>
      <c r="M125" s="11">
        <v>5</v>
      </c>
      <c r="N125" s="6">
        <v>111058</v>
      </c>
      <c r="O125" s="6">
        <v>555290</v>
      </c>
      <c r="P125" s="6">
        <f t="shared" si="4"/>
        <v>555290</v>
      </c>
      <c r="Q125" s="6">
        <v>0</v>
      </c>
      <c r="R125" s="11">
        <v>0</v>
      </c>
      <c r="S125" s="6">
        <v>0</v>
      </c>
      <c r="T125" s="2" t="s">
        <v>196</v>
      </c>
      <c r="U125" s="2" t="s">
        <v>252</v>
      </c>
      <c r="V125" s="2" t="s">
        <v>2</v>
      </c>
      <c r="W125" s="2" t="s">
        <v>253</v>
      </c>
      <c r="X125" s="2" t="s">
        <v>425</v>
      </c>
      <c r="Y125" s="2" t="s">
        <v>445</v>
      </c>
      <c r="Z125" s="2"/>
      <c r="AA125" s="2"/>
      <c r="AB125" s="65">
        <f t="shared" si="3"/>
        <v>599713</v>
      </c>
      <c r="AC125">
        <v>555290</v>
      </c>
      <c r="AD125" t="str">
        <f>VLOOKUP(AF125,Table1[[Ký hiệu]:[Hướng xli]],9,0)</f>
        <v>NCC check theo sheep data cửa hàng nhập kho điều chỉnh giảm toàn bộ HĐ cũ và xuất lại HĐ mới đúng số lượng</v>
      </c>
      <c r="AE125" t="s">
        <v>529</v>
      </c>
      <c r="AF125" s="57">
        <v>35804</v>
      </c>
      <c r="AG125" s="91" t="s">
        <v>673</v>
      </c>
      <c r="AH125" s="87" t="s">
        <v>699</v>
      </c>
      <c r="AI125" s="87" t="s">
        <v>785</v>
      </c>
    </row>
    <row r="126" spans="1:37" x14ac:dyDescent="0.25">
      <c r="A126" s="8">
        <v>45482</v>
      </c>
      <c r="B126" s="2" t="s">
        <v>350</v>
      </c>
      <c r="C126" s="8">
        <v>45491</v>
      </c>
      <c r="D126" s="2" t="s">
        <v>182</v>
      </c>
      <c r="E126" s="2">
        <v>4161494193</v>
      </c>
      <c r="F126" s="2" t="s">
        <v>30</v>
      </c>
      <c r="G126" s="2" t="s">
        <v>282</v>
      </c>
      <c r="H126" s="2"/>
      <c r="I126" s="2" t="s">
        <v>450</v>
      </c>
      <c r="J126" s="2" t="s">
        <v>306</v>
      </c>
      <c r="K126" s="2" t="s">
        <v>80</v>
      </c>
      <c r="L126" s="11">
        <v>10</v>
      </c>
      <c r="M126" s="11">
        <v>10</v>
      </c>
      <c r="N126" s="6">
        <v>73431</v>
      </c>
      <c r="O126" s="6">
        <v>734310</v>
      </c>
      <c r="P126" s="6">
        <f t="shared" si="4"/>
        <v>734310</v>
      </c>
      <c r="Q126" s="6">
        <v>0</v>
      </c>
      <c r="R126" s="11">
        <v>0</v>
      </c>
      <c r="S126" s="6">
        <v>0</v>
      </c>
      <c r="T126" s="2" t="s">
        <v>196</v>
      </c>
      <c r="U126" s="2" t="s">
        <v>252</v>
      </c>
      <c r="V126" s="2" t="s">
        <v>451</v>
      </c>
      <c r="W126" s="2" t="s">
        <v>253</v>
      </c>
      <c r="X126" s="2" t="s">
        <v>425</v>
      </c>
      <c r="Y126" s="2" t="s">
        <v>445</v>
      </c>
      <c r="Z126" s="2" t="s">
        <v>251</v>
      </c>
      <c r="AA126" s="2"/>
      <c r="AB126" s="65">
        <f t="shared" si="3"/>
        <v>793055</v>
      </c>
      <c r="AC126">
        <v>734310</v>
      </c>
      <c r="AD126" t="str">
        <f>VLOOKUP(AF126,Table1[[Ký hiệu]:[Hướng xli]],9,0)</f>
        <v>NCC check theo sheep data cửa hàng nhập kho điều chỉnh giảm toàn bộ HĐ cũ và xuất lại HĐ mới đúng số lượng</v>
      </c>
      <c r="AE126" t="s">
        <v>530</v>
      </c>
      <c r="AF126" s="57">
        <v>35816</v>
      </c>
      <c r="AG126" s="91" t="s">
        <v>673</v>
      </c>
      <c r="AH126" s="87" t="s">
        <v>698</v>
      </c>
      <c r="AI126" s="87" t="s">
        <v>794</v>
      </c>
    </row>
    <row r="127" spans="1:37" s="16" customFormat="1" x14ac:dyDescent="0.25">
      <c r="A127" s="13">
        <v>45482</v>
      </c>
      <c r="B127" s="14" t="s">
        <v>350</v>
      </c>
      <c r="C127" s="13">
        <v>45491</v>
      </c>
      <c r="D127" s="14" t="s">
        <v>182</v>
      </c>
      <c r="E127" s="14">
        <v>4161494193</v>
      </c>
      <c r="F127" s="14" t="s">
        <v>30</v>
      </c>
      <c r="G127" s="14" t="s">
        <v>282</v>
      </c>
      <c r="H127" s="14"/>
      <c r="I127" s="14" t="s">
        <v>328</v>
      </c>
      <c r="J127" s="14" t="s">
        <v>305</v>
      </c>
      <c r="K127" s="14" t="s">
        <v>80</v>
      </c>
      <c r="L127" s="12">
        <v>3</v>
      </c>
      <c r="M127" s="12">
        <v>0</v>
      </c>
      <c r="N127" s="15">
        <v>111058</v>
      </c>
      <c r="O127" s="15">
        <v>333174</v>
      </c>
      <c r="P127" s="6">
        <f t="shared" si="4"/>
        <v>0</v>
      </c>
      <c r="Q127" s="15">
        <v>0</v>
      </c>
      <c r="R127" s="12">
        <v>0</v>
      </c>
      <c r="S127" s="15">
        <v>0</v>
      </c>
      <c r="T127" s="14" t="s">
        <v>196</v>
      </c>
      <c r="U127" s="14" t="s">
        <v>252</v>
      </c>
      <c r="V127" s="14" t="s">
        <v>451</v>
      </c>
      <c r="W127" s="14" t="s">
        <v>253</v>
      </c>
      <c r="X127" s="14" t="s">
        <v>425</v>
      </c>
      <c r="Y127" s="14" t="s">
        <v>445</v>
      </c>
      <c r="Z127" s="14" t="s">
        <v>251</v>
      </c>
      <c r="AA127" s="14"/>
      <c r="AB127" s="65">
        <f t="shared" si="3"/>
        <v>359828</v>
      </c>
      <c r="AC127" s="16">
        <v>0</v>
      </c>
      <c r="AD127" t="str">
        <f>VLOOKUP(AF127,Table1[[Ký hiệu]:[Hướng xli]],9,0)</f>
        <v>NCC check theo sheep data cửa hàng nhập kho điều chỉnh giảm toàn bộ HĐ cũ và xuất lại HĐ mới đúng số lượng</v>
      </c>
      <c r="AE127" s="16" t="s">
        <v>530</v>
      </c>
      <c r="AF127" s="20">
        <v>35816</v>
      </c>
      <c r="AG127" s="91" t="s">
        <v>673</v>
      </c>
      <c r="AH127" s="87" t="s">
        <v>698</v>
      </c>
      <c r="AI127" s="87" t="s">
        <v>794</v>
      </c>
      <c r="AJ127" s="88"/>
      <c r="AK127" s="88"/>
    </row>
    <row r="128" spans="1:37" s="62" customFormat="1" x14ac:dyDescent="0.25">
      <c r="A128" s="58">
        <v>45485</v>
      </c>
      <c r="B128" s="59" t="s">
        <v>226</v>
      </c>
      <c r="C128" s="58">
        <v>45491</v>
      </c>
      <c r="D128" s="59" t="s">
        <v>376</v>
      </c>
      <c r="E128" s="59">
        <v>4161177659</v>
      </c>
      <c r="F128" s="59" t="s">
        <v>225</v>
      </c>
      <c r="G128" s="59" t="s">
        <v>483</v>
      </c>
      <c r="H128" s="59"/>
      <c r="I128" s="59" t="s">
        <v>243</v>
      </c>
      <c r="J128" s="59" t="s">
        <v>430</v>
      </c>
      <c r="K128" s="59" t="s">
        <v>80</v>
      </c>
      <c r="L128" s="60">
        <v>5</v>
      </c>
      <c r="M128" s="60">
        <v>5</v>
      </c>
      <c r="N128" s="61">
        <v>46000</v>
      </c>
      <c r="O128" s="61">
        <v>230000</v>
      </c>
      <c r="P128" s="61">
        <f t="shared" si="4"/>
        <v>230000</v>
      </c>
      <c r="Q128" s="61">
        <v>0</v>
      </c>
      <c r="R128" s="60">
        <v>0</v>
      </c>
      <c r="S128" s="61">
        <v>0</v>
      </c>
      <c r="T128" s="59" t="s">
        <v>196</v>
      </c>
      <c r="U128" s="59" t="s">
        <v>252</v>
      </c>
      <c r="V128" s="59" t="s">
        <v>451</v>
      </c>
      <c r="W128" s="59" t="s">
        <v>253</v>
      </c>
      <c r="X128" s="59" t="s">
        <v>425</v>
      </c>
      <c r="Y128" s="59" t="s">
        <v>445</v>
      </c>
      <c r="Z128" s="59"/>
      <c r="AA128" s="59"/>
      <c r="AB128" s="65">
        <f t="shared" si="3"/>
        <v>248400</v>
      </c>
      <c r="AC128" s="62">
        <v>0</v>
      </c>
      <c r="AD128" s="62" t="str">
        <f>VLOOKUP(AF128,Table1[[Ký hiệu]:[Hướng xli]],9,0)</f>
        <v>NCC điều chỉnh giảm toàn bộ HĐ</v>
      </c>
      <c r="AE128" s="62" t="s">
        <v>513</v>
      </c>
      <c r="AF128" s="59">
        <v>35925</v>
      </c>
      <c r="AG128" s="91" t="s">
        <v>677</v>
      </c>
      <c r="AH128" s="87" t="s">
        <v>251</v>
      </c>
      <c r="AI128" s="87" t="s">
        <v>251</v>
      </c>
      <c r="AJ128" s="87"/>
      <c r="AK128" s="87"/>
    </row>
    <row r="129" spans="1:37" s="62" customFormat="1" x14ac:dyDescent="0.25">
      <c r="A129" s="58">
        <v>45485</v>
      </c>
      <c r="B129" s="59" t="s">
        <v>226</v>
      </c>
      <c r="C129" s="58">
        <v>45491</v>
      </c>
      <c r="D129" s="59" t="s">
        <v>376</v>
      </c>
      <c r="E129" s="59">
        <v>4161177659</v>
      </c>
      <c r="F129" s="59" t="s">
        <v>225</v>
      </c>
      <c r="G129" s="59" t="s">
        <v>483</v>
      </c>
      <c r="H129" s="59"/>
      <c r="I129" s="59" t="s">
        <v>500</v>
      </c>
      <c r="J129" s="59" t="s">
        <v>485</v>
      </c>
      <c r="K129" s="59" t="s">
        <v>80</v>
      </c>
      <c r="L129" s="60">
        <v>5</v>
      </c>
      <c r="M129" s="60">
        <v>5</v>
      </c>
      <c r="N129" s="61">
        <v>50182</v>
      </c>
      <c r="O129" s="61">
        <v>250910</v>
      </c>
      <c r="P129" s="61">
        <f t="shared" si="4"/>
        <v>250910</v>
      </c>
      <c r="Q129" s="61">
        <v>0</v>
      </c>
      <c r="R129" s="60">
        <v>0</v>
      </c>
      <c r="S129" s="61">
        <v>0</v>
      </c>
      <c r="T129" s="59" t="s">
        <v>196</v>
      </c>
      <c r="U129" s="59" t="s">
        <v>252</v>
      </c>
      <c r="V129" s="59" t="s">
        <v>451</v>
      </c>
      <c r="W129" s="59" t="s">
        <v>253</v>
      </c>
      <c r="X129" s="59" t="s">
        <v>425</v>
      </c>
      <c r="Y129" s="59" t="s">
        <v>445</v>
      </c>
      <c r="Z129" s="59"/>
      <c r="AA129" s="59"/>
      <c r="AB129" s="65">
        <f t="shared" si="3"/>
        <v>270983</v>
      </c>
      <c r="AC129" s="62">
        <v>0</v>
      </c>
      <c r="AD129" s="62" t="str">
        <f>VLOOKUP(AF129,Table1[[Ký hiệu]:[Hướng xli]],9,0)</f>
        <v>NCC điều chỉnh giảm toàn bộ HĐ</v>
      </c>
      <c r="AE129" s="62" t="s">
        <v>513</v>
      </c>
      <c r="AF129" s="59">
        <v>35925</v>
      </c>
      <c r="AG129" s="91" t="s">
        <v>677</v>
      </c>
      <c r="AH129" s="87" t="s">
        <v>251</v>
      </c>
      <c r="AI129" s="87" t="s">
        <v>251</v>
      </c>
      <c r="AJ129" s="87"/>
      <c r="AK129" s="87"/>
    </row>
    <row r="130" spans="1:37" s="62" customFormat="1" x14ac:dyDescent="0.25">
      <c r="A130" s="58">
        <v>45485</v>
      </c>
      <c r="B130" s="59" t="s">
        <v>226</v>
      </c>
      <c r="C130" s="58">
        <v>45491</v>
      </c>
      <c r="D130" s="59" t="s">
        <v>376</v>
      </c>
      <c r="E130" s="59">
        <v>4161177659</v>
      </c>
      <c r="F130" s="59" t="s">
        <v>225</v>
      </c>
      <c r="G130" s="59" t="s">
        <v>483</v>
      </c>
      <c r="H130" s="59"/>
      <c r="I130" s="59" t="s">
        <v>450</v>
      </c>
      <c r="J130" s="59" t="s">
        <v>306</v>
      </c>
      <c r="K130" s="59" t="s">
        <v>80</v>
      </c>
      <c r="L130" s="60">
        <v>10</v>
      </c>
      <c r="M130" s="60">
        <v>10</v>
      </c>
      <c r="N130" s="61">
        <v>58745</v>
      </c>
      <c r="O130" s="61">
        <v>587450</v>
      </c>
      <c r="P130" s="61">
        <f t="shared" si="4"/>
        <v>587450</v>
      </c>
      <c r="Q130" s="61">
        <v>0</v>
      </c>
      <c r="R130" s="60">
        <v>0</v>
      </c>
      <c r="S130" s="61">
        <v>0</v>
      </c>
      <c r="T130" s="59" t="s">
        <v>196</v>
      </c>
      <c r="U130" s="59" t="s">
        <v>252</v>
      </c>
      <c r="V130" s="59" t="s">
        <v>451</v>
      </c>
      <c r="W130" s="59" t="s">
        <v>253</v>
      </c>
      <c r="X130" s="59" t="s">
        <v>425</v>
      </c>
      <c r="Y130" s="59" t="s">
        <v>445</v>
      </c>
      <c r="Z130" s="59"/>
      <c r="AA130" s="59"/>
      <c r="AB130" s="65">
        <f t="shared" si="3"/>
        <v>634446</v>
      </c>
      <c r="AC130" s="62">
        <v>0</v>
      </c>
      <c r="AD130" s="62" t="str">
        <f>VLOOKUP(AF130,Table1[[Ký hiệu]:[Hướng xli]],9,0)</f>
        <v>NCC điều chỉnh giảm toàn bộ HĐ</v>
      </c>
      <c r="AE130" s="62" t="s">
        <v>513</v>
      </c>
      <c r="AF130" s="59">
        <v>35925</v>
      </c>
      <c r="AG130" s="91" t="s">
        <v>677</v>
      </c>
      <c r="AH130" s="87" t="s">
        <v>251</v>
      </c>
      <c r="AI130" s="87" t="s">
        <v>251</v>
      </c>
      <c r="AJ130" s="87"/>
      <c r="AK130" s="87"/>
    </row>
    <row r="131" spans="1:37" s="62" customFormat="1" x14ac:dyDescent="0.25">
      <c r="A131" s="58">
        <v>45485</v>
      </c>
      <c r="B131" s="59" t="s">
        <v>299</v>
      </c>
      <c r="C131" s="58">
        <v>45491</v>
      </c>
      <c r="D131" s="59" t="s">
        <v>54</v>
      </c>
      <c r="E131" s="59">
        <v>4161461946</v>
      </c>
      <c r="F131" s="59" t="s">
        <v>216</v>
      </c>
      <c r="G131" s="59" t="s">
        <v>248</v>
      </c>
      <c r="H131" s="59" t="s">
        <v>251</v>
      </c>
      <c r="I131" s="59" t="s">
        <v>450</v>
      </c>
      <c r="J131" s="59" t="s">
        <v>306</v>
      </c>
      <c r="K131" s="59" t="s">
        <v>80</v>
      </c>
      <c r="L131" s="60">
        <v>4</v>
      </c>
      <c r="M131" s="60">
        <v>4</v>
      </c>
      <c r="N131" s="61">
        <v>73431</v>
      </c>
      <c r="O131" s="61">
        <v>293724</v>
      </c>
      <c r="P131" s="61">
        <f t="shared" si="4"/>
        <v>293724</v>
      </c>
      <c r="Q131" s="61">
        <v>0</v>
      </c>
      <c r="R131" s="60">
        <v>0</v>
      </c>
      <c r="S131" s="61">
        <v>0</v>
      </c>
      <c r="T131" s="59" t="s">
        <v>32</v>
      </c>
      <c r="U131" s="59" t="s">
        <v>408</v>
      </c>
      <c r="V131" s="59" t="s">
        <v>365</v>
      </c>
      <c r="W131" s="59" t="s">
        <v>113</v>
      </c>
      <c r="X131" s="59" t="s">
        <v>425</v>
      </c>
      <c r="Y131" s="59" t="s">
        <v>240</v>
      </c>
      <c r="Z131" s="59"/>
      <c r="AA131" s="59"/>
      <c r="AB131" s="65">
        <f t="shared" ref="AB131:AB194" si="5">ROUND(O131*8%,0)+O131</f>
        <v>317222</v>
      </c>
      <c r="AC131" s="62">
        <v>0</v>
      </c>
      <c r="AD131" s="62" t="str">
        <f>VLOOKUP(AF131,Table1[[Ký hiệu]:[Hướng xli]],9,0)</f>
        <v>NCC điều chỉnh giảm toàn bộ HĐ</v>
      </c>
      <c r="AE131" s="62" t="s">
        <v>513</v>
      </c>
      <c r="AF131" s="59">
        <v>36374</v>
      </c>
      <c r="AG131" s="91" t="s">
        <v>677</v>
      </c>
      <c r="AH131" s="87" t="s">
        <v>251</v>
      </c>
      <c r="AI131" s="87" t="s">
        <v>251</v>
      </c>
      <c r="AJ131" s="87"/>
      <c r="AK131" s="87"/>
    </row>
    <row r="132" spans="1:37" s="62" customFormat="1" x14ac:dyDescent="0.25">
      <c r="A132" s="58">
        <v>45485</v>
      </c>
      <c r="B132" s="59" t="s">
        <v>299</v>
      </c>
      <c r="C132" s="58">
        <v>45491</v>
      </c>
      <c r="D132" s="59" t="s">
        <v>54</v>
      </c>
      <c r="E132" s="59">
        <v>4161461946</v>
      </c>
      <c r="F132" s="59" t="s">
        <v>216</v>
      </c>
      <c r="G132" s="59" t="s">
        <v>248</v>
      </c>
      <c r="H132" s="59" t="s">
        <v>251</v>
      </c>
      <c r="I132" s="59" t="s">
        <v>328</v>
      </c>
      <c r="J132" s="59" t="s">
        <v>305</v>
      </c>
      <c r="K132" s="59" t="s">
        <v>80</v>
      </c>
      <c r="L132" s="60">
        <v>4</v>
      </c>
      <c r="M132" s="60">
        <v>4</v>
      </c>
      <c r="N132" s="61">
        <v>111058</v>
      </c>
      <c r="O132" s="61">
        <v>444232</v>
      </c>
      <c r="P132" s="61">
        <f t="shared" si="4"/>
        <v>444232</v>
      </c>
      <c r="Q132" s="61">
        <v>0</v>
      </c>
      <c r="R132" s="60">
        <v>0</v>
      </c>
      <c r="S132" s="61">
        <v>0</v>
      </c>
      <c r="T132" s="59" t="s">
        <v>32</v>
      </c>
      <c r="U132" s="59" t="s">
        <v>408</v>
      </c>
      <c r="V132" s="59" t="s">
        <v>365</v>
      </c>
      <c r="W132" s="59" t="s">
        <v>113</v>
      </c>
      <c r="X132" s="59" t="s">
        <v>425</v>
      </c>
      <c r="Y132" s="59" t="s">
        <v>240</v>
      </c>
      <c r="Z132" s="59"/>
      <c r="AA132" s="59"/>
      <c r="AB132" s="65">
        <f t="shared" si="5"/>
        <v>479771</v>
      </c>
      <c r="AC132" s="62">
        <v>0</v>
      </c>
      <c r="AD132" s="62" t="str">
        <f>VLOOKUP(AF132,Table1[[Ký hiệu]:[Hướng xli]],9,0)</f>
        <v>NCC điều chỉnh giảm toàn bộ HĐ</v>
      </c>
      <c r="AE132" s="62" t="s">
        <v>513</v>
      </c>
      <c r="AF132" s="59">
        <v>36374</v>
      </c>
      <c r="AG132" s="91" t="s">
        <v>677</v>
      </c>
      <c r="AH132" s="87" t="s">
        <v>251</v>
      </c>
      <c r="AI132" s="87" t="s">
        <v>251</v>
      </c>
      <c r="AJ132" s="87"/>
      <c r="AK132" s="87"/>
    </row>
    <row r="133" spans="1:37" s="62" customFormat="1" x14ac:dyDescent="0.25">
      <c r="A133" s="58">
        <v>45486</v>
      </c>
      <c r="B133" s="59" t="s">
        <v>174</v>
      </c>
      <c r="C133" s="58">
        <v>45491</v>
      </c>
      <c r="D133" s="59" t="s">
        <v>339</v>
      </c>
      <c r="E133" s="59">
        <v>4161461078</v>
      </c>
      <c r="F133" s="59" t="s">
        <v>239</v>
      </c>
      <c r="G133" s="59" t="s">
        <v>411</v>
      </c>
      <c r="H133" s="59" t="s">
        <v>251</v>
      </c>
      <c r="I133" s="59" t="s">
        <v>450</v>
      </c>
      <c r="J133" s="59" t="s">
        <v>306</v>
      </c>
      <c r="K133" s="59" t="s">
        <v>80</v>
      </c>
      <c r="L133" s="60">
        <v>4</v>
      </c>
      <c r="M133" s="60">
        <v>4</v>
      </c>
      <c r="N133" s="61">
        <v>73431</v>
      </c>
      <c r="O133" s="61">
        <v>293724</v>
      </c>
      <c r="P133" s="61">
        <f t="shared" si="4"/>
        <v>293724</v>
      </c>
      <c r="Q133" s="61">
        <v>0</v>
      </c>
      <c r="R133" s="60">
        <v>0</v>
      </c>
      <c r="S133" s="61">
        <v>0</v>
      </c>
      <c r="T133" s="59" t="s">
        <v>207</v>
      </c>
      <c r="U133" s="59" t="s">
        <v>408</v>
      </c>
      <c r="V133" s="59" t="s">
        <v>365</v>
      </c>
      <c r="W133" s="59" t="s">
        <v>113</v>
      </c>
      <c r="X133" s="59" t="s">
        <v>425</v>
      </c>
      <c r="Y133" s="59" t="s">
        <v>240</v>
      </c>
      <c r="Z133" s="59"/>
      <c r="AA133" s="59"/>
      <c r="AB133" s="65">
        <f t="shared" si="5"/>
        <v>317222</v>
      </c>
      <c r="AC133" s="62">
        <v>0</v>
      </c>
      <c r="AD133" s="62" t="str">
        <f>VLOOKUP(AF133,Table1[[Ký hiệu]:[Hướng xli]],9,0)</f>
        <v>NCC điều chỉnh giảm toàn bộ HĐ</v>
      </c>
      <c r="AE133" s="62" t="s">
        <v>513</v>
      </c>
      <c r="AF133" s="59">
        <v>36423</v>
      </c>
      <c r="AG133" s="91" t="s">
        <v>677</v>
      </c>
      <c r="AH133" s="87" t="s">
        <v>251</v>
      </c>
      <c r="AI133" s="87" t="s">
        <v>251</v>
      </c>
      <c r="AJ133" s="87"/>
      <c r="AK133" s="87"/>
    </row>
    <row r="134" spans="1:37" s="62" customFormat="1" x14ac:dyDescent="0.25">
      <c r="A134" s="58">
        <v>45486</v>
      </c>
      <c r="B134" s="59" t="s">
        <v>174</v>
      </c>
      <c r="C134" s="58">
        <v>45491</v>
      </c>
      <c r="D134" s="59" t="s">
        <v>339</v>
      </c>
      <c r="E134" s="59">
        <v>4161461078</v>
      </c>
      <c r="F134" s="59" t="s">
        <v>239</v>
      </c>
      <c r="G134" s="59" t="s">
        <v>411</v>
      </c>
      <c r="H134" s="59" t="s">
        <v>251</v>
      </c>
      <c r="I134" s="59" t="s">
        <v>328</v>
      </c>
      <c r="J134" s="59" t="s">
        <v>305</v>
      </c>
      <c r="K134" s="59" t="s">
        <v>80</v>
      </c>
      <c r="L134" s="60">
        <v>4</v>
      </c>
      <c r="M134" s="60">
        <v>4</v>
      </c>
      <c r="N134" s="61">
        <v>111058</v>
      </c>
      <c r="O134" s="61">
        <v>444232</v>
      </c>
      <c r="P134" s="61">
        <f t="shared" si="4"/>
        <v>444232</v>
      </c>
      <c r="Q134" s="61">
        <v>0</v>
      </c>
      <c r="R134" s="60">
        <v>0</v>
      </c>
      <c r="S134" s="61">
        <v>0</v>
      </c>
      <c r="T134" s="59" t="s">
        <v>207</v>
      </c>
      <c r="U134" s="59" t="s">
        <v>408</v>
      </c>
      <c r="V134" s="59" t="s">
        <v>365</v>
      </c>
      <c r="W134" s="59" t="s">
        <v>113</v>
      </c>
      <c r="X134" s="59" t="s">
        <v>425</v>
      </c>
      <c r="Y134" s="59" t="s">
        <v>240</v>
      </c>
      <c r="Z134" s="59"/>
      <c r="AA134" s="59"/>
      <c r="AB134" s="65">
        <f t="shared" si="5"/>
        <v>479771</v>
      </c>
      <c r="AC134" s="62">
        <v>0</v>
      </c>
      <c r="AD134" s="62" t="str">
        <f>VLOOKUP(AF134,Table1[[Ký hiệu]:[Hướng xli]],9,0)</f>
        <v>NCC điều chỉnh giảm toàn bộ HĐ</v>
      </c>
      <c r="AE134" s="62" t="s">
        <v>513</v>
      </c>
      <c r="AF134" s="59">
        <v>36423</v>
      </c>
      <c r="AG134" s="91" t="s">
        <v>677</v>
      </c>
      <c r="AH134" s="87" t="s">
        <v>251</v>
      </c>
      <c r="AI134" s="87" t="s">
        <v>251</v>
      </c>
      <c r="AJ134" s="87"/>
      <c r="AK134" s="87"/>
    </row>
    <row r="135" spans="1:37" s="62" customFormat="1" x14ac:dyDescent="0.25">
      <c r="A135" s="58">
        <v>45486</v>
      </c>
      <c r="B135" s="59" t="s">
        <v>465</v>
      </c>
      <c r="C135" s="58">
        <v>45491</v>
      </c>
      <c r="D135" s="59" t="s">
        <v>493</v>
      </c>
      <c r="E135" s="59">
        <v>4161460972</v>
      </c>
      <c r="F135" s="59" t="s">
        <v>39</v>
      </c>
      <c r="G135" s="59" t="s">
        <v>143</v>
      </c>
      <c r="H135" s="59" t="s">
        <v>251</v>
      </c>
      <c r="I135" s="59" t="s">
        <v>450</v>
      </c>
      <c r="J135" s="59" t="s">
        <v>306</v>
      </c>
      <c r="K135" s="59" t="s">
        <v>80</v>
      </c>
      <c r="L135" s="60">
        <v>4</v>
      </c>
      <c r="M135" s="60">
        <v>4</v>
      </c>
      <c r="N135" s="61">
        <v>73431</v>
      </c>
      <c r="O135" s="61">
        <v>293724</v>
      </c>
      <c r="P135" s="61">
        <f t="shared" si="4"/>
        <v>293724</v>
      </c>
      <c r="Q135" s="61">
        <v>0</v>
      </c>
      <c r="R135" s="60">
        <v>0</v>
      </c>
      <c r="S135" s="61">
        <v>0</v>
      </c>
      <c r="T135" s="59" t="s">
        <v>207</v>
      </c>
      <c r="U135" s="59" t="s">
        <v>408</v>
      </c>
      <c r="V135" s="59" t="s">
        <v>121</v>
      </c>
      <c r="W135" s="59" t="s">
        <v>113</v>
      </c>
      <c r="X135" s="59" t="s">
        <v>425</v>
      </c>
      <c r="Y135" s="59" t="s">
        <v>240</v>
      </c>
      <c r="Z135" s="59"/>
      <c r="AA135" s="59"/>
      <c r="AB135" s="65">
        <f t="shared" si="5"/>
        <v>317222</v>
      </c>
      <c r="AC135" s="62">
        <v>0</v>
      </c>
      <c r="AD135" s="62" t="str">
        <f>VLOOKUP(AF135,Table1[[Ký hiệu]:[Hướng xli]],9,0)</f>
        <v>NCC điều chỉnh giảm toàn bộ HĐ</v>
      </c>
      <c r="AE135" s="62" t="s">
        <v>513</v>
      </c>
      <c r="AF135" s="59">
        <v>36449</v>
      </c>
      <c r="AG135" s="91" t="s">
        <v>677</v>
      </c>
      <c r="AH135" s="87" t="s">
        <v>251</v>
      </c>
      <c r="AI135" s="87" t="s">
        <v>251</v>
      </c>
      <c r="AJ135" s="87"/>
      <c r="AK135" s="87"/>
    </row>
    <row r="136" spans="1:37" s="62" customFormat="1" x14ac:dyDescent="0.25">
      <c r="A136" s="58">
        <v>45486</v>
      </c>
      <c r="B136" s="59" t="s">
        <v>465</v>
      </c>
      <c r="C136" s="58">
        <v>45491</v>
      </c>
      <c r="D136" s="59" t="s">
        <v>493</v>
      </c>
      <c r="E136" s="59">
        <v>4161460972</v>
      </c>
      <c r="F136" s="59" t="s">
        <v>39</v>
      </c>
      <c r="G136" s="59" t="s">
        <v>143</v>
      </c>
      <c r="H136" s="59" t="s">
        <v>251</v>
      </c>
      <c r="I136" s="59" t="s">
        <v>328</v>
      </c>
      <c r="J136" s="59" t="s">
        <v>305</v>
      </c>
      <c r="K136" s="59" t="s">
        <v>80</v>
      </c>
      <c r="L136" s="60">
        <v>4</v>
      </c>
      <c r="M136" s="60">
        <v>4</v>
      </c>
      <c r="N136" s="61">
        <v>111058</v>
      </c>
      <c r="O136" s="61">
        <v>444232</v>
      </c>
      <c r="P136" s="61">
        <f t="shared" si="4"/>
        <v>444232</v>
      </c>
      <c r="Q136" s="61">
        <v>0</v>
      </c>
      <c r="R136" s="60">
        <v>0</v>
      </c>
      <c r="S136" s="61">
        <v>0</v>
      </c>
      <c r="T136" s="59" t="s">
        <v>207</v>
      </c>
      <c r="U136" s="59" t="s">
        <v>408</v>
      </c>
      <c r="V136" s="59" t="s">
        <v>121</v>
      </c>
      <c r="W136" s="59" t="s">
        <v>113</v>
      </c>
      <c r="X136" s="59" t="s">
        <v>425</v>
      </c>
      <c r="Y136" s="59" t="s">
        <v>240</v>
      </c>
      <c r="Z136" s="59"/>
      <c r="AA136" s="59"/>
      <c r="AB136" s="65">
        <f t="shared" si="5"/>
        <v>479771</v>
      </c>
      <c r="AC136" s="62">
        <v>0</v>
      </c>
      <c r="AD136" s="62" t="str">
        <f>VLOOKUP(AF136,Table1[[Ký hiệu]:[Hướng xli]],9,0)</f>
        <v>NCC điều chỉnh giảm toàn bộ HĐ</v>
      </c>
      <c r="AE136" s="62" t="s">
        <v>513</v>
      </c>
      <c r="AF136" s="59">
        <v>36449</v>
      </c>
      <c r="AG136" s="91" t="s">
        <v>677</v>
      </c>
      <c r="AH136" s="87" t="s">
        <v>251</v>
      </c>
      <c r="AI136" s="87" t="s">
        <v>251</v>
      </c>
      <c r="AJ136" s="87"/>
      <c r="AK136" s="87"/>
    </row>
    <row r="137" spans="1:37" s="62" customFormat="1" x14ac:dyDescent="0.25">
      <c r="A137" s="58">
        <v>45486</v>
      </c>
      <c r="B137" s="59" t="s">
        <v>132</v>
      </c>
      <c r="C137" s="58">
        <v>45492</v>
      </c>
      <c r="D137" s="59" t="s">
        <v>482</v>
      </c>
      <c r="E137" s="59" t="s">
        <v>320</v>
      </c>
      <c r="F137" s="59" t="s">
        <v>204</v>
      </c>
      <c r="G137" s="59" t="s">
        <v>63</v>
      </c>
      <c r="H137" s="59" t="s">
        <v>117</v>
      </c>
      <c r="I137" s="59" t="s">
        <v>243</v>
      </c>
      <c r="J137" s="59" t="s">
        <v>430</v>
      </c>
      <c r="K137" s="59" t="s">
        <v>80</v>
      </c>
      <c r="L137" s="60">
        <v>3</v>
      </c>
      <c r="M137" s="60">
        <v>3</v>
      </c>
      <c r="N137" s="61">
        <v>46000</v>
      </c>
      <c r="O137" s="61">
        <v>138000</v>
      </c>
      <c r="P137" s="61">
        <f t="shared" si="4"/>
        <v>138000</v>
      </c>
      <c r="Q137" s="61">
        <v>0</v>
      </c>
      <c r="R137" s="60">
        <v>0</v>
      </c>
      <c r="S137" s="61">
        <v>0</v>
      </c>
      <c r="T137" s="59"/>
      <c r="U137" s="59" t="s">
        <v>197</v>
      </c>
      <c r="V137" s="59"/>
      <c r="W137" s="59" t="s">
        <v>113</v>
      </c>
      <c r="X137" s="59" t="s">
        <v>425</v>
      </c>
      <c r="Y137" s="59" t="s">
        <v>240</v>
      </c>
      <c r="Z137" s="59"/>
      <c r="AA137" s="59"/>
      <c r="AB137" s="65">
        <f t="shared" si="5"/>
        <v>149040</v>
      </c>
      <c r="AC137" s="62">
        <v>0</v>
      </c>
      <c r="AD137" s="62" t="str">
        <f>VLOOKUP(AF137,Table1[[Ký hiệu]:[Hướng xli]],9,0)</f>
        <v>NCC điều chỉnh giảm toàn bộ HĐ</v>
      </c>
      <c r="AE137" s="62" t="s">
        <v>513</v>
      </c>
      <c r="AF137" s="59">
        <v>36636</v>
      </c>
      <c r="AG137" s="91" t="s">
        <v>677</v>
      </c>
      <c r="AH137" s="87" t="s">
        <v>251</v>
      </c>
      <c r="AI137" s="87" t="s">
        <v>251</v>
      </c>
      <c r="AJ137" s="87"/>
      <c r="AK137" s="87"/>
    </row>
    <row r="138" spans="1:37" s="62" customFormat="1" x14ac:dyDescent="0.25">
      <c r="A138" s="58">
        <v>45486</v>
      </c>
      <c r="B138" s="59" t="s">
        <v>132</v>
      </c>
      <c r="C138" s="58">
        <v>45492</v>
      </c>
      <c r="D138" s="59" t="s">
        <v>482</v>
      </c>
      <c r="E138" s="59" t="s">
        <v>320</v>
      </c>
      <c r="F138" s="59" t="s">
        <v>204</v>
      </c>
      <c r="G138" s="59" t="s">
        <v>63</v>
      </c>
      <c r="H138" s="59" t="s">
        <v>117</v>
      </c>
      <c r="I138" s="59" t="s">
        <v>500</v>
      </c>
      <c r="J138" s="59" t="s">
        <v>485</v>
      </c>
      <c r="K138" s="59" t="s">
        <v>80</v>
      </c>
      <c r="L138" s="60">
        <v>3</v>
      </c>
      <c r="M138" s="60">
        <v>3</v>
      </c>
      <c r="N138" s="61">
        <v>50182</v>
      </c>
      <c r="O138" s="61">
        <v>150546</v>
      </c>
      <c r="P138" s="61">
        <f t="shared" si="4"/>
        <v>150546</v>
      </c>
      <c r="Q138" s="61">
        <v>0</v>
      </c>
      <c r="R138" s="60">
        <v>0</v>
      </c>
      <c r="S138" s="61">
        <v>0</v>
      </c>
      <c r="T138" s="59"/>
      <c r="U138" s="59" t="s">
        <v>197</v>
      </c>
      <c r="V138" s="59"/>
      <c r="W138" s="59" t="s">
        <v>113</v>
      </c>
      <c r="X138" s="59" t="s">
        <v>425</v>
      </c>
      <c r="Y138" s="59" t="s">
        <v>240</v>
      </c>
      <c r="Z138" s="59"/>
      <c r="AA138" s="59"/>
      <c r="AB138" s="65">
        <f t="shared" si="5"/>
        <v>162590</v>
      </c>
      <c r="AC138" s="62">
        <v>0</v>
      </c>
      <c r="AD138" s="62" t="str">
        <f>VLOOKUP(AF138,Table1[[Ký hiệu]:[Hướng xli]],9,0)</f>
        <v>NCC điều chỉnh giảm toàn bộ HĐ</v>
      </c>
      <c r="AE138" s="62" t="s">
        <v>513</v>
      </c>
      <c r="AF138" s="59">
        <v>36636</v>
      </c>
      <c r="AG138" s="91" t="s">
        <v>677</v>
      </c>
      <c r="AH138" s="87" t="s">
        <v>251</v>
      </c>
      <c r="AI138" s="87" t="s">
        <v>251</v>
      </c>
      <c r="AJ138" s="87"/>
      <c r="AK138" s="87"/>
    </row>
    <row r="139" spans="1:37" s="62" customFormat="1" x14ac:dyDescent="0.25">
      <c r="A139" s="58">
        <v>45486</v>
      </c>
      <c r="B139" s="59" t="s">
        <v>132</v>
      </c>
      <c r="C139" s="58">
        <v>45492</v>
      </c>
      <c r="D139" s="59" t="s">
        <v>482</v>
      </c>
      <c r="E139" s="59" t="s">
        <v>320</v>
      </c>
      <c r="F139" s="59" t="s">
        <v>204</v>
      </c>
      <c r="G139" s="59" t="s">
        <v>63</v>
      </c>
      <c r="H139" s="59" t="s">
        <v>117</v>
      </c>
      <c r="I139" s="59" t="s">
        <v>45</v>
      </c>
      <c r="J139" s="59" t="s">
        <v>168</v>
      </c>
      <c r="K139" s="59" t="s">
        <v>80</v>
      </c>
      <c r="L139" s="60">
        <v>3</v>
      </c>
      <c r="M139" s="60">
        <v>3</v>
      </c>
      <c r="N139" s="61">
        <v>49500</v>
      </c>
      <c r="O139" s="61">
        <v>148500</v>
      </c>
      <c r="P139" s="61">
        <f t="shared" si="4"/>
        <v>148500</v>
      </c>
      <c r="Q139" s="61">
        <v>0</v>
      </c>
      <c r="R139" s="60">
        <v>0</v>
      </c>
      <c r="S139" s="61">
        <v>0</v>
      </c>
      <c r="T139" s="59"/>
      <c r="U139" s="59" t="s">
        <v>197</v>
      </c>
      <c r="V139" s="59"/>
      <c r="W139" s="59" t="s">
        <v>113</v>
      </c>
      <c r="X139" s="59" t="s">
        <v>425</v>
      </c>
      <c r="Y139" s="59" t="s">
        <v>240</v>
      </c>
      <c r="Z139" s="59"/>
      <c r="AA139" s="59"/>
      <c r="AB139" s="65">
        <f t="shared" si="5"/>
        <v>160380</v>
      </c>
      <c r="AC139" s="62">
        <v>0</v>
      </c>
      <c r="AD139" s="62" t="str">
        <f>VLOOKUP(AF139,Table1[[Ký hiệu]:[Hướng xli]],9,0)</f>
        <v>NCC điều chỉnh giảm toàn bộ HĐ</v>
      </c>
      <c r="AE139" s="62" t="s">
        <v>513</v>
      </c>
      <c r="AF139" s="59">
        <v>36636</v>
      </c>
      <c r="AG139" s="91" t="s">
        <v>677</v>
      </c>
      <c r="AH139" s="87" t="s">
        <v>251</v>
      </c>
      <c r="AI139" s="87" t="s">
        <v>251</v>
      </c>
      <c r="AJ139" s="87"/>
      <c r="AK139" s="87"/>
    </row>
    <row r="140" spans="1:37" s="62" customFormat="1" x14ac:dyDescent="0.25">
      <c r="A140" s="58">
        <v>45486</v>
      </c>
      <c r="B140" s="59" t="s">
        <v>132</v>
      </c>
      <c r="C140" s="58">
        <v>45492</v>
      </c>
      <c r="D140" s="59" t="s">
        <v>482</v>
      </c>
      <c r="E140" s="59" t="s">
        <v>320</v>
      </c>
      <c r="F140" s="59" t="s">
        <v>204</v>
      </c>
      <c r="G140" s="59" t="s">
        <v>63</v>
      </c>
      <c r="H140" s="59" t="s">
        <v>117</v>
      </c>
      <c r="I140" s="59" t="s">
        <v>472</v>
      </c>
      <c r="J140" s="59" t="s">
        <v>256</v>
      </c>
      <c r="K140" s="59" t="s">
        <v>80</v>
      </c>
      <c r="L140" s="60">
        <v>3</v>
      </c>
      <c r="M140" s="60">
        <v>3</v>
      </c>
      <c r="N140" s="61">
        <v>55595</v>
      </c>
      <c r="O140" s="61">
        <v>166785</v>
      </c>
      <c r="P140" s="61">
        <f t="shared" si="4"/>
        <v>166785</v>
      </c>
      <c r="Q140" s="61">
        <v>0</v>
      </c>
      <c r="R140" s="60">
        <v>0</v>
      </c>
      <c r="S140" s="61">
        <v>0</v>
      </c>
      <c r="T140" s="59"/>
      <c r="U140" s="59" t="s">
        <v>197</v>
      </c>
      <c r="V140" s="59"/>
      <c r="W140" s="59" t="s">
        <v>113</v>
      </c>
      <c r="X140" s="59" t="s">
        <v>425</v>
      </c>
      <c r="Y140" s="59" t="s">
        <v>240</v>
      </c>
      <c r="Z140" s="59"/>
      <c r="AA140" s="59"/>
      <c r="AB140" s="65">
        <f t="shared" si="5"/>
        <v>180128</v>
      </c>
      <c r="AC140" s="62">
        <v>0</v>
      </c>
      <c r="AD140" s="62" t="str">
        <f>VLOOKUP(AF140,Table1[[Ký hiệu]:[Hướng xli]],9,0)</f>
        <v>NCC điều chỉnh giảm toàn bộ HĐ</v>
      </c>
      <c r="AE140" s="62" t="s">
        <v>513</v>
      </c>
      <c r="AF140" s="59">
        <v>36636</v>
      </c>
      <c r="AG140" s="91" t="s">
        <v>677</v>
      </c>
      <c r="AH140" s="87" t="s">
        <v>251</v>
      </c>
      <c r="AI140" s="87" t="s">
        <v>251</v>
      </c>
      <c r="AJ140" s="87"/>
      <c r="AK140" s="87"/>
    </row>
    <row r="141" spans="1:37" s="62" customFormat="1" x14ac:dyDescent="0.25">
      <c r="A141" s="58">
        <v>45486</v>
      </c>
      <c r="B141" s="59" t="s">
        <v>132</v>
      </c>
      <c r="C141" s="58">
        <v>45492</v>
      </c>
      <c r="D141" s="59" t="s">
        <v>482</v>
      </c>
      <c r="E141" s="59" t="s">
        <v>320</v>
      </c>
      <c r="F141" s="59" t="s">
        <v>204</v>
      </c>
      <c r="G141" s="59" t="s">
        <v>63</v>
      </c>
      <c r="H141" s="59" t="s">
        <v>117</v>
      </c>
      <c r="I141" s="59" t="s">
        <v>450</v>
      </c>
      <c r="J141" s="59" t="s">
        <v>306</v>
      </c>
      <c r="K141" s="59" t="s">
        <v>80</v>
      </c>
      <c r="L141" s="60">
        <v>6</v>
      </c>
      <c r="M141" s="60">
        <v>6</v>
      </c>
      <c r="N141" s="61">
        <v>73431</v>
      </c>
      <c r="O141" s="61">
        <v>440586</v>
      </c>
      <c r="P141" s="61">
        <f t="shared" si="4"/>
        <v>440586</v>
      </c>
      <c r="Q141" s="61">
        <v>0</v>
      </c>
      <c r="R141" s="60">
        <v>0</v>
      </c>
      <c r="S141" s="61">
        <v>0</v>
      </c>
      <c r="T141" s="59"/>
      <c r="U141" s="59" t="s">
        <v>197</v>
      </c>
      <c r="V141" s="59"/>
      <c r="W141" s="59" t="s">
        <v>113</v>
      </c>
      <c r="X141" s="59" t="s">
        <v>425</v>
      </c>
      <c r="Y141" s="59" t="s">
        <v>240</v>
      </c>
      <c r="Z141" s="59"/>
      <c r="AA141" s="59"/>
      <c r="AB141" s="65">
        <f t="shared" si="5"/>
        <v>475833</v>
      </c>
      <c r="AC141" s="62">
        <v>0</v>
      </c>
      <c r="AD141" s="62" t="str">
        <f>VLOOKUP(AF141,Table1[[Ký hiệu]:[Hướng xli]],9,0)</f>
        <v>NCC điều chỉnh giảm toàn bộ HĐ</v>
      </c>
      <c r="AE141" s="62" t="s">
        <v>513</v>
      </c>
      <c r="AF141" s="59">
        <v>36636</v>
      </c>
      <c r="AG141" s="91" t="s">
        <v>677</v>
      </c>
      <c r="AH141" s="87" t="s">
        <v>251</v>
      </c>
      <c r="AI141" s="87" t="s">
        <v>251</v>
      </c>
      <c r="AJ141" s="87"/>
      <c r="AK141" s="87"/>
    </row>
    <row r="142" spans="1:37" x14ac:dyDescent="0.25">
      <c r="A142" s="8">
        <v>45486</v>
      </c>
      <c r="B142" s="2" t="s">
        <v>130</v>
      </c>
      <c r="C142" s="8">
        <v>45492</v>
      </c>
      <c r="D142" s="2" t="s">
        <v>208</v>
      </c>
      <c r="E142" s="2" t="s">
        <v>229</v>
      </c>
      <c r="F142" s="2" t="s">
        <v>260</v>
      </c>
      <c r="G142" s="2" t="s">
        <v>297</v>
      </c>
      <c r="H142" s="2" t="s">
        <v>75</v>
      </c>
      <c r="I142" s="2" t="s">
        <v>328</v>
      </c>
      <c r="J142" s="2" t="s">
        <v>305</v>
      </c>
      <c r="K142" s="2" t="s">
        <v>80</v>
      </c>
      <c r="L142" s="11">
        <v>4</v>
      </c>
      <c r="M142" s="11">
        <v>4</v>
      </c>
      <c r="N142" s="6">
        <v>111058</v>
      </c>
      <c r="O142" s="6">
        <v>444232</v>
      </c>
      <c r="P142" s="6">
        <f t="shared" si="4"/>
        <v>444232</v>
      </c>
      <c r="Q142" s="6">
        <v>0</v>
      </c>
      <c r="R142" s="11">
        <v>0</v>
      </c>
      <c r="S142" s="6">
        <v>0</v>
      </c>
      <c r="T142" s="2"/>
      <c r="U142" s="2" t="s">
        <v>157</v>
      </c>
      <c r="V142" s="2"/>
      <c r="W142" s="2" t="s">
        <v>113</v>
      </c>
      <c r="X142" s="2" t="s">
        <v>425</v>
      </c>
      <c r="Y142" s="2" t="s">
        <v>240</v>
      </c>
      <c r="Z142" s="2"/>
      <c r="AA142" s="2"/>
      <c r="AB142" s="65">
        <f t="shared" si="5"/>
        <v>479771</v>
      </c>
      <c r="AC142">
        <v>444232</v>
      </c>
      <c r="AD142" t="str">
        <f>VLOOKUP(AF142,Table1[[Ký hiệu]:[Hướng xli]],9,0)</f>
        <v>NCC check theo sheep data cửa hàng nhập kho điều chỉnh giảm toàn bộ HĐ cũ và xuất lại HĐ mới đúng số lượng</v>
      </c>
      <c r="AE142" t="s">
        <v>531</v>
      </c>
      <c r="AF142" s="57">
        <v>36652</v>
      </c>
      <c r="AG142" s="91" t="s">
        <v>673</v>
      </c>
      <c r="AH142" s="87" t="s">
        <v>697</v>
      </c>
      <c r="AI142" s="87" t="s">
        <v>805</v>
      </c>
    </row>
    <row r="143" spans="1:37" x14ac:dyDescent="0.25">
      <c r="A143" s="8">
        <v>45486</v>
      </c>
      <c r="B143" s="2" t="s">
        <v>130</v>
      </c>
      <c r="C143" s="8">
        <v>45492</v>
      </c>
      <c r="D143" s="2" t="s">
        <v>208</v>
      </c>
      <c r="E143" s="2" t="s">
        <v>229</v>
      </c>
      <c r="F143" s="2" t="s">
        <v>260</v>
      </c>
      <c r="G143" s="2" t="s">
        <v>297</v>
      </c>
      <c r="H143" s="2" t="s">
        <v>75</v>
      </c>
      <c r="I143" s="2" t="s">
        <v>450</v>
      </c>
      <c r="J143" s="2" t="s">
        <v>306</v>
      </c>
      <c r="K143" s="2" t="s">
        <v>80</v>
      </c>
      <c r="L143" s="11">
        <v>4</v>
      </c>
      <c r="M143" s="11">
        <v>4</v>
      </c>
      <c r="N143" s="6">
        <v>73431</v>
      </c>
      <c r="O143" s="6">
        <v>293724</v>
      </c>
      <c r="P143" s="6">
        <f t="shared" si="4"/>
        <v>293724</v>
      </c>
      <c r="Q143" s="6">
        <v>0</v>
      </c>
      <c r="R143" s="11">
        <v>0</v>
      </c>
      <c r="S143" s="6">
        <v>0</v>
      </c>
      <c r="T143" s="2"/>
      <c r="U143" s="2" t="s">
        <v>157</v>
      </c>
      <c r="V143" s="2"/>
      <c r="W143" s="2" t="s">
        <v>113</v>
      </c>
      <c r="X143" s="2" t="s">
        <v>425</v>
      </c>
      <c r="Y143" s="2" t="s">
        <v>240</v>
      </c>
      <c r="Z143" s="2"/>
      <c r="AA143" s="2"/>
      <c r="AB143" s="65">
        <f t="shared" si="5"/>
        <v>317222</v>
      </c>
      <c r="AC143">
        <v>293724</v>
      </c>
      <c r="AD143" t="str">
        <f>VLOOKUP(AF143,Table1[[Ký hiệu]:[Hướng xli]],9,0)</f>
        <v>NCC check theo sheep data cửa hàng nhập kho điều chỉnh giảm toàn bộ HĐ cũ và xuất lại HĐ mới đúng số lượng</v>
      </c>
      <c r="AE143" t="s">
        <v>531</v>
      </c>
      <c r="AF143" s="57">
        <v>36652</v>
      </c>
      <c r="AG143" s="91" t="s">
        <v>673</v>
      </c>
      <c r="AH143" s="87" t="s">
        <v>697</v>
      </c>
      <c r="AI143" s="87" t="s">
        <v>805</v>
      </c>
    </row>
    <row r="144" spans="1:37" s="16" customFormat="1" x14ac:dyDescent="0.25">
      <c r="A144" s="13">
        <v>45486</v>
      </c>
      <c r="B144" s="14" t="s">
        <v>130</v>
      </c>
      <c r="C144" s="13">
        <v>45492</v>
      </c>
      <c r="D144" s="14" t="s">
        <v>208</v>
      </c>
      <c r="E144" s="14" t="s">
        <v>229</v>
      </c>
      <c r="F144" s="14" t="s">
        <v>260</v>
      </c>
      <c r="G144" s="14" t="s">
        <v>297</v>
      </c>
      <c r="H144" s="14" t="s">
        <v>75</v>
      </c>
      <c r="I144" s="14" t="s">
        <v>448</v>
      </c>
      <c r="J144" s="14" t="s">
        <v>372</v>
      </c>
      <c r="K144" s="14" t="s">
        <v>80</v>
      </c>
      <c r="L144" s="12">
        <v>4</v>
      </c>
      <c r="M144" s="12">
        <v>0</v>
      </c>
      <c r="N144" s="15">
        <v>74250</v>
      </c>
      <c r="O144" s="15">
        <v>297000</v>
      </c>
      <c r="P144" s="6">
        <f t="shared" si="4"/>
        <v>0</v>
      </c>
      <c r="Q144" s="15">
        <v>0</v>
      </c>
      <c r="R144" s="12">
        <v>0</v>
      </c>
      <c r="S144" s="15">
        <v>0</v>
      </c>
      <c r="T144" s="14"/>
      <c r="U144" s="14" t="s">
        <v>157</v>
      </c>
      <c r="V144" s="14"/>
      <c r="W144" s="14" t="s">
        <v>113</v>
      </c>
      <c r="X144" s="14" t="s">
        <v>425</v>
      </c>
      <c r="Y144" s="14" t="s">
        <v>240</v>
      </c>
      <c r="Z144" s="14"/>
      <c r="AA144" s="14"/>
      <c r="AB144" s="65">
        <f t="shared" si="5"/>
        <v>320760</v>
      </c>
      <c r="AC144" s="16">
        <v>0</v>
      </c>
      <c r="AD144" t="str">
        <f>VLOOKUP(AF144,Table1[[Ký hiệu]:[Hướng xli]],9,0)</f>
        <v>NCC check theo sheep data cửa hàng nhập kho điều chỉnh giảm toàn bộ HĐ cũ và xuất lại HĐ mới đúng số lượng</v>
      </c>
      <c r="AE144" s="16" t="s">
        <v>531</v>
      </c>
      <c r="AF144" s="20">
        <v>36652</v>
      </c>
      <c r="AG144" s="91" t="s">
        <v>673</v>
      </c>
      <c r="AH144" s="87" t="s">
        <v>697</v>
      </c>
      <c r="AI144" s="87" t="s">
        <v>805</v>
      </c>
      <c r="AJ144" s="88"/>
      <c r="AK144" s="88"/>
    </row>
    <row r="145" spans="1:37" s="62" customFormat="1" x14ac:dyDescent="0.25">
      <c r="A145" s="58">
        <v>45486</v>
      </c>
      <c r="B145" s="59" t="s">
        <v>98</v>
      </c>
      <c r="C145" s="58">
        <v>45492</v>
      </c>
      <c r="D145" s="59" t="s">
        <v>190</v>
      </c>
      <c r="E145" s="59" t="s">
        <v>62</v>
      </c>
      <c r="F145" s="59" t="s">
        <v>260</v>
      </c>
      <c r="G145" s="59" t="s">
        <v>297</v>
      </c>
      <c r="H145" s="59" t="s">
        <v>75</v>
      </c>
      <c r="I145" s="59" t="s">
        <v>450</v>
      </c>
      <c r="J145" s="59" t="s">
        <v>306</v>
      </c>
      <c r="K145" s="59" t="s">
        <v>80</v>
      </c>
      <c r="L145" s="60">
        <v>6</v>
      </c>
      <c r="M145" s="60">
        <v>6</v>
      </c>
      <c r="N145" s="61">
        <v>73431</v>
      </c>
      <c r="O145" s="61">
        <v>440586</v>
      </c>
      <c r="P145" s="61">
        <f t="shared" si="4"/>
        <v>440586</v>
      </c>
      <c r="Q145" s="61">
        <v>0</v>
      </c>
      <c r="R145" s="60">
        <v>0</v>
      </c>
      <c r="S145" s="61">
        <v>0</v>
      </c>
      <c r="T145" s="59"/>
      <c r="U145" s="59" t="s">
        <v>157</v>
      </c>
      <c r="V145" s="59"/>
      <c r="W145" s="59" t="s">
        <v>113</v>
      </c>
      <c r="X145" s="59" t="s">
        <v>425</v>
      </c>
      <c r="Y145" s="59" t="s">
        <v>240</v>
      </c>
      <c r="Z145" s="59"/>
      <c r="AA145" s="59"/>
      <c r="AB145" s="65">
        <f t="shared" si="5"/>
        <v>475833</v>
      </c>
      <c r="AC145" s="62">
        <v>0</v>
      </c>
      <c r="AD145" s="62" t="str">
        <f>VLOOKUP(AF145,Table1[[Ký hiệu]:[Hướng xli]],9,0)</f>
        <v>NCC điều chỉnh giảm toàn bộ HĐ</v>
      </c>
      <c r="AE145" s="62" t="s">
        <v>513</v>
      </c>
      <c r="AF145" s="59">
        <v>36655</v>
      </c>
      <c r="AG145" s="91" t="s">
        <v>677</v>
      </c>
      <c r="AH145" s="87" t="s">
        <v>251</v>
      </c>
      <c r="AI145" s="87" t="s">
        <v>251</v>
      </c>
      <c r="AJ145" s="87"/>
      <c r="AK145" s="87"/>
    </row>
    <row r="146" spans="1:37" s="62" customFormat="1" x14ac:dyDescent="0.25">
      <c r="A146" s="58">
        <v>45486</v>
      </c>
      <c r="B146" s="59" t="s">
        <v>98</v>
      </c>
      <c r="C146" s="58">
        <v>45492</v>
      </c>
      <c r="D146" s="59" t="s">
        <v>190</v>
      </c>
      <c r="E146" s="59" t="s">
        <v>62</v>
      </c>
      <c r="F146" s="59" t="s">
        <v>260</v>
      </c>
      <c r="G146" s="59" t="s">
        <v>297</v>
      </c>
      <c r="H146" s="59" t="s">
        <v>75</v>
      </c>
      <c r="I146" s="59" t="s">
        <v>500</v>
      </c>
      <c r="J146" s="59" t="s">
        <v>485</v>
      </c>
      <c r="K146" s="59" t="s">
        <v>80</v>
      </c>
      <c r="L146" s="60">
        <v>4</v>
      </c>
      <c r="M146" s="60">
        <v>4</v>
      </c>
      <c r="N146" s="61">
        <v>50182</v>
      </c>
      <c r="O146" s="61">
        <v>200728</v>
      </c>
      <c r="P146" s="61">
        <f t="shared" si="4"/>
        <v>200728</v>
      </c>
      <c r="Q146" s="61">
        <v>0</v>
      </c>
      <c r="R146" s="60">
        <v>0</v>
      </c>
      <c r="S146" s="61">
        <v>0</v>
      </c>
      <c r="T146" s="59"/>
      <c r="U146" s="59" t="s">
        <v>157</v>
      </c>
      <c r="V146" s="59"/>
      <c r="W146" s="59" t="s">
        <v>113</v>
      </c>
      <c r="X146" s="59" t="s">
        <v>425</v>
      </c>
      <c r="Y146" s="59" t="s">
        <v>240</v>
      </c>
      <c r="Z146" s="59"/>
      <c r="AA146" s="59"/>
      <c r="AB146" s="65">
        <f t="shared" si="5"/>
        <v>216786</v>
      </c>
      <c r="AC146" s="62">
        <v>0</v>
      </c>
      <c r="AD146" s="62" t="str">
        <f>VLOOKUP(AF146,Table1[[Ký hiệu]:[Hướng xli]],9,0)</f>
        <v>NCC điều chỉnh giảm toàn bộ HĐ</v>
      </c>
      <c r="AE146" s="62" t="s">
        <v>513</v>
      </c>
      <c r="AF146" s="59">
        <v>36655</v>
      </c>
      <c r="AG146" s="91" t="s">
        <v>677</v>
      </c>
      <c r="AH146" s="87" t="s">
        <v>251</v>
      </c>
      <c r="AI146" s="87" t="s">
        <v>251</v>
      </c>
      <c r="AJ146" s="87"/>
      <c r="AK146" s="87"/>
    </row>
    <row r="147" spans="1:37" s="62" customFormat="1" x14ac:dyDescent="0.25">
      <c r="A147" s="58">
        <v>45486</v>
      </c>
      <c r="B147" s="59" t="s">
        <v>98</v>
      </c>
      <c r="C147" s="58">
        <v>45492</v>
      </c>
      <c r="D147" s="59" t="s">
        <v>190</v>
      </c>
      <c r="E147" s="59" t="s">
        <v>62</v>
      </c>
      <c r="F147" s="59" t="s">
        <v>260</v>
      </c>
      <c r="G147" s="59" t="s">
        <v>297</v>
      </c>
      <c r="H147" s="59" t="s">
        <v>75</v>
      </c>
      <c r="I147" s="59" t="s">
        <v>328</v>
      </c>
      <c r="J147" s="59" t="s">
        <v>305</v>
      </c>
      <c r="K147" s="59" t="s">
        <v>80</v>
      </c>
      <c r="L147" s="60">
        <v>4</v>
      </c>
      <c r="M147" s="60">
        <v>4</v>
      </c>
      <c r="N147" s="61">
        <v>111058</v>
      </c>
      <c r="O147" s="61">
        <v>444232</v>
      </c>
      <c r="P147" s="61">
        <f t="shared" si="4"/>
        <v>444232</v>
      </c>
      <c r="Q147" s="61">
        <v>0</v>
      </c>
      <c r="R147" s="60">
        <v>0</v>
      </c>
      <c r="S147" s="61">
        <v>0</v>
      </c>
      <c r="T147" s="59"/>
      <c r="U147" s="59" t="s">
        <v>157</v>
      </c>
      <c r="V147" s="59"/>
      <c r="W147" s="59" t="s">
        <v>113</v>
      </c>
      <c r="X147" s="59" t="s">
        <v>425</v>
      </c>
      <c r="Y147" s="59" t="s">
        <v>240</v>
      </c>
      <c r="Z147" s="59"/>
      <c r="AA147" s="59"/>
      <c r="AB147" s="65">
        <f t="shared" si="5"/>
        <v>479771</v>
      </c>
      <c r="AC147" s="62">
        <v>0</v>
      </c>
      <c r="AD147" s="62" t="str">
        <f>VLOOKUP(AF147,Table1[[Ký hiệu]:[Hướng xli]],9,0)</f>
        <v>NCC điều chỉnh giảm toàn bộ HĐ</v>
      </c>
      <c r="AE147" s="62" t="s">
        <v>513</v>
      </c>
      <c r="AF147" s="59">
        <v>36655</v>
      </c>
      <c r="AG147" s="91" t="s">
        <v>677</v>
      </c>
      <c r="AH147" s="87" t="s">
        <v>251</v>
      </c>
      <c r="AI147" s="87" t="s">
        <v>251</v>
      </c>
      <c r="AJ147" s="87"/>
      <c r="AK147" s="87"/>
    </row>
    <row r="148" spans="1:37" s="62" customFormat="1" x14ac:dyDescent="0.25">
      <c r="A148" s="58">
        <v>45486</v>
      </c>
      <c r="B148" s="59" t="s">
        <v>98</v>
      </c>
      <c r="C148" s="58">
        <v>45492</v>
      </c>
      <c r="D148" s="59" t="s">
        <v>190</v>
      </c>
      <c r="E148" s="59" t="s">
        <v>62</v>
      </c>
      <c r="F148" s="59" t="s">
        <v>260</v>
      </c>
      <c r="G148" s="59" t="s">
        <v>297</v>
      </c>
      <c r="H148" s="59" t="s">
        <v>75</v>
      </c>
      <c r="I148" s="59" t="s">
        <v>243</v>
      </c>
      <c r="J148" s="59" t="s">
        <v>430</v>
      </c>
      <c r="K148" s="59" t="s">
        <v>80</v>
      </c>
      <c r="L148" s="60">
        <v>4</v>
      </c>
      <c r="M148" s="60">
        <v>4</v>
      </c>
      <c r="N148" s="61">
        <v>46000</v>
      </c>
      <c r="O148" s="61">
        <v>184000</v>
      </c>
      <c r="P148" s="61">
        <f t="shared" si="4"/>
        <v>184000</v>
      </c>
      <c r="Q148" s="61">
        <v>0</v>
      </c>
      <c r="R148" s="60">
        <v>0</v>
      </c>
      <c r="S148" s="61">
        <v>0</v>
      </c>
      <c r="T148" s="59"/>
      <c r="U148" s="59" t="s">
        <v>157</v>
      </c>
      <c r="V148" s="59"/>
      <c r="W148" s="59" t="s">
        <v>113</v>
      </c>
      <c r="X148" s="59" t="s">
        <v>425</v>
      </c>
      <c r="Y148" s="59" t="s">
        <v>240</v>
      </c>
      <c r="Z148" s="59"/>
      <c r="AA148" s="59"/>
      <c r="AB148" s="65">
        <f t="shared" si="5"/>
        <v>198720</v>
      </c>
      <c r="AC148" s="62">
        <v>0</v>
      </c>
      <c r="AD148" s="62" t="str">
        <f>VLOOKUP(AF148,Table1[[Ký hiệu]:[Hướng xli]],9,0)</f>
        <v>NCC điều chỉnh giảm toàn bộ HĐ</v>
      </c>
      <c r="AE148" s="62" t="s">
        <v>513</v>
      </c>
      <c r="AF148" s="59">
        <v>36655</v>
      </c>
      <c r="AG148" s="91" t="s">
        <v>677</v>
      </c>
      <c r="AH148" s="87" t="s">
        <v>251</v>
      </c>
      <c r="AI148" s="87" t="s">
        <v>251</v>
      </c>
      <c r="AJ148" s="87"/>
      <c r="AK148" s="87"/>
    </row>
    <row r="149" spans="1:37" s="62" customFormat="1" x14ac:dyDescent="0.25">
      <c r="A149" s="58">
        <v>45491</v>
      </c>
      <c r="B149" s="59" t="s">
        <v>302</v>
      </c>
      <c r="C149" s="58">
        <v>45492</v>
      </c>
      <c r="D149" s="59" t="s">
        <v>148</v>
      </c>
      <c r="E149" s="59" t="s">
        <v>185</v>
      </c>
      <c r="F149" s="59" t="s">
        <v>260</v>
      </c>
      <c r="G149" s="59" t="s">
        <v>297</v>
      </c>
      <c r="H149" s="59" t="s">
        <v>75</v>
      </c>
      <c r="I149" s="59" t="s">
        <v>328</v>
      </c>
      <c r="J149" s="59" t="s">
        <v>305</v>
      </c>
      <c r="K149" s="59" t="s">
        <v>80</v>
      </c>
      <c r="L149" s="60">
        <v>5</v>
      </c>
      <c r="M149" s="60">
        <v>5</v>
      </c>
      <c r="N149" s="61">
        <v>111058</v>
      </c>
      <c r="O149" s="61">
        <v>555290</v>
      </c>
      <c r="P149" s="61">
        <f t="shared" si="4"/>
        <v>555290</v>
      </c>
      <c r="Q149" s="61">
        <v>0</v>
      </c>
      <c r="R149" s="60">
        <v>0</v>
      </c>
      <c r="S149" s="61">
        <v>0</v>
      </c>
      <c r="T149" s="59"/>
      <c r="U149" s="59" t="s">
        <v>157</v>
      </c>
      <c r="V149" s="59"/>
      <c r="W149" s="59" t="s">
        <v>113</v>
      </c>
      <c r="X149" s="59" t="s">
        <v>425</v>
      </c>
      <c r="Y149" s="59" t="s">
        <v>240</v>
      </c>
      <c r="Z149" s="59"/>
      <c r="AA149" s="59"/>
      <c r="AB149" s="65">
        <f t="shared" si="5"/>
        <v>599713</v>
      </c>
      <c r="AC149" s="62">
        <v>0</v>
      </c>
      <c r="AD149" s="62" t="str">
        <f>VLOOKUP(AF149,Table1[[Ký hiệu]:[Hướng xli]],9,0)</f>
        <v>NCC điều chỉnh giảm toàn bộ HĐ</v>
      </c>
      <c r="AE149" s="62" t="s">
        <v>513</v>
      </c>
      <c r="AF149" s="59">
        <v>36666</v>
      </c>
      <c r="AG149" s="91" t="s">
        <v>677</v>
      </c>
      <c r="AH149" s="87" t="s">
        <v>251</v>
      </c>
      <c r="AI149" s="87" t="s">
        <v>251</v>
      </c>
      <c r="AJ149" s="87"/>
      <c r="AK149" s="87"/>
    </row>
    <row r="150" spans="1:37" s="62" customFormat="1" x14ac:dyDescent="0.25">
      <c r="A150" s="58">
        <v>45491</v>
      </c>
      <c r="B150" s="59" t="s">
        <v>302</v>
      </c>
      <c r="C150" s="58">
        <v>45492</v>
      </c>
      <c r="D150" s="59" t="s">
        <v>148</v>
      </c>
      <c r="E150" s="59" t="s">
        <v>185</v>
      </c>
      <c r="F150" s="59" t="s">
        <v>260</v>
      </c>
      <c r="G150" s="59" t="s">
        <v>297</v>
      </c>
      <c r="H150" s="59" t="s">
        <v>75</v>
      </c>
      <c r="I150" s="59" t="s">
        <v>450</v>
      </c>
      <c r="J150" s="59" t="s">
        <v>306</v>
      </c>
      <c r="K150" s="59" t="s">
        <v>80</v>
      </c>
      <c r="L150" s="60">
        <v>5</v>
      </c>
      <c r="M150" s="60">
        <v>5</v>
      </c>
      <c r="N150" s="61">
        <v>73431</v>
      </c>
      <c r="O150" s="61">
        <v>367155</v>
      </c>
      <c r="P150" s="61">
        <f t="shared" si="4"/>
        <v>367155</v>
      </c>
      <c r="Q150" s="61">
        <v>0</v>
      </c>
      <c r="R150" s="60">
        <v>0</v>
      </c>
      <c r="S150" s="61">
        <v>0</v>
      </c>
      <c r="T150" s="59"/>
      <c r="U150" s="59" t="s">
        <v>157</v>
      </c>
      <c r="V150" s="59"/>
      <c r="W150" s="59" t="s">
        <v>113</v>
      </c>
      <c r="X150" s="59" t="s">
        <v>425</v>
      </c>
      <c r="Y150" s="59" t="s">
        <v>240</v>
      </c>
      <c r="Z150" s="59"/>
      <c r="AA150" s="59"/>
      <c r="AB150" s="65">
        <f t="shared" si="5"/>
        <v>396527</v>
      </c>
      <c r="AC150" s="62">
        <v>0</v>
      </c>
      <c r="AD150" s="62" t="str">
        <f>VLOOKUP(AF150,Table1[[Ký hiệu]:[Hướng xli]],9,0)</f>
        <v>NCC điều chỉnh giảm toàn bộ HĐ</v>
      </c>
      <c r="AE150" s="62" t="s">
        <v>513</v>
      </c>
      <c r="AF150" s="59">
        <v>36666</v>
      </c>
      <c r="AG150" s="91" t="s">
        <v>677</v>
      </c>
      <c r="AH150" s="87" t="s">
        <v>251</v>
      </c>
      <c r="AI150" s="87" t="s">
        <v>251</v>
      </c>
      <c r="AJ150" s="87"/>
      <c r="AK150" s="87"/>
    </row>
    <row r="151" spans="1:37" s="62" customFormat="1" x14ac:dyDescent="0.25">
      <c r="A151" s="58">
        <v>45491</v>
      </c>
      <c r="B151" s="59" t="s">
        <v>302</v>
      </c>
      <c r="C151" s="58">
        <v>45492</v>
      </c>
      <c r="D151" s="59" t="s">
        <v>148</v>
      </c>
      <c r="E151" s="59" t="s">
        <v>185</v>
      </c>
      <c r="F151" s="59" t="s">
        <v>260</v>
      </c>
      <c r="G151" s="59" t="s">
        <v>297</v>
      </c>
      <c r="H151" s="59" t="s">
        <v>75</v>
      </c>
      <c r="I151" s="59" t="s">
        <v>472</v>
      </c>
      <c r="J151" s="59" t="s">
        <v>256</v>
      </c>
      <c r="K151" s="59" t="s">
        <v>80</v>
      </c>
      <c r="L151" s="60">
        <v>3</v>
      </c>
      <c r="M151" s="60">
        <v>3</v>
      </c>
      <c r="N151" s="61">
        <v>55595</v>
      </c>
      <c r="O151" s="61">
        <v>166785</v>
      </c>
      <c r="P151" s="61">
        <f t="shared" si="4"/>
        <v>166785</v>
      </c>
      <c r="Q151" s="61">
        <v>0</v>
      </c>
      <c r="R151" s="60">
        <v>0</v>
      </c>
      <c r="S151" s="61">
        <v>0</v>
      </c>
      <c r="T151" s="59"/>
      <c r="U151" s="59" t="s">
        <v>157</v>
      </c>
      <c r="V151" s="59"/>
      <c r="W151" s="59" t="s">
        <v>113</v>
      </c>
      <c r="X151" s="59" t="s">
        <v>425</v>
      </c>
      <c r="Y151" s="59" t="s">
        <v>240</v>
      </c>
      <c r="Z151" s="59"/>
      <c r="AA151" s="59"/>
      <c r="AB151" s="65">
        <f t="shared" si="5"/>
        <v>180128</v>
      </c>
      <c r="AC151" s="62">
        <v>0</v>
      </c>
      <c r="AD151" s="62" t="str">
        <f>VLOOKUP(AF151,Table1[[Ký hiệu]:[Hướng xli]],9,0)</f>
        <v>NCC điều chỉnh giảm toàn bộ HĐ</v>
      </c>
      <c r="AE151" s="62" t="s">
        <v>513</v>
      </c>
      <c r="AF151" s="59">
        <v>36666</v>
      </c>
      <c r="AG151" s="91" t="s">
        <v>677</v>
      </c>
      <c r="AH151" s="87" t="s">
        <v>251</v>
      </c>
      <c r="AI151" s="87" t="s">
        <v>251</v>
      </c>
      <c r="AJ151" s="87"/>
      <c r="AK151" s="87"/>
    </row>
    <row r="152" spans="1:37" s="62" customFormat="1" x14ac:dyDescent="0.25">
      <c r="A152" s="58">
        <v>45491</v>
      </c>
      <c r="B152" s="59" t="s">
        <v>302</v>
      </c>
      <c r="C152" s="58">
        <v>45492</v>
      </c>
      <c r="D152" s="59" t="s">
        <v>148</v>
      </c>
      <c r="E152" s="59" t="s">
        <v>185</v>
      </c>
      <c r="F152" s="59" t="s">
        <v>260</v>
      </c>
      <c r="G152" s="59" t="s">
        <v>297</v>
      </c>
      <c r="H152" s="59" t="s">
        <v>75</v>
      </c>
      <c r="I152" s="59" t="s">
        <v>448</v>
      </c>
      <c r="J152" s="59" t="s">
        <v>372</v>
      </c>
      <c r="K152" s="59" t="s">
        <v>80</v>
      </c>
      <c r="L152" s="60">
        <v>5</v>
      </c>
      <c r="M152" s="60">
        <v>5</v>
      </c>
      <c r="N152" s="61">
        <v>74250</v>
      </c>
      <c r="O152" s="61">
        <v>371250</v>
      </c>
      <c r="P152" s="61">
        <f t="shared" si="4"/>
        <v>371250</v>
      </c>
      <c r="Q152" s="61">
        <v>0</v>
      </c>
      <c r="R152" s="60">
        <v>0</v>
      </c>
      <c r="S152" s="61">
        <v>0</v>
      </c>
      <c r="T152" s="59"/>
      <c r="U152" s="59" t="s">
        <v>157</v>
      </c>
      <c r="V152" s="59"/>
      <c r="W152" s="59" t="s">
        <v>113</v>
      </c>
      <c r="X152" s="59" t="s">
        <v>425</v>
      </c>
      <c r="Y152" s="59" t="s">
        <v>240</v>
      </c>
      <c r="Z152" s="59"/>
      <c r="AA152" s="59"/>
      <c r="AB152" s="65">
        <f t="shared" si="5"/>
        <v>400950</v>
      </c>
      <c r="AC152" s="62">
        <v>0</v>
      </c>
      <c r="AD152" s="62" t="str">
        <f>VLOOKUP(AF152,Table1[[Ký hiệu]:[Hướng xli]],9,0)</f>
        <v>NCC điều chỉnh giảm toàn bộ HĐ</v>
      </c>
      <c r="AE152" s="62" t="s">
        <v>513</v>
      </c>
      <c r="AF152" s="59">
        <v>36666</v>
      </c>
      <c r="AG152" s="91" t="s">
        <v>677</v>
      </c>
      <c r="AH152" s="87" t="s">
        <v>251</v>
      </c>
      <c r="AI152" s="87" t="s">
        <v>251</v>
      </c>
      <c r="AJ152" s="87"/>
      <c r="AK152" s="87"/>
    </row>
    <row r="153" spans="1:37" s="62" customFormat="1" x14ac:dyDescent="0.25">
      <c r="A153" s="58">
        <v>45491</v>
      </c>
      <c r="B153" s="59" t="s">
        <v>21</v>
      </c>
      <c r="C153" s="58">
        <v>45492</v>
      </c>
      <c r="D153" s="59" t="s">
        <v>59</v>
      </c>
      <c r="E153" s="59" t="s">
        <v>25</v>
      </c>
      <c r="F153" s="59" t="s">
        <v>260</v>
      </c>
      <c r="G153" s="59" t="s">
        <v>297</v>
      </c>
      <c r="H153" s="59" t="s">
        <v>75</v>
      </c>
      <c r="I153" s="59" t="s">
        <v>328</v>
      </c>
      <c r="J153" s="59" t="s">
        <v>305</v>
      </c>
      <c r="K153" s="59" t="s">
        <v>80</v>
      </c>
      <c r="L153" s="60">
        <v>3</v>
      </c>
      <c r="M153" s="60">
        <v>3</v>
      </c>
      <c r="N153" s="61">
        <v>111058</v>
      </c>
      <c r="O153" s="61">
        <v>333174</v>
      </c>
      <c r="P153" s="61">
        <f t="shared" si="4"/>
        <v>333174</v>
      </c>
      <c r="Q153" s="61">
        <v>0</v>
      </c>
      <c r="R153" s="60">
        <v>0</v>
      </c>
      <c r="S153" s="61">
        <v>0</v>
      </c>
      <c r="T153" s="59"/>
      <c r="U153" s="59" t="s">
        <v>157</v>
      </c>
      <c r="V153" s="59"/>
      <c r="W153" s="59" t="s">
        <v>113</v>
      </c>
      <c r="X153" s="59" t="s">
        <v>425</v>
      </c>
      <c r="Y153" s="59" t="s">
        <v>240</v>
      </c>
      <c r="Z153" s="59"/>
      <c r="AA153" s="59"/>
      <c r="AB153" s="65">
        <f t="shared" si="5"/>
        <v>359828</v>
      </c>
      <c r="AC153" s="62">
        <v>0</v>
      </c>
      <c r="AD153" s="62" t="str">
        <f>VLOOKUP(AF153,Table1[[Ký hiệu]:[Hướng xli]],9,0)</f>
        <v>NCC điều chỉnh giảm toàn bộ HĐ</v>
      </c>
      <c r="AE153" s="62" t="s">
        <v>513</v>
      </c>
      <c r="AF153" s="59">
        <v>36667</v>
      </c>
      <c r="AG153" s="91" t="s">
        <v>677</v>
      </c>
      <c r="AH153" s="87" t="s">
        <v>251</v>
      </c>
      <c r="AI153" s="87" t="s">
        <v>251</v>
      </c>
      <c r="AJ153" s="87"/>
      <c r="AK153" s="87"/>
    </row>
    <row r="154" spans="1:37" s="62" customFormat="1" x14ac:dyDescent="0.25">
      <c r="A154" s="58">
        <v>45491</v>
      </c>
      <c r="B154" s="59" t="s">
        <v>21</v>
      </c>
      <c r="C154" s="58">
        <v>45492</v>
      </c>
      <c r="D154" s="59" t="s">
        <v>59</v>
      </c>
      <c r="E154" s="59" t="s">
        <v>25</v>
      </c>
      <c r="F154" s="59" t="s">
        <v>260</v>
      </c>
      <c r="G154" s="59" t="s">
        <v>297</v>
      </c>
      <c r="H154" s="59" t="s">
        <v>75</v>
      </c>
      <c r="I154" s="59" t="s">
        <v>450</v>
      </c>
      <c r="J154" s="59" t="s">
        <v>306</v>
      </c>
      <c r="K154" s="59" t="s">
        <v>80</v>
      </c>
      <c r="L154" s="60">
        <v>3</v>
      </c>
      <c r="M154" s="60">
        <v>3</v>
      </c>
      <c r="N154" s="61">
        <v>73431</v>
      </c>
      <c r="O154" s="61">
        <v>220293</v>
      </c>
      <c r="P154" s="61">
        <f t="shared" si="4"/>
        <v>220293</v>
      </c>
      <c r="Q154" s="61">
        <v>0</v>
      </c>
      <c r="R154" s="60">
        <v>0</v>
      </c>
      <c r="S154" s="61">
        <v>0</v>
      </c>
      <c r="T154" s="59"/>
      <c r="U154" s="59" t="s">
        <v>157</v>
      </c>
      <c r="V154" s="59"/>
      <c r="W154" s="59" t="s">
        <v>113</v>
      </c>
      <c r="X154" s="59" t="s">
        <v>425</v>
      </c>
      <c r="Y154" s="59" t="s">
        <v>240</v>
      </c>
      <c r="Z154" s="59"/>
      <c r="AA154" s="59"/>
      <c r="AB154" s="65">
        <f t="shared" si="5"/>
        <v>237916</v>
      </c>
      <c r="AC154" s="62">
        <v>0</v>
      </c>
      <c r="AD154" s="62" t="str">
        <f>VLOOKUP(AF154,Table1[[Ký hiệu]:[Hướng xli]],9,0)</f>
        <v>NCC điều chỉnh giảm toàn bộ HĐ</v>
      </c>
      <c r="AE154" s="62" t="s">
        <v>513</v>
      </c>
      <c r="AF154" s="59">
        <v>36667</v>
      </c>
      <c r="AG154" s="91" t="s">
        <v>677</v>
      </c>
      <c r="AH154" s="87" t="s">
        <v>251</v>
      </c>
      <c r="AI154" s="87" t="s">
        <v>251</v>
      </c>
      <c r="AJ154" s="87"/>
      <c r="AK154" s="87"/>
    </row>
    <row r="155" spans="1:37" s="62" customFormat="1" x14ac:dyDescent="0.25">
      <c r="A155" s="58">
        <v>45491</v>
      </c>
      <c r="B155" s="59" t="s">
        <v>21</v>
      </c>
      <c r="C155" s="58">
        <v>45492</v>
      </c>
      <c r="D155" s="59" t="s">
        <v>59</v>
      </c>
      <c r="E155" s="59" t="s">
        <v>25</v>
      </c>
      <c r="F155" s="59" t="s">
        <v>260</v>
      </c>
      <c r="G155" s="59" t="s">
        <v>297</v>
      </c>
      <c r="H155" s="59" t="s">
        <v>75</v>
      </c>
      <c r="I155" s="59" t="s">
        <v>472</v>
      </c>
      <c r="J155" s="59" t="s">
        <v>256</v>
      </c>
      <c r="K155" s="59" t="s">
        <v>80</v>
      </c>
      <c r="L155" s="60">
        <v>5</v>
      </c>
      <c r="M155" s="60">
        <v>5</v>
      </c>
      <c r="N155" s="61">
        <v>55595</v>
      </c>
      <c r="O155" s="61">
        <v>277975</v>
      </c>
      <c r="P155" s="61">
        <f t="shared" si="4"/>
        <v>277975</v>
      </c>
      <c r="Q155" s="61">
        <v>0</v>
      </c>
      <c r="R155" s="60">
        <v>0</v>
      </c>
      <c r="S155" s="61">
        <v>0</v>
      </c>
      <c r="T155" s="59"/>
      <c r="U155" s="59" t="s">
        <v>157</v>
      </c>
      <c r="V155" s="59"/>
      <c r="W155" s="59" t="s">
        <v>113</v>
      </c>
      <c r="X155" s="59" t="s">
        <v>425</v>
      </c>
      <c r="Y155" s="59" t="s">
        <v>240</v>
      </c>
      <c r="Z155" s="59"/>
      <c r="AA155" s="59"/>
      <c r="AB155" s="65">
        <f t="shared" si="5"/>
        <v>300213</v>
      </c>
      <c r="AC155" s="62">
        <v>0</v>
      </c>
      <c r="AD155" s="62" t="str">
        <f>VLOOKUP(AF155,Table1[[Ký hiệu]:[Hướng xli]],9,0)</f>
        <v>NCC điều chỉnh giảm toàn bộ HĐ</v>
      </c>
      <c r="AE155" s="62" t="s">
        <v>513</v>
      </c>
      <c r="AF155" s="59">
        <v>36667</v>
      </c>
      <c r="AG155" s="91" t="s">
        <v>677</v>
      </c>
      <c r="AH155" s="87" t="s">
        <v>251</v>
      </c>
      <c r="AI155" s="87" t="s">
        <v>251</v>
      </c>
      <c r="AJ155" s="87"/>
      <c r="AK155" s="87"/>
    </row>
    <row r="156" spans="1:37" s="62" customFormat="1" x14ac:dyDescent="0.25">
      <c r="A156" s="58">
        <v>45491</v>
      </c>
      <c r="B156" s="59" t="s">
        <v>21</v>
      </c>
      <c r="C156" s="58">
        <v>45492</v>
      </c>
      <c r="D156" s="59" t="s">
        <v>59</v>
      </c>
      <c r="E156" s="59" t="s">
        <v>25</v>
      </c>
      <c r="F156" s="59" t="s">
        <v>260</v>
      </c>
      <c r="G156" s="59" t="s">
        <v>297</v>
      </c>
      <c r="H156" s="59" t="s">
        <v>75</v>
      </c>
      <c r="I156" s="59" t="s">
        <v>243</v>
      </c>
      <c r="J156" s="59" t="s">
        <v>430</v>
      </c>
      <c r="K156" s="59" t="s">
        <v>80</v>
      </c>
      <c r="L156" s="60">
        <v>3</v>
      </c>
      <c r="M156" s="60">
        <v>3</v>
      </c>
      <c r="N156" s="61">
        <v>46000</v>
      </c>
      <c r="O156" s="61">
        <v>138000</v>
      </c>
      <c r="P156" s="61">
        <f t="shared" si="4"/>
        <v>138000</v>
      </c>
      <c r="Q156" s="61">
        <v>0</v>
      </c>
      <c r="R156" s="60">
        <v>0</v>
      </c>
      <c r="S156" s="61">
        <v>0</v>
      </c>
      <c r="T156" s="59"/>
      <c r="U156" s="59" t="s">
        <v>157</v>
      </c>
      <c r="V156" s="59"/>
      <c r="W156" s="59" t="s">
        <v>113</v>
      </c>
      <c r="X156" s="59" t="s">
        <v>425</v>
      </c>
      <c r="Y156" s="59" t="s">
        <v>240</v>
      </c>
      <c r="Z156" s="59"/>
      <c r="AA156" s="59"/>
      <c r="AB156" s="65">
        <f t="shared" si="5"/>
        <v>149040</v>
      </c>
      <c r="AC156" s="62">
        <v>0</v>
      </c>
      <c r="AD156" s="62" t="str">
        <f>VLOOKUP(AF156,Table1[[Ký hiệu]:[Hướng xli]],9,0)</f>
        <v>NCC điều chỉnh giảm toàn bộ HĐ</v>
      </c>
      <c r="AE156" s="62" t="s">
        <v>513</v>
      </c>
      <c r="AF156" s="59">
        <v>36667</v>
      </c>
      <c r="AG156" s="91" t="s">
        <v>677</v>
      </c>
      <c r="AH156" s="87" t="s">
        <v>251</v>
      </c>
      <c r="AI156" s="87" t="s">
        <v>251</v>
      </c>
      <c r="AJ156" s="87"/>
      <c r="AK156" s="87"/>
    </row>
    <row r="157" spans="1:37" s="62" customFormat="1" x14ac:dyDescent="0.25">
      <c r="A157" s="58">
        <v>45491</v>
      </c>
      <c r="B157" s="59" t="s">
        <v>21</v>
      </c>
      <c r="C157" s="58">
        <v>45492</v>
      </c>
      <c r="D157" s="59" t="s">
        <v>59</v>
      </c>
      <c r="E157" s="59" t="s">
        <v>25</v>
      </c>
      <c r="F157" s="59" t="s">
        <v>260</v>
      </c>
      <c r="G157" s="59" t="s">
        <v>297</v>
      </c>
      <c r="H157" s="59" t="s">
        <v>75</v>
      </c>
      <c r="I157" s="59" t="s">
        <v>490</v>
      </c>
      <c r="J157" s="59" t="s">
        <v>236</v>
      </c>
      <c r="K157" s="59" t="s">
        <v>80</v>
      </c>
      <c r="L157" s="60">
        <v>3</v>
      </c>
      <c r="M157" s="60">
        <v>3</v>
      </c>
      <c r="N157" s="61">
        <v>70950</v>
      </c>
      <c r="O157" s="61">
        <v>212850</v>
      </c>
      <c r="P157" s="61">
        <f>M157*N157</f>
        <v>212850</v>
      </c>
      <c r="Q157" s="61">
        <v>0</v>
      </c>
      <c r="R157" s="60">
        <v>0</v>
      </c>
      <c r="S157" s="61">
        <v>0</v>
      </c>
      <c r="T157" s="59"/>
      <c r="U157" s="59" t="s">
        <v>157</v>
      </c>
      <c r="V157" s="59"/>
      <c r="W157" s="59" t="s">
        <v>113</v>
      </c>
      <c r="X157" s="59" t="s">
        <v>425</v>
      </c>
      <c r="Y157" s="59" t="s">
        <v>240</v>
      </c>
      <c r="Z157" s="59"/>
      <c r="AA157" s="59"/>
      <c r="AB157" s="65">
        <f t="shared" si="5"/>
        <v>229878</v>
      </c>
      <c r="AC157" s="62">
        <v>0</v>
      </c>
      <c r="AD157" s="62" t="str">
        <f>VLOOKUP(AF157,Table1[[Ký hiệu]:[Hướng xli]],9,0)</f>
        <v>NCC điều chỉnh giảm toàn bộ HĐ</v>
      </c>
      <c r="AE157" s="62" t="s">
        <v>513</v>
      </c>
      <c r="AF157" s="59">
        <v>36667</v>
      </c>
      <c r="AG157" s="91" t="s">
        <v>677</v>
      </c>
      <c r="AH157" s="87" t="s">
        <v>251</v>
      </c>
      <c r="AI157" s="87" t="s">
        <v>251</v>
      </c>
      <c r="AJ157" s="87"/>
      <c r="AK157" s="87"/>
    </row>
    <row r="158" spans="1:37" s="82" customFormat="1" x14ac:dyDescent="0.25">
      <c r="A158" s="78">
        <v>45486</v>
      </c>
      <c r="B158" s="79" t="s">
        <v>497</v>
      </c>
      <c r="C158" s="78">
        <v>45492</v>
      </c>
      <c r="D158" s="79" t="s">
        <v>105</v>
      </c>
      <c r="E158" s="79">
        <v>4161473229</v>
      </c>
      <c r="F158" s="14" t="s">
        <v>263</v>
      </c>
      <c r="G158" s="14" t="s">
        <v>411</v>
      </c>
      <c r="H158" s="14" t="s">
        <v>251</v>
      </c>
      <c r="I158" s="79" t="s">
        <v>500</v>
      </c>
      <c r="J158" s="79" t="s">
        <v>485</v>
      </c>
      <c r="K158" s="79" t="s">
        <v>80</v>
      </c>
      <c r="L158" s="80">
        <v>3</v>
      </c>
      <c r="M158" s="80">
        <v>0</v>
      </c>
      <c r="N158" s="81">
        <v>50182</v>
      </c>
      <c r="O158" s="15">
        <v>150546</v>
      </c>
      <c r="P158" s="6">
        <f t="shared" si="4"/>
        <v>0</v>
      </c>
      <c r="Q158" s="15">
        <v>0</v>
      </c>
      <c r="R158" s="12">
        <v>0</v>
      </c>
      <c r="S158" s="15">
        <v>0</v>
      </c>
      <c r="T158" s="14" t="s">
        <v>333</v>
      </c>
      <c r="U158" s="14" t="s">
        <v>408</v>
      </c>
      <c r="V158" s="14" t="s">
        <v>180</v>
      </c>
      <c r="W158" s="14" t="s">
        <v>113</v>
      </c>
      <c r="X158" s="14" t="s">
        <v>425</v>
      </c>
      <c r="Y158" s="14" t="s">
        <v>240</v>
      </c>
      <c r="Z158" s="14"/>
      <c r="AA158" s="14"/>
      <c r="AB158" s="84">
        <f t="shared" si="5"/>
        <v>162590</v>
      </c>
      <c r="AC158" s="82">
        <v>0</v>
      </c>
      <c r="AD158" s="77" t="str">
        <f>VLOOKUP(AF158,Table1[[Ký hiệu]:[Hướng xli]],9,0)</f>
        <v>NCC check theo sheep data cửa hàng nhập kho điều chỉnh giảm toàn bộ HĐ cũ và xuất lại HĐ mới đúng số lượng</v>
      </c>
      <c r="AE158" s="82" t="s">
        <v>529</v>
      </c>
      <c r="AF158" s="79">
        <v>36701</v>
      </c>
      <c r="AG158" s="91" t="s">
        <v>673</v>
      </c>
      <c r="AH158" s="87" t="s">
        <v>696</v>
      </c>
      <c r="AI158" s="87" t="s">
        <v>768</v>
      </c>
      <c r="AJ158" s="88" t="s">
        <v>808</v>
      </c>
      <c r="AK158" s="89" t="s">
        <v>818</v>
      </c>
    </row>
    <row r="159" spans="1:37" s="77" customFormat="1" x14ac:dyDescent="0.25">
      <c r="A159" s="72">
        <v>45486</v>
      </c>
      <c r="B159" s="73" t="s">
        <v>497</v>
      </c>
      <c r="C159" s="72">
        <v>45492</v>
      </c>
      <c r="D159" s="73" t="s">
        <v>105</v>
      </c>
      <c r="E159" s="73">
        <v>4161473229</v>
      </c>
      <c r="F159" s="2" t="s">
        <v>263</v>
      </c>
      <c r="G159" s="2" t="s">
        <v>411</v>
      </c>
      <c r="H159" s="2" t="s">
        <v>251</v>
      </c>
      <c r="I159" s="73" t="s">
        <v>472</v>
      </c>
      <c r="J159" s="73" t="s">
        <v>256</v>
      </c>
      <c r="K159" s="73" t="s">
        <v>80</v>
      </c>
      <c r="L159" s="74">
        <v>3</v>
      </c>
      <c r="M159" s="74">
        <v>3</v>
      </c>
      <c r="N159" s="75">
        <v>55595</v>
      </c>
      <c r="O159" s="6">
        <v>166785</v>
      </c>
      <c r="P159" s="6">
        <f t="shared" si="4"/>
        <v>166785</v>
      </c>
      <c r="Q159" s="6">
        <v>0</v>
      </c>
      <c r="R159" s="11">
        <v>0</v>
      </c>
      <c r="S159" s="6">
        <v>0</v>
      </c>
      <c r="T159" s="2" t="s">
        <v>333</v>
      </c>
      <c r="U159" s="2" t="s">
        <v>408</v>
      </c>
      <c r="V159" s="2" t="s">
        <v>180</v>
      </c>
      <c r="W159" s="2" t="s">
        <v>113</v>
      </c>
      <c r="X159" s="2" t="s">
        <v>425</v>
      </c>
      <c r="Y159" s="2" t="s">
        <v>240</v>
      </c>
      <c r="Z159" s="2"/>
      <c r="AA159" s="2"/>
      <c r="AB159" s="84">
        <f t="shared" si="5"/>
        <v>180128</v>
      </c>
      <c r="AC159" s="77">
        <v>166785</v>
      </c>
      <c r="AD159" s="77" t="str">
        <f>VLOOKUP(AF159,Table1[[Ký hiệu]:[Hướng xli]],9,0)</f>
        <v>NCC check theo sheep data cửa hàng nhập kho điều chỉnh giảm toàn bộ HĐ cũ và xuất lại HĐ mới đúng số lượng</v>
      </c>
      <c r="AE159" s="77" t="s">
        <v>529</v>
      </c>
      <c r="AF159" s="73">
        <v>36701</v>
      </c>
      <c r="AG159" s="91" t="s">
        <v>673</v>
      </c>
      <c r="AH159" s="87" t="s">
        <v>696</v>
      </c>
      <c r="AI159" s="87" t="s">
        <v>768</v>
      </c>
      <c r="AJ159" s="88" t="s">
        <v>808</v>
      </c>
      <c r="AK159" s="89" t="s">
        <v>818</v>
      </c>
    </row>
    <row r="160" spans="1:37" s="77" customFormat="1" x14ac:dyDescent="0.25">
      <c r="A160" s="72">
        <v>45486</v>
      </c>
      <c r="B160" s="73" t="s">
        <v>497</v>
      </c>
      <c r="C160" s="72">
        <v>45492</v>
      </c>
      <c r="D160" s="73" t="s">
        <v>105</v>
      </c>
      <c r="E160" s="73">
        <v>4161473229</v>
      </c>
      <c r="F160" s="2" t="s">
        <v>263</v>
      </c>
      <c r="G160" s="2" t="s">
        <v>411</v>
      </c>
      <c r="H160" s="2" t="s">
        <v>251</v>
      </c>
      <c r="I160" s="73" t="s">
        <v>328</v>
      </c>
      <c r="J160" s="73" t="s">
        <v>305</v>
      </c>
      <c r="K160" s="73" t="s">
        <v>80</v>
      </c>
      <c r="L160" s="74">
        <v>6</v>
      </c>
      <c r="M160" s="74">
        <v>6</v>
      </c>
      <c r="N160" s="75">
        <v>111058</v>
      </c>
      <c r="O160" s="6">
        <v>666348</v>
      </c>
      <c r="P160" s="6">
        <f t="shared" si="4"/>
        <v>666348</v>
      </c>
      <c r="Q160" s="6">
        <v>0</v>
      </c>
      <c r="R160" s="11">
        <v>0</v>
      </c>
      <c r="S160" s="6">
        <v>0</v>
      </c>
      <c r="T160" s="2" t="s">
        <v>333</v>
      </c>
      <c r="U160" s="2" t="s">
        <v>408</v>
      </c>
      <c r="V160" s="2" t="s">
        <v>180</v>
      </c>
      <c r="W160" s="2" t="s">
        <v>113</v>
      </c>
      <c r="X160" s="2" t="s">
        <v>425</v>
      </c>
      <c r="Y160" s="2" t="s">
        <v>240</v>
      </c>
      <c r="Z160" s="2"/>
      <c r="AA160" s="2"/>
      <c r="AB160" s="84">
        <f t="shared" si="5"/>
        <v>719656</v>
      </c>
      <c r="AC160" s="77">
        <v>666348</v>
      </c>
      <c r="AD160" s="77" t="str">
        <f>VLOOKUP(AF160,Table1[[Ký hiệu]:[Hướng xli]],9,0)</f>
        <v>NCC check theo sheep data cửa hàng nhập kho điều chỉnh giảm toàn bộ HĐ cũ và xuất lại HĐ mới đúng số lượng</v>
      </c>
      <c r="AE160" s="77" t="s">
        <v>529</v>
      </c>
      <c r="AF160" s="73">
        <v>36701</v>
      </c>
      <c r="AG160" s="91" t="s">
        <v>673</v>
      </c>
      <c r="AH160" s="87" t="s">
        <v>696</v>
      </c>
      <c r="AI160" s="87" t="s">
        <v>768</v>
      </c>
      <c r="AJ160" s="88" t="s">
        <v>808</v>
      </c>
      <c r="AK160" s="89" t="s">
        <v>818</v>
      </c>
    </row>
    <row r="161" spans="1:37" x14ac:dyDescent="0.25">
      <c r="A161" s="8">
        <v>45489</v>
      </c>
      <c r="B161" s="2" t="s">
        <v>246</v>
      </c>
      <c r="C161" s="8">
        <v>45492</v>
      </c>
      <c r="D161" s="2" t="s">
        <v>94</v>
      </c>
      <c r="E161" s="2">
        <v>4161515870</v>
      </c>
      <c r="F161" s="2" t="s">
        <v>335</v>
      </c>
      <c r="G161" s="2" t="s">
        <v>317</v>
      </c>
      <c r="H161" s="2" t="s">
        <v>251</v>
      </c>
      <c r="I161" s="2" t="s">
        <v>450</v>
      </c>
      <c r="J161" s="2" t="s">
        <v>306</v>
      </c>
      <c r="K161" s="2" t="s">
        <v>80</v>
      </c>
      <c r="L161" s="11">
        <v>5</v>
      </c>
      <c r="M161" s="11">
        <v>5</v>
      </c>
      <c r="N161" s="6">
        <v>73431</v>
      </c>
      <c r="O161" s="6">
        <v>367155</v>
      </c>
      <c r="P161" s="6">
        <f t="shared" si="4"/>
        <v>367155</v>
      </c>
      <c r="Q161" s="6">
        <v>0</v>
      </c>
      <c r="R161" s="11">
        <v>0</v>
      </c>
      <c r="S161" s="6">
        <v>0</v>
      </c>
      <c r="T161" s="2" t="s">
        <v>207</v>
      </c>
      <c r="U161" s="2" t="s">
        <v>408</v>
      </c>
      <c r="V161" s="2" t="s">
        <v>365</v>
      </c>
      <c r="W161" s="2" t="s">
        <v>113</v>
      </c>
      <c r="X161" s="2" t="s">
        <v>425</v>
      </c>
      <c r="Y161" s="2" t="s">
        <v>240</v>
      </c>
      <c r="Z161" s="2" t="s">
        <v>175</v>
      </c>
      <c r="AA161" s="2"/>
      <c r="AB161" s="65">
        <f t="shared" si="5"/>
        <v>396527</v>
      </c>
      <c r="AC161">
        <v>367155</v>
      </c>
      <c r="AD161" t="str">
        <f>VLOOKUP(AF161,Table1[[Ký hiệu]:[Hướng xli]],9,0)</f>
        <v>NCC check theo sheep data cửa hàng nhập kho điều chỉnh giảm toàn bộ HĐ cũ và xuất lại HĐ mới đúng số lượng</v>
      </c>
      <c r="AE161" t="s">
        <v>532</v>
      </c>
      <c r="AF161" s="57">
        <v>36711</v>
      </c>
      <c r="AG161" s="91" t="s">
        <v>673</v>
      </c>
      <c r="AH161" s="87" t="s">
        <v>695</v>
      </c>
      <c r="AI161" s="87" t="s">
        <v>799</v>
      </c>
    </row>
    <row r="162" spans="1:37" x14ac:dyDescent="0.25">
      <c r="A162" s="8">
        <v>45489</v>
      </c>
      <c r="B162" s="2" t="s">
        <v>246</v>
      </c>
      <c r="C162" s="8">
        <v>45492</v>
      </c>
      <c r="D162" s="2" t="s">
        <v>94</v>
      </c>
      <c r="E162" s="2">
        <v>4161515870</v>
      </c>
      <c r="F162" s="2" t="s">
        <v>335</v>
      </c>
      <c r="G162" s="2" t="s">
        <v>317</v>
      </c>
      <c r="H162" s="2" t="s">
        <v>251</v>
      </c>
      <c r="I162" s="2" t="s">
        <v>328</v>
      </c>
      <c r="J162" s="2" t="s">
        <v>305</v>
      </c>
      <c r="K162" s="2" t="s">
        <v>80</v>
      </c>
      <c r="L162" s="11">
        <v>5</v>
      </c>
      <c r="M162" s="11">
        <v>5</v>
      </c>
      <c r="N162" s="6">
        <v>111058</v>
      </c>
      <c r="O162" s="6">
        <v>555290</v>
      </c>
      <c r="P162" s="6">
        <f t="shared" si="4"/>
        <v>555290</v>
      </c>
      <c r="Q162" s="6">
        <v>0</v>
      </c>
      <c r="R162" s="11">
        <v>0</v>
      </c>
      <c r="S162" s="6">
        <v>0</v>
      </c>
      <c r="T162" s="2" t="s">
        <v>207</v>
      </c>
      <c r="U162" s="2" t="s">
        <v>408</v>
      </c>
      <c r="V162" s="2" t="s">
        <v>365</v>
      </c>
      <c r="W162" s="2" t="s">
        <v>113</v>
      </c>
      <c r="X162" s="2" t="s">
        <v>425</v>
      </c>
      <c r="Y162" s="2" t="s">
        <v>240</v>
      </c>
      <c r="Z162" s="2" t="s">
        <v>175</v>
      </c>
      <c r="AA162" s="2"/>
      <c r="AB162" s="65">
        <f t="shared" si="5"/>
        <v>599713</v>
      </c>
      <c r="AC162">
        <v>555290</v>
      </c>
      <c r="AD162" t="str">
        <f>VLOOKUP(AF162,Table1[[Ký hiệu]:[Hướng xli]],9,0)</f>
        <v>NCC check theo sheep data cửa hàng nhập kho điều chỉnh giảm toàn bộ HĐ cũ và xuất lại HĐ mới đúng số lượng</v>
      </c>
      <c r="AE162" t="s">
        <v>532</v>
      </c>
      <c r="AF162" s="57">
        <v>36711</v>
      </c>
      <c r="AG162" s="91" t="s">
        <v>673</v>
      </c>
      <c r="AH162" s="87" t="s">
        <v>695</v>
      </c>
      <c r="AI162" s="87" t="s">
        <v>799</v>
      </c>
    </row>
    <row r="163" spans="1:37" x14ac:dyDescent="0.25">
      <c r="A163" s="8">
        <v>45489</v>
      </c>
      <c r="B163" s="2" t="s">
        <v>246</v>
      </c>
      <c r="C163" s="8">
        <v>45492</v>
      </c>
      <c r="D163" s="2" t="s">
        <v>94</v>
      </c>
      <c r="E163" s="2">
        <v>4161515870</v>
      </c>
      <c r="F163" s="2" t="s">
        <v>335</v>
      </c>
      <c r="G163" s="2" t="s">
        <v>317</v>
      </c>
      <c r="H163" s="2" t="s">
        <v>251</v>
      </c>
      <c r="I163" s="2" t="s">
        <v>472</v>
      </c>
      <c r="J163" s="2" t="s">
        <v>256</v>
      </c>
      <c r="K163" s="2" t="s">
        <v>80</v>
      </c>
      <c r="L163" s="11">
        <v>5</v>
      </c>
      <c r="M163" s="11">
        <v>5</v>
      </c>
      <c r="N163" s="6">
        <v>55595</v>
      </c>
      <c r="O163" s="6">
        <v>277975</v>
      </c>
      <c r="P163" s="6">
        <f t="shared" si="4"/>
        <v>277975</v>
      </c>
      <c r="Q163" s="6">
        <v>0</v>
      </c>
      <c r="R163" s="11">
        <v>0</v>
      </c>
      <c r="S163" s="6">
        <v>0</v>
      </c>
      <c r="T163" s="2" t="s">
        <v>207</v>
      </c>
      <c r="U163" s="2" t="s">
        <v>408</v>
      </c>
      <c r="V163" s="2" t="s">
        <v>365</v>
      </c>
      <c r="W163" s="2" t="s">
        <v>113</v>
      </c>
      <c r="X163" s="2" t="s">
        <v>425</v>
      </c>
      <c r="Y163" s="2" t="s">
        <v>240</v>
      </c>
      <c r="Z163" s="2" t="s">
        <v>175</v>
      </c>
      <c r="AA163" s="2"/>
      <c r="AB163" s="65">
        <f t="shared" si="5"/>
        <v>300213</v>
      </c>
      <c r="AC163">
        <v>277975</v>
      </c>
      <c r="AD163" t="str">
        <f>VLOOKUP(AF163,Table1[[Ký hiệu]:[Hướng xli]],9,0)</f>
        <v>NCC check theo sheep data cửa hàng nhập kho điều chỉnh giảm toàn bộ HĐ cũ và xuất lại HĐ mới đúng số lượng</v>
      </c>
      <c r="AE163" t="s">
        <v>532</v>
      </c>
      <c r="AF163" s="57">
        <v>36711</v>
      </c>
      <c r="AG163" s="91" t="s">
        <v>673</v>
      </c>
      <c r="AH163" s="87" t="s">
        <v>695</v>
      </c>
      <c r="AI163" s="87" t="s">
        <v>799</v>
      </c>
    </row>
    <row r="164" spans="1:37" s="16" customFormat="1" x14ac:dyDescent="0.25">
      <c r="A164" s="13">
        <v>45489</v>
      </c>
      <c r="B164" s="14" t="s">
        <v>246</v>
      </c>
      <c r="C164" s="13">
        <v>45492</v>
      </c>
      <c r="D164" s="14" t="s">
        <v>94</v>
      </c>
      <c r="E164" s="14">
        <v>4161515870</v>
      </c>
      <c r="F164" s="14" t="s">
        <v>335</v>
      </c>
      <c r="G164" s="14" t="s">
        <v>317</v>
      </c>
      <c r="H164" s="14" t="s">
        <v>251</v>
      </c>
      <c r="I164" s="14" t="s">
        <v>500</v>
      </c>
      <c r="J164" s="14" t="s">
        <v>485</v>
      </c>
      <c r="K164" s="14" t="s">
        <v>80</v>
      </c>
      <c r="L164" s="12">
        <v>5</v>
      </c>
      <c r="M164" s="12">
        <v>0</v>
      </c>
      <c r="N164" s="15">
        <v>50182</v>
      </c>
      <c r="O164" s="15">
        <v>250910</v>
      </c>
      <c r="P164" s="6">
        <f t="shared" si="4"/>
        <v>0</v>
      </c>
      <c r="Q164" s="15">
        <v>0</v>
      </c>
      <c r="R164" s="12">
        <v>0</v>
      </c>
      <c r="S164" s="15">
        <v>0</v>
      </c>
      <c r="T164" s="14" t="s">
        <v>207</v>
      </c>
      <c r="U164" s="14" t="s">
        <v>408</v>
      </c>
      <c r="V164" s="14" t="s">
        <v>365</v>
      </c>
      <c r="W164" s="14" t="s">
        <v>113</v>
      </c>
      <c r="X164" s="14" t="s">
        <v>425</v>
      </c>
      <c r="Y164" s="14" t="s">
        <v>240</v>
      </c>
      <c r="Z164" s="14" t="s">
        <v>175</v>
      </c>
      <c r="AA164" s="14"/>
      <c r="AB164" s="65">
        <f t="shared" si="5"/>
        <v>270983</v>
      </c>
      <c r="AC164" s="16">
        <v>0</v>
      </c>
      <c r="AD164" t="str">
        <f>VLOOKUP(AF164,Table1[[Ký hiệu]:[Hướng xli]],9,0)</f>
        <v>NCC check theo sheep data cửa hàng nhập kho điều chỉnh giảm toàn bộ HĐ cũ và xuất lại HĐ mới đúng số lượng</v>
      </c>
      <c r="AE164" s="16" t="s">
        <v>532</v>
      </c>
      <c r="AF164" s="20">
        <v>36711</v>
      </c>
      <c r="AG164" s="91" t="s">
        <v>673</v>
      </c>
      <c r="AH164" s="87" t="s">
        <v>695</v>
      </c>
      <c r="AI164" s="87" t="s">
        <v>799</v>
      </c>
      <c r="AJ164" s="88"/>
      <c r="AK164" s="88"/>
    </row>
    <row r="165" spans="1:37" s="77" customFormat="1" x14ac:dyDescent="0.25">
      <c r="A165" s="72">
        <v>45488</v>
      </c>
      <c r="B165" s="73" t="s">
        <v>244</v>
      </c>
      <c r="C165" s="72">
        <v>45498</v>
      </c>
      <c r="D165" s="73" t="s">
        <v>434</v>
      </c>
      <c r="E165" s="73">
        <v>4161592649</v>
      </c>
      <c r="F165" s="2" t="s">
        <v>28</v>
      </c>
      <c r="G165" s="2" t="s">
        <v>282</v>
      </c>
      <c r="H165" s="2"/>
      <c r="I165" s="73" t="s">
        <v>450</v>
      </c>
      <c r="J165" s="73" t="s">
        <v>306</v>
      </c>
      <c r="K165" s="73" t="s">
        <v>80</v>
      </c>
      <c r="L165" s="74">
        <v>5</v>
      </c>
      <c r="M165" s="74">
        <v>5</v>
      </c>
      <c r="N165" s="75">
        <v>73431</v>
      </c>
      <c r="O165" s="6">
        <v>367155</v>
      </c>
      <c r="P165" s="6">
        <f t="shared" ref="P165:P220" si="6">M165*N165</f>
        <v>367155</v>
      </c>
      <c r="Q165" s="6">
        <v>0</v>
      </c>
      <c r="R165" s="11">
        <v>0</v>
      </c>
      <c r="S165" s="6">
        <v>0</v>
      </c>
      <c r="T165" s="2" t="s">
        <v>162</v>
      </c>
      <c r="U165" s="2" t="s">
        <v>252</v>
      </c>
      <c r="V165" s="2" t="s">
        <v>202</v>
      </c>
      <c r="W165" s="2" t="s">
        <v>253</v>
      </c>
      <c r="X165" s="2" t="s">
        <v>425</v>
      </c>
      <c r="Y165" s="2" t="s">
        <v>445</v>
      </c>
      <c r="Z165" s="2" t="s">
        <v>251</v>
      </c>
      <c r="AA165" s="2"/>
      <c r="AB165" s="84">
        <f t="shared" si="5"/>
        <v>396527</v>
      </c>
      <c r="AC165" s="77">
        <v>367155</v>
      </c>
      <c r="AD165" s="77" t="str">
        <f>VLOOKUP(AF165,Table1[[Ký hiệu]:[Hướng xli]],9,0)</f>
        <v>NCC check theo sheep data cửa hàng nhập kho điều chỉnh giảm toàn bộ HĐ cũ và xuất lại HĐ mới đúng số lượng</v>
      </c>
      <c r="AE165" s="77" t="s">
        <v>526</v>
      </c>
      <c r="AF165" s="73">
        <v>37245</v>
      </c>
      <c r="AG165" s="91" t="s">
        <v>673</v>
      </c>
      <c r="AH165" s="87" t="s">
        <v>694</v>
      </c>
      <c r="AI165" s="87" t="s">
        <v>776</v>
      </c>
      <c r="AJ165" s="88" t="s">
        <v>808</v>
      </c>
      <c r="AK165" s="90" t="s">
        <v>819</v>
      </c>
    </row>
    <row r="166" spans="1:37" s="82" customFormat="1" x14ac:dyDescent="0.25">
      <c r="A166" s="78">
        <v>45488</v>
      </c>
      <c r="B166" s="79" t="s">
        <v>244</v>
      </c>
      <c r="C166" s="78">
        <v>45498</v>
      </c>
      <c r="D166" s="79" t="s">
        <v>434</v>
      </c>
      <c r="E166" s="79">
        <v>4161592649</v>
      </c>
      <c r="F166" s="14" t="s">
        <v>28</v>
      </c>
      <c r="G166" s="14" t="s">
        <v>282</v>
      </c>
      <c r="H166" s="14"/>
      <c r="I166" s="79" t="s">
        <v>243</v>
      </c>
      <c r="J166" s="79" t="s">
        <v>430</v>
      </c>
      <c r="K166" s="79" t="s">
        <v>80</v>
      </c>
      <c r="L166" s="80">
        <v>10</v>
      </c>
      <c r="M166" s="80">
        <v>0</v>
      </c>
      <c r="N166" s="81">
        <v>46000</v>
      </c>
      <c r="O166" s="15">
        <v>460000</v>
      </c>
      <c r="P166" s="6">
        <f t="shared" si="6"/>
        <v>0</v>
      </c>
      <c r="Q166" s="15">
        <v>0</v>
      </c>
      <c r="R166" s="12">
        <v>0</v>
      </c>
      <c r="S166" s="15">
        <v>0</v>
      </c>
      <c r="T166" s="14" t="s">
        <v>162</v>
      </c>
      <c r="U166" s="14" t="s">
        <v>252</v>
      </c>
      <c r="V166" s="14" t="s">
        <v>202</v>
      </c>
      <c r="W166" s="14" t="s">
        <v>253</v>
      </c>
      <c r="X166" s="14" t="s">
        <v>425</v>
      </c>
      <c r="Y166" s="14" t="s">
        <v>445</v>
      </c>
      <c r="Z166" s="14" t="s">
        <v>251</v>
      </c>
      <c r="AA166" s="14"/>
      <c r="AB166" s="84">
        <f t="shared" si="5"/>
        <v>496800</v>
      </c>
      <c r="AC166" s="82">
        <v>0</v>
      </c>
      <c r="AD166" s="77" t="str">
        <f>VLOOKUP(AF166,Table1[[Ký hiệu]:[Hướng xli]],9,0)</f>
        <v>NCC check theo sheep data cửa hàng nhập kho điều chỉnh giảm toàn bộ HĐ cũ và xuất lại HĐ mới đúng số lượng</v>
      </c>
      <c r="AE166" s="82" t="s">
        <v>526</v>
      </c>
      <c r="AF166" s="79">
        <v>37245</v>
      </c>
      <c r="AG166" s="91" t="s">
        <v>673</v>
      </c>
      <c r="AH166" s="87" t="s">
        <v>694</v>
      </c>
      <c r="AI166" s="87" t="s">
        <v>776</v>
      </c>
      <c r="AJ166" s="88" t="s">
        <v>808</v>
      </c>
      <c r="AK166" s="90" t="s">
        <v>819</v>
      </c>
    </row>
    <row r="167" spans="1:37" s="82" customFormat="1" x14ac:dyDescent="0.25">
      <c r="A167" s="78">
        <v>45488</v>
      </c>
      <c r="B167" s="79" t="s">
        <v>244</v>
      </c>
      <c r="C167" s="78">
        <v>45498</v>
      </c>
      <c r="D167" s="79" t="s">
        <v>434</v>
      </c>
      <c r="E167" s="79">
        <v>4161592649</v>
      </c>
      <c r="F167" s="14" t="s">
        <v>28</v>
      </c>
      <c r="G167" s="14" t="s">
        <v>282</v>
      </c>
      <c r="H167" s="14"/>
      <c r="I167" s="79" t="s">
        <v>448</v>
      </c>
      <c r="J167" s="79" t="s">
        <v>372</v>
      </c>
      <c r="K167" s="79" t="s">
        <v>80</v>
      </c>
      <c r="L167" s="80">
        <v>10</v>
      </c>
      <c r="M167" s="80">
        <v>0</v>
      </c>
      <c r="N167" s="81">
        <v>59400</v>
      </c>
      <c r="O167" s="15">
        <v>594000</v>
      </c>
      <c r="P167" s="6">
        <f t="shared" si="6"/>
        <v>0</v>
      </c>
      <c r="Q167" s="15">
        <v>0</v>
      </c>
      <c r="R167" s="12">
        <v>0</v>
      </c>
      <c r="S167" s="15">
        <v>0</v>
      </c>
      <c r="T167" s="14" t="s">
        <v>162</v>
      </c>
      <c r="U167" s="14" t="s">
        <v>252</v>
      </c>
      <c r="V167" s="14" t="s">
        <v>202</v>
      </c>
      <c r="W167" s="14" t="s">
        <v>253</v>
      </c>
      <c r="X167" s="14" t="s">
        <v>425</v>
      </c>
      <c r="Y167" s="14" t="s">
        <v>445</v>
      </c>
      <c r="Z167" s="14" t="s">
        <v>251</v>
      </c>
      <c r="AA167" s="14"/>
      <c r="AB167" s="84">
        <f t="shared" si="5"/>
        <v>641520</v>
      </c>
      <c r="AC167" s="82">
        <v>0</v>
      </c>
      <c r="AD167" s="77" t="str">
        <f>VLOOKUP(AF167,Table1[[Ký hiệu]:[Hướng xli]],9,0)</f>
        <v>NCC check theo sheep data cửa hàng nhập kho điều chỉnh giảm toàn bộ HĐ cũ và xuất lại HĐ mới đúng số lượng</v>
      </c>
      <c r="AE167" s="82" t="s">
        <v>526</v>
      </c>
      <c r="AF167" s="79">
        <v>37245</v>
      </c>
      <c r="AG167" s="91" t="s">
        <v>673</v>
      </c>
      <c r="AH167" s="87" t="s">
        <v>694</v>
      </c>
      <c r="AI167" s="87" t="s">
        <v>776</v>
      </c>
      <c r="AJ167" s="88" t="s">
        <v>808</v>
      </c>
      <c r="AK167" s="90" t="s">
        <v>819</v>
      </c>
    </row>
    <row r="168" spans="1:37" s="82" customFormat="1" x14ac:dyDescent="0.25">
      <c r="A168" s="78">
        <v>45488</v>
      </c>
      <c r="B168" s="79" t="s">
        <v>244</v>
      </c>
      <c r="C168" s="78">
        <v>45498</v>
      </c>
      <c r="D168" s="79" t="s">
        <v>434</v>
      </c>
      <c r="E168" s="79">
        <v>4161592649</v>
      </c>
      <c r="F168" s="14" t="s">
        <v>28</v>
      </c>
      <c r="G168" s="14" t="s">
        <v>282</v>
      </c>
      <c r="H168" s="14"/>
      <c r="I168" s="79" t="s">
        <v>472</v>
      </c>
      <c r="J168" s="79" t="s">
        <v>256</v>
      </c>
      <c r="K168" s="79" t="s">
        <v>80</v>
      </c>
      <c r="L168" s="80">
        <v>5</v>
      </c>
      <c r="M168" s="80">
        <v>0</v>
      </c>
      <c r="N168" s="81">
        <v>55595</v>
      </c>
      <c r="O168" s="15">
        <v>277975</v>
      </c>
      <c r="P168" s="6">
        <f t="shared" si="6"/>
        <v>0</v>
      </c>
      <c r="Q168" s="15">
        <v>0</v>
      </c>
      <c r="R168" s="12">
        <v>0</v>
      </c>
      <c r="S168" s="15">
        <v>0</v>
      </c>
      <c r="T168" s="14" t="s">
        <v>162</v>
      </c>
      <c r="U168" s="14" t="s">
        <v>252</v>
      </c>
      <c r="V168" s="14" t="s">
        <v>202</v>
      </c>
      <c r="W168" s="14" t="s">
        <v>253</v>
      </c>
      <c r="X168" s="14" t="s">
        <v>425</v>
      </c>
      <c r="Y168" s="14" t="s">
        <v>445</v>
      </c>
      <c r="Z168" s="14" t="s">
        <v>251</v>
      </c>
      <c r="AA168" s="14"/>
      <c r="AB168" s="84">
        <f t="shared" si="5"/>
        <v>300213</v>
      </c>
      <c r="AC168" s="82">
        <v>0</v>
      </c>
      <c r="AD168" s="77" t="str">
        <f>VLOOKUP(AF168,Table1[[Ký hiệu]:[Hướng xli]],9,0)</f>
        <v>NCC check theo sheep data cửa hàng nhập kho điều chỉnh giảm toàn bộ HĐ cũ và xuất lại HĐ mới đúng số lượng</v>
      </c>
      <c r="AE168" s="82" t="s">
        <v>526</v>
      </c>
      <c r="AF168" s="79">
        <v>37245</v>
      </c>
      <c r="AG168" s="91" t="s">
        <v>673</v>
      </c>
      <c r="AH168" s="87" t="s">
        <v>694</v>
      </c>
      <c r="AI168" s="87" t="s">
        <v>776</v>
      </c>
      <c r="AJ168" s="88" t="s">
        <v>808</v>
      </c>
      <c r="AK168" s="90" t="s">
        <v>819</v>
      </c>
    </row>
    <row r="169" spans="1:37" s="62" customFormat="1" x14ac:dyDescent="0.25">
      <c r="A169" s="58">
        <v>45488</v>
      </c>
      <c r="B169" s="59" t="s">
        <v>398</v>
      </c>
      <c r="C169" s="58">
        <v>45498</v>
      </c>
      <c r="D169" s="59" t="s">
        <v>10</v>
      </c>
      <c r="E169" s="59">
        <v>4161613629</v>
      </c>
      <c r="F169" s="59" t="s">
        <v>319</v>
      </c>
      <c r="G169" s="59" t="s">
        <v>282</v>
      </c>
      <c r="H169" s="59"/>
      <c r="I169" s="59" t="s">
        <v>328</v>
      </c>
      <c r="J169" s="59" t="s">
        <v>305</v>
      </c>
      <c r="K169" s="59" t="s">
        <v>80</v>
      </c>
      <c r="L169" s="60">
        <v>6</v>
      </c>
      <c r="M169" s="60">
        <v>6</v>
      </c>
      <c r="N169" s="61">
        <v>111058</v>
      </c>
      <c r="O169" s="61">
        <v>666348</v>
      </c>
      <c r="P169" s="61">
        <f t="shared" si="6"/>
        <v>666348</v>
      </c>
      <c r="Q169" s="61">
        <v>0</v>
      </c>
      <c r="R169" s="60">
        <v>0</v>
      </c>
      <c r="S169" s="61">
        <v>0</v>
      </c>
      <c r="T169" s="59" t="s">
        <v>162</v>
      </c>
      <c r="U169" s="59" t="s">
        <v>252</v>
      </c>
      <c r="V169" s="59" t="s">
        <v>202</v>
      </c>
      <c r="W169" s="59" t="s">
        <v>253</v>
      </c>
      <c r="X169" s="59" t="s">
        <v>425</v>
      </c>
      <c r="Y169" s="59" t="s">
        <v>445</v>
      </c>
      <c r="Z169" s="59" t="s">
        <v>251</v>
      </c>
      <c r="AA169" s="59"/>
      <c r="AB169" s="65">
        <f t="shared" si="5"/>
        <v>719656</v>
      </c>
      <c r="AC169" s="62">
        <v>0</v>
      </c>
      <c r="AD169" s="62" t="str">
        <f>VLOOKUP(AF169,Table1[[Ký hiệu]:[Hướng xli]],9,0)</f>
        <v>NCC điều chỉnh giảm toàn bộ HĐ</v>
      </c>
      <c r="AE169" s="62" t="s">
        <v>513</v>
      </c>
      <c r="AF169" s="59">
        <v>37250</v>
      </c>
      <c r="AG169" s="91" t="s">
        <v>677</v>
      </c>
      <c r="AH169" s="87" t="s">
        <v>251</v>
      </c>
      <c r="AI169" s="87" t="s">
        <v>251</v>
      </c>
      <c r="AJ169" s="87"/>
      <c r="AK169" s="87"/>
    </row>
    <row r="170" spans="1:37" s="62" customFormat="1" x14ac:dyDescent="0.25">
      <c r="A170" s="58">
        <v>45488</v>
      </c>
      <c r="B170" s="59" t="s">
        <v>398</v>
      </c>
      <c r="C170" s="58">
        <v>45498</v>
      </c>
      <c r="D170" s="59" t="s">
        <v>10</v>
      </c>
      <c r="E170" s="59">
        <v>4161613629</v>
      </c>
      <c r="F170" s="59" t="s">
        <v>319</v>
      </c>
      <c r="G170" s="59" t="s">
        <v>282</v>
      </c>
      <c r="H170" s="59"/>
      <c r="I170" s="59" t="s">
        <v>450</v>
      </c>
      <c r="J170" s="59" t="s">
        <v>306</v>
      </c>
      <c r="K170" s="59" t="s">
        <v>80</v>
      </c>
      <c r="L170" s="60">
        <v>8</v>
      </c>
      <c r="M170" s="60">
        <v>8</v>
      </c>
      <c r="N170" s="61">
        <v>73431</v>
      </c>
      <c r="O170" s="61">
        <v>587448</v>
      </c>
      <c r="P170" s="61">
        <f t="shared" si="6"/>
        <v>587448</v>
      </c>
      <c r="Q170" s="61">
        <v>0</v>
      </c>
      <c r="R170" s="60">
        <v>0</v>
      </c>
      <c r="S170" s="61">
        <v>0</v>
      </c>
      <c r="T170" s="59" t="s">
        <v>162</v>
      </c>
      <c r="U170" s="59" t="s">
        <v>252</v>
      </c>
      <c r="V170" s="59" t="s">
        <v>202</v>
      </c>
      <c r="W170" s="59" t="s">
        <v>253</v>
      </c>
      <c r="X170" s="59" t="s">
        <v>425</v>
      </c>
      <c r="Y170" s="59" t="s">
        <v>445</v>
      </c>
      <c r="Z170" s="59" t="s">
        <v>251</v>
      </c>
      <c r="AA170" s="59"/>
      <c r="AB170" s="65">
        <f t="shared" si="5"/>
        <v>634444</v>
      </c>
      <c r="AC170" s="62">
        <v>0</v>
      </c>
      <c r="AD170" s="62" t="str">
        <f>VLOOKUP(AF170,Table1[[Ký hiệu]:[Hướng xli]],9,0)</f>
        <v>NCC điều chỉnh giảm toàn bộ HĐ</v>
      </c>
      <c r="AE170" s="62" t="s">
        <v>513</v>
      </c>
      <c r="AF170" s="59">
        <v>37250</v>
      </c>
      <c r="AG170" s="91" t="s">
        <v>677</v>
      </c>
      <c r="AH170" s="87" t="s">
        <v>251</v>
      </c>
      <c r="AI170" s="87" t="s">
        <v>251</v>
      </c>
      <c r="AJ170" s="87"/>
      <c r="AK170" s="87"/>
    </row>
    <row r="171" spans="1:37" s="62" customFormat="1" x14ac:dyDescent="0.25">
      <c r="A171" s="58">
        <v>45488</v>
      </c>
      <c r="B171" s="59" t="s">
        <v>398</v>
      </c>
      <c r="C171" s="58">
        <v>45498</v>
      </c>
      <c r="D171" s="59" t="s">
        <v>10</v>
      </c>
      <c r="E171" s="59">
        <v>4161613629</v>
      </c>
      <c r="F171" s="59" t="s">
        <v>319</v>
      </c>
      <c r="G171" s="59" t="s">
        <v>282</v>
      </c>
      <c r="H171" s="59"/>
      <c r="I171" s="59" t="s">
        <v>500</v>
      </c>
      <c r="J171" s="59" t="s">
        <v>485</v>
      </c>
      <c r="K171" s="59" t="s">
        <v>80</v>
      </c>
      <c r="L171" s="60">
        <v>5</v>
      </c>
      <c r="M171" s="60">
        <v>5</v>
      </c>
      <c r="N171" s="61">
        <v>50182</v>
      </c>
      <c r="O171" s="61">
        <v>250910</v>
      </c>
      <c r="P171" s="61">
        <f t="shared" si="6"/>
        <v>250910</v>
      </c>
      <c r="Q171" s="61">
        <v>0</v>
      </c>
      <c r="R171" s="60">
        <v>0</v>
      </c>
      <c r="S171" s="61">
        <v>0</v>
      </c>
      <c r="T171" s="59" t="s">
        <v>162</v>
      </c>
      <c r="U171" s="59" t="s">
        <v>252</v>
      </c>
      <c r="V171" s="59" t="s">
        <v>202</v>
      </c>
      <c r="W171" s="59" t="s">
        <v>253</v>
      </c>
      <c r="X171" s="59" t="s">
        <v>425</v>
      </c>
      <c r="Y171" s="59" t="s">
        <v>445</v>
      </c>
      <c r="Z171" s="59" t="s">
        <v>251</v>
      </c>
      <c r="AA171" s="59"/>
      <c r="AB171" s="65">
        <f t="shared" si="5"/>
        <v>270983</v>
      </c>
      <c r="AC171" s="62">
        <v>0</v>
      </c>
      <c r="AD171" s="62" t="str">
        <f>VLOOKUP(AF171,Table1[[Ký hiệu]:[Hướng xli]],9,0)</f>
        <v>NCC điều chỉnh giảm toàn bộ HĐ</v>
      </c>
      <c r="AE171" s="62" t="s">
        <v>513</v>
      </c>
      <c r="AF171" s="59">
        <v>37250</v>
      </c>
      <c r="AG171" s="91" t="s">
        <v>677</v>
      </c>
      <c r="AH171" s="87" t="s">
        <v>251</v>
      </c>
      <c r="AI171" s="87" t="s">
        <v>251</v>
      </c>
      <c r="AJ171" s="87"/>
      <c r="AK171" s="87"/>
    </row>
    <row r="172" spans="1:37" s="62" customFormat="1" x14ac:dyDescent="0.25">
      <c r="A172" s="58">
        <v>45488</v>
      </c>
      <c r="B172" s="59" t="s">
        <v>398</v>
      </c>
      <c r="C172" s="58">
        <v>45498</v>
      </c>
      <c r="D172" s="59" t="s">
        <v>10</v>
      </c>
      <c r="E172" s="59">
        <v>4161613629</v>
      </c>
      <c r="F172" s="59" t="s">
        <v>319</v>
      </c>
      <c r="G172" s="59" t="s">
        <v>282</v>
      </c>
      <c r="H172" s="59"/>
      <c r="I172" s="59" t="s">
        <v>243</v>
      </c>
      <c r="J172" s="59" t="s">
        <v>430</v>
      </c>
      <c r="K172" s="59" t="s">
        <v>80</v>
      </c>
      <c r="L172" s="60">
        <v>5</v>
      </c>
      <c r="M172" s="60">
        <v>5</v>
      </c>
      <c r="N172" s="61">
        <v>46000</v>
      </c>
      <c r="O172" s="61">
        <v>230000</v>
      </c>
      <c r="P172" s="61">
        <f t="shared" si="6"/>
        <v>230000</v>
      </c>
      <c r="Q172" s="61">
        <v>0</v>
      </c>
      <c r="R172" s="60">
        <v>0</v>
      </c>
      <c r="S172" s="61">
        <v>0</v>
      </c>
      <c r="T172" s="59" t="s">
        <v>162</v>
      </c>
      <c r="U172" s="59" t="s">
        <v>252</v>
      </c>
      <c r="V172" s="59" t="s">
        <v>202</v>
      </c>
      <c r="W172" s="59" t="s">
        <v>253</v>
      </c>
      <c r="X172" s="59" t="s">
        <v>425</v>
      </c>
      <c r="Y172" s="59" t="s">
        <v>445</v>
      </c>
      <c r="Z172" s="59" t="s">
        <v>251</v>
      </c>
      <c r="AA172" s="59"/>
      <c r="AB172" s="65">
        <f t="shared" si="5"/>
        <v>248400</v>
      </c>
      <c r="AC172" s="62">
        <v>0</v>
      </c>
      <c r="AD172" s="62" t="str">
        <f>VLOOKUP(AF172,Table1[[Ký hiệu]:[Hướng xli]],9,0)</f>
        <v>NCC điều chỉnh giảm toàn bộ HĐ</v>
      </c>
      <c r="AE172" s="62" t="s">
        <v>513</v>
      </c>
      <c r="AF172" s="59">
        <v>37250</v>
      </c>
      <c r="AG172" s="91" t="s">
        <v>677</v>
      </c>
      <c r="AH172" s="87" t="s">
        <v>251</v>
      </c>
      <c r="AI172" s="87" t="s">
        <v>251</v>
      </c>
      <c r="AJ172" s="87"/>
      <c r="AK172" s="87"/>
    </row>
    <row r="173" spans="1:37" s="62" customFormat="1" x14ac:dyDescent="0.25">
      <c r="A173" s="58">
        <v>45488</v>
      </c>
      <c r="B173" s="59" t="s">
        <v>398</v>
      </c>
      <c r="C173" s="58">
        <v>45498</v>
      </c>
      <c r="D173" s="59" t="s">
        <v>10</v>
      </c>
      <c r="E173" s="59">
        <v>4161613629</v>
      </c>
      <c r="F173" s="59" t="s">
        <v>319</v>
      </c>
      <c r="G173" s="59" t="s">
        <v>282</v>
      </c>
      <c r="H173" s="59"/>
      <c r="I173" s="59" t="s">
        <v>448</v>
      </c>
      <c r="J173" s="59" t="s">
        <v>372</v>
      </c>
      <c r="K173" s="59" t="s">
        <v>80</v>
      </c>
      <c r="L173" s="60">
        <v>3</v>
      </c>
      <c r="M173" s="60">
        <v>3</v>
      </c>
      <c r="N173" s="61">
        <v>59400</v>
      </c>
      <c r="O173" s="61">
        <v>178200</v>
      </c>
      <c r="P173" s="61">
        <f t="shared" si="6"/>
        <v>178200</v>
      </c>
      <c r="Q173" s="61">
        <v>0</v>
      </c>
      <c r="R173" s="60">
        <v>0</v>
      </c>
      <c r="S173" s="61">
        <v>0</v>
      </c>
      <c r="T173" s="59" t="s">
        <v>162</v>
      </c>
      <c r="U173" s="59" t="s">
        <v>252</v>
      </c>
      <c r="V173" s="59" t="s">
        <v>202</v>
      </c>
      <c r="W173" s="59" t="s">
        <v>253</v>
      </c>
      <c r="X173" s="59" t="s">
        <v>425</v>
      </c>
      <c r="Y173" s="59" t="s">
        <v>445</v>
      </c>
      <c r="Z173" s="59" t="s">
        <v>251</v>
      </c>
      <c r="AA173" s="59"/>
      <c r="AB173" s="65">
        <f t="shared" si="5"/>
        <v>192456</v>
      </c>
      <c r="AC173" s="62">
        <v>0</v>
      </c>
      <c r="AD173" s="62" t="str">
        <f>VLOOKUP(AF173,Table1[[Ký hiệu]:[Hướng xli]],9,0)</f>
        <v>NCC điều chỉnh giảm toàn bộ HĐ</v>
      </c>
      <c r="AE173" s="62" t="s">
        <v>513</v>
      </c>
      <c r="AF173" s="59">
        <v>37250</v>
      </c>
      <c r="AG173" s="91" t="s">
        <v>677</v>
      </c>
      <c r="AH173" s="87" t="s">
        <v>251</v>
      </c>
      <c r="AI173" s="87" t="s">
        <v>251</v>
      </c>
      <c r="AJ173" s="87"/>
      <c r="AK173" s="87"/>
    </row>
    <row r="174" spans="1:37" s="62" customFormat="1" x14ac:dyDescent="0.25">
      <c r="A174" s="58">
        <v>45488</v>
      </c>
      <c r="B174" s="59" t="s">
        <v>398</v>
      </c>
      <c r="C174" s="58">
        <v>45498</v>
      </c>
      <c r="D174" s="59" t="s">
        <v>10</v>
      </c>
      <c r="E174" s="59">
        <v>4161613629</v>
      </c>
      <c r="F174" s="59" t="s">
        <v>319</v>
      </c>
      <c r="G174" s="59" t="s">
        <v>282</v>
      </c>
      <c r="H174" s="59"/>
      <c r="I174" s="59" t="s">
        <v>490</v>
      </c>
      <c r="J174" s="59" t="s">
        <v>236</v>
      </c>
      <c r="K174" s="59" t="s">
        <v>80</v>
      </c>
      <c r="L174" s="60">
        <v>3</v>
      </c>
      <c r="M174" s="60">
        <v>3</v>
      </c>
      <c r="N174" s="61">
        <v>70950</v>
      </c>
      <c r="O174" s="61">
        <v>212850</v>
      </c>
      <c r="P174" s="61">
        <f t="shared" si="6"/>
        <v>212850</v>
      </c>
      <c r="Q174" s="61">
        <v>0</v>
      </c>
      <c r="R174" s="60">
        <v>0</v>
      </c>
      <c r="S174" s="61">
        <v>0</v>
      </c>
      <c r="T174" s="59" t="s">
        <v>162</v>
      </c>
      <c r="U174" s="59" t="s">
        <v>252</v>
      </c>
      <c r="V174" s="59" t="s">
        <v>202</v>
      </c>
      <c r="W174" s="59" t="s">
        <v>253</v>
      </c>
      <c r="X174" s="59" t="s">
        <v>425</v>
      </c>
      <c r="Y174" s="59" t="s">
        <v>445</v>
      </c>
      <c r="Z174" s="59" t="s">
        <v>251</v>
      </c>
      <c r="AA174" s="59"/>
      <c r="AB174" s="65">
        <f t="shared" si="5"/>
        <v>229878</v>
      </c>
      <c r="AC174" s="62">
        <v>0</v>
      </c>
      <c r="AD174" s="62" t="str">
        <f>VLOOKUP(AF174,Table1[[Ký hiệu]:[Hướng xli]],9,0)</f>
        <v>NCC điều chỉnh giảm toàn bộ HĐ</v>
      </c>
      <c r="AE174" s="62" t="s">
        <v>513</v>
      </c>
      <c r="AF174" s="59">
        <v>37250</v>
      </c>
      <c r="AG174" s="91" t="s">
        <v>677</v>
      </c>
      <c r="AH174" s="87" t="s">
        <v>251</v>
      </c>
      <c r="AI174" s="87" t="s">
        <v>251</v>
      </c>
      <c r="AJ174" s="87"/>
      <c r="AK174" s="87"/>
    </row>
    <row r="175" spans="1:37" s="62" customFormat="1" x14ac:dyDescent="0.25">
      <c r="A175" s="58">
        <v>45488</v>
      </c>
      <c r="B175" s="59" t="s">
        <v>398</v>
      </c>
      <c r="C175" s="58">
        <v>45498</v>
      </c>
      <c r="D175" s="59" t="s">
        <v>10</v>
      </c>
      <c r="E175" s="59">
        <v>4161613629</v>
      </c>
      <c r="F175" s="59" t="s">
        <v>319</v>
      </c>
      <c r="G175" s="59" t="s">
        <v>282</v>
      </c>
      <c r="H175" s="59"/>
      <c r="I175" s="59" t="s">
        <v>472</v>
      </c>
      <c r="J175" s="59" t="s">
        <v>256</v>
      </c>
      <c r="K175" s="59" t="s">
        <v>80</v>
      </c>
      <c r="L175" s="60">
        <v>5</v>
      </c>
      <c r="M175" s="60">
        <v>5</v>
      </c>
      <c r="N175" s="61">
        <v>55595</v>
      </c>
      <c r="O175" s="61">
        <v>277975</v>
      </c>
      <c r="P175" s="61">
        <f t="shared" si="6"/>
        <v>277975</v>
      </c>
      <c r="Q175" s="61">
        <v>0</v>
      </c>
      <c r="R175" s="60">
        <v>0</v>
      </c>
      <c r="S175" s="61">
        <v>0</v>
      </c>
      <c r="T175" s="59" t="s">
        <v>162</v>
      </c>
      <c r="U175" s="59" t="s">
        <v>252</v>
      </c>
      <c r="V175" s="59" t="s">
        <v>202</v>
      </c>
      <c r="W175" s="59" t="s">
        <v>253</v>
      </c>
      <c r="X175" s="59" t="s">
        <v>425</v>
      </c>
      <c r="Y175" s="59" t="s">
        <v>445</v>
      </c>
      <c r="Z175" s="59" t="s">
        <v>251</v>
      </c>
      <c r="AA175" s="59"/>
      <c r="AB175" s="65">
        <f t="shared" si="5"/>
        <v>300213</v>
      </c>
      <c r="AC175" s="62">
        <v>0</v>
      </c>
      <c r="AD175" s="62" t="str">
        <f>VLOOKUP(AF175,Table1[[Ký hiệu]:[Hướng xli]],9,0)</f>
        <v>NCC điều chỉnh giảm toàn bộ HĐ</v>
      </c>
      <c r="AE175" s="62" t="s">
        <v>513</v>
      </c>
      <c r="AF175" s="59">
        <v>37250</v>
      </c>
      <c r="AG175" s="91" t="s">
        <v>677</v>
      </c>
      <c r="AH175" s="87" t="s">
        <v>251</v>
      </c>
      <c r="AI175" s="87" t="s">
        <v>251</v>
      </c>
      <c r="AJ175" s="87"/>
      <c r="AK175" s="87"/>
    </row>
    <row r="176" spans="1:37" x14ac:dyDescent="0.25">
      <c r="A176" s="8">
        <v>45492</v>
      </c>
      <c r="B176" s="2" t="s">
        <v>203</v>
      </c>
      <c r="C176" s="8">
        <v>45498</v>
      </c>
      <c r="D176" s="2" t="s">
        <v>86</v>
      </c>
      <c r="E176" s="2">
        <v>4161661206</v>
      </c>
      <c r="F176" s="2" t="s">
        <v>17</v>
      </c>
      <c r="G176" s="2" t="s">
        <v>282</v>
      </c>
      <c r="H176" s="2"/>
      <c r="I176" s="2" t="s">
        <v>243</v>
      </c>
      <c r="J176" s="2" t="s">
        <v>430</v>
      </c>
      <c r="K176" s="2" t="s">
        <v>80</v>
      </c>
      <c r="L176" s="11">
        <v>5</v>
      </c>
      <c r="M176" s="11">
        <v>5</v>
      </c>
      <c r="N176" s="6">
        <v>46000</v>
      </c>
      <c r="O176" s="6">
        <v>230000</v>
      </c>
      <c r="P176" s="6">
        <f t="shared" si="6"/>
        <v>230000</v>
      </c>
      <c r="Q176" s="6">
        <v>0</v>
      </c>
      <c r="R176" s="11">
        <v>0</v>
      </c>
      <c r="S176" s="6">
        <v>0</v>
      </c>
      <c r="T176" s="2" t="s">
        <v>196</v>
      </c>
      <c r="U176" s="2" t="s">
        <v>252</v>
      </c>
      <c r="V176" s="2" t="s">
        <v>232</v>
      </c>
      <c r="W176" s="2" t="s">
        <v>253</v>
      </c>
      <c r="X176" s="2" t="s">
        <v>425</v>
      </c>
      <c r="Y176" s="2" t="s">
        <v>445</v>
      </c>
      <c r="Z176" s="2"/>
      <c r="AA176" s="2"/>
      <c r="AB176" s="65">
        <f t="shared" si="5"/>
        <v>248400</v>
      </c>
      <c r="AC176">
        <v>230000</v>
      </c>
      <c r="AD176" t="str">
        <f>VLOOKUP(AF176,Table1[[Ký hiệu]:[Hướng xli]],9,0)</f>
        <v>NCC check theo sheep data cửa hàng nhập kho điều chỉnh giảm toàn bộ HĐ cũ và xuất lại HĐ mới đúng số lượng</v>
      </c>
      <c r="AE176" t="s">
        <v>534</v>
      </c>
      <c r="AF176" s="57">
        <v>37393</v>
      </c>
      <c r="AG176" s="91" t="s">
        <v>673</v>
      </c>
      <c r="AH176" s="87" t="s">
        <v>693</v>
      </c>
      <c r="AI176" s="87" t="s">
        <v>791</v>
      </c>
    </row>
    <row r="177" spans="1:37" x14ac:dyDescent="0.25">
      <c r="A177" s="8">
        <v>45492</v>
      </c>
      <c r="B177" s="2" t="s">
        <v>203</v>
      </c>
      <c r="C177" s="8">
        <v>45498</v>
      </c>
      <c r="D177" s="2" t="s">
        <v>86</v>
      </c>
      <c r="E177" s="2">
        <v>4161661206</v>
      </c>
      <c r="F177" s="2" t="s">
        <v>17</v>
      </c>
      <c r="G177" s="2" t="s">
        <v>282</v>
      </c>
      <c r="H177" s="2"/>
      <c r="I177" s="2" t="s">
        <v>500</v>
      </c>
      <c r="J177" s="2" t="s">
        <v>485</v>
      </c>
      <c r="K177" s="2" t="s">
        <v>80</v>
      </c>
      <c r="L177" s="11">
        <v>5</v>
      </c>
      <c r="M177" s="11">
        <v>5</v>
      </c>
      <c r="N177" s="6">
        <v>50182</v>
      </c>
      <c r="O177" s="6">
        <v>250910</v>
      </c>
      <c r="P177" s="6">
        <f t="shared" si="6"/>
        <v>250910</v>
      </c>
      <c r="Q177" s="6">
        <v>0</v>
      </c>
      <c r="R177" s="11">
        <v>0</v>
      </c>
      <c r="S177" s="6">
        <v>0</v>
      </c>
      <c r="T177" s="2" t="s">
        <v>196</v>
      </c>
      <c r="U177" s="2" t="s">
        <v>252</v>
      </c>
      <c r="V177" s="2" t="s">
        <v>232</v>
      </c>
      <c r="W177" s="2" t="s">
        <v>253</v>
      </c>
      <c r="X177" s="2" t="s">
        <v>425</v>
      </c>
      <c r="Y177" s="2" t="s">
        <v>445</v>
      </c>
      <c r="Z177" s="2"/>
      <c r="AA177" s="2"/>
      <c r="AB177" s="65">
        <f t="shared" si="5"/>
        <v>270983</v>
      </c>
      <c r="AC177">
        <v>250910</v>
      </c>
      <c r="AD177" t="str">
        <f>VLOOKUP(AF177,Table1[[Ký hiệu]:[Hướng xli]],9,0)</f>
        <v>NCC check theo sheep data cửa hàng nhập kho điều chỉnh giảm toàn bộ HĐ cũ và xuất lại HĐ mới đúng số lượng</v>
      </c>
      <c r="AE177" t="s">
        <v>534</v>
      </c>
      <c r="AF177" s="57">
        <v>37393</v>
      </c>
      <c r="AG177" s="91" t="s">
        <v>673</v>
      </c>
      <c r="AH177" s="87" t="s">
        <v>693</v>
      </c>
      <c r="AI177" s="87" t="s">
        <v>791</v>
      </c>
    </row>
    <row r="178" spans="1:37" x14ac:dyDescent="0.25">
      <c r="A178" s="8">
        <v>45492</v>
      </c>
      <c r="B178" s="2" t="s">
        <v>203</v>
      </c>
      <c r="C178" s="8">
        <v>45498</v>
      </c>
      <c r="D178" s="2" t="s">
        <v>86</v>
      </c>
      <c r="E178" s="2">
        <v>4161661206</v>
      </c>
      <c r="F178" s="2" t="s">
        <v>17</v>
      </c>
      <c r="G178" s="2" t="s">
        <v>282</v>
      </c>
      <c r="H178" s="2"/>
      <c r="I178" s="2" t="s">
        <v>14</v>
      </c>
      <c r="J178" s="2" t="s">
        <v>461</v>
      </c>
      <c r="K178" s="2" t="s">
        <v>80</v>
      </c>
      <c r="L178" s="11">
        <v>4</v>
      </c>
      <c r="M178" s="11">
        <v>4</v>
      </c>
      <c r="N178" s="6">
        <v>101989</v>
      </c>
      <c r="O178" s="6">
        <v>407956</v>
      </c>
      <c r="P178" s="6">
        <f t="shared" si="6"/>
        <v>407956</v>
      </c>
      <c r="Q178" s="6">
        <v>0</v>
      </c>
      <c r="R178" s="11">
        <v>0</v>
      </c>
      <c r="S178" s="6">
        <v>0</v>
      </c>
      <c r="T178" s="2" t="s">
        <v>196</v>
      </c>
      <c r="U178" s="2" t="s">
        <v>252</v>
      </c>
      <c r="V178" s="2" t="s">
        <v>232</v>
      </c>
      <c r="W178" s="2" t="s">
        <v>253</v>
      </c>
      <c r="X178" s="2" t="s">
        <v>425</v>
      </c>
      <c r="Y178" s="2" t="s">
        <v>445</v>
      </c>
      <c r="Z178" s="2"/>
      <c r="AA178" s="2"/>
      <c r="AB178" s="65">
        <f t="shared" si="5"/>
        <v>440592</v>
      </c>
      <c r="AC178">
        <v>407956</v>
      </c>
      <c r="AD178" t="str">
        <f>VLOOKUP(AF178,Table1[[Ký hiệu]:[Hướng xli]],9,0)</f>
        <v>NCC check theo sheep data cửa hàng nhập kho điều chỉnh giảm toàn bộ HĐ cũ và xuất lại HĐ mới đúng số lượng</v>
      </c>
      <c r="AE178" t="s">
        <v>534</v>
      </c>
      <c r="AF178" s="57">
        <v>37393</v>
      </c>
      <c r="AG178" s="91" t="s">
        <v>673</v>
      </c>
      <c r="AH178" s="87" t="s">
        <v>693</v>
      </c>
      <c r="AI178" s="87" t="s">
        <v>791</v>
      </c>
    </row>
    <row r="179" spans="1:37" x14ac:dyDescent="0.25">
      <c r="A179" s="8">
        <v>45492</v>
      </c>
      <c r="B179" s="2" t="s">
        <v>203</v>
      </c>
      <c r="C179" s="8">
        <v>45498</v>
      </c>
      <c r="D179" s="2" t="s">
        <v>86</v>
      </c>
      <c r="E179" s="2">
        <v>4161661206</v>
      </c>
      <c r="F179" s="2" t="s">
        <v>17</v>
      </c>
      <c r="G179" s="2" t="s">
        <v>282</v>
      </c>
      <c r="H179" s="2"/>
      <c r="I179" s="2" t="s">
        <v>164</v>
      </c>
      <c r="J179" s="2" t="s">
        <v>444</v>
      </c>
      <c r="K179" s="2" t="s">
        <v>80</v>
      </c>
      <c r="L179" s="11">
        <v>5</v>
      </c>
      <c r="M179" s="11">
        <v>5</v>
      </c>
      <c r="N179" s="6">
        <v>111606</v>
      </c>
      <c r="O179" s="6">
        <v>558030</v>
      </c>
      <c r="P179" s="6">
        <f t="shared" si="6"/>
        <v>558030</v>
      </c>
      <c r="Q179" s="6">
        <v>0</v>
      </c>
      <c r="R179" s="11">
        <v>0</v>
      </c>
      <c r="S179" s="6">
        <v>0</v>
      </c>
      <c r="T179" s="2" t="s">
        <v>196</v>
      </c>
      <c r="U179" s="2" t="s">
        <v>252</v>
      </c>
      <c r="V179" s="2" t="s">
        <v>232</v>
      </c>
      <c r="W179" s="2" t="s">
        <v>253</v>
      </c>
      <c r="X179" s="2" t="s">
        <v>425</v>
      </c>
      <c r="Y179" s="2" t="s">
        <v>445</v>
      </c>
      <c r="Z179" s="2"/>
      <c r="AA179" s="2"/>
      <c r="AB179" s="65">
        <f t="shared" si="5"/>
        <v>602672</v>
      </c>
      <c r="AC179">
        <v>558030</v>
      </c>
      <c r="AD179" t="str">
        <f>VLOOKUP(AF179,Table1[[Ký hiệu]:[Hướng xli]],9,0)</f>
        <v>NCC check theo sheep data cửa hàng nhập kho điều chỉnh giảm toàn bộ HĐ cũ và xuất lại HĐ mới đúng số lượng</v>
      </c>
      <c r="AE179" t="s">
        <v>534</v>
      </c>
      <c r="AF179" s="57">
        <v>37393</v>
      </c>
      <c r="AG179" s="91" t="s">
        <v>673</v>
      </c>
      <c r="AH179" s="87" t="s">
        <v>693</v>
      </c>
      <c r="AI179" s="87" t="s">
        <v>791</v>
      </c>
    </row>
    <row r="180" spans="1:37" x14ac:dyDescent="0.25">
      <c r="A180" s="8">
        <v>45492</v>
      </c>
      <c r="B180" s="2" t="s">
        <v>203</v>
      </c>
      <c r="C180" s="8">
        <v>45498</v>
      </c>
      <c r="D180" s="2" t="s">
        <v>86</v>
      </c>
      <c r="E180" s="2">
        <v>4161661206</v>
      </c>
      <c r="F180" s="2" t="s">
        <v>17</v>
      </c>
      <c r="G180" s="2" t="s">
        <v>282</v>
      </c>
      <c r="H180" s="2"/>
      <c r="I180" s="2" t="s">
        <v>312</v>
      </c>
      <c r="J180" s="2" t="s">
        <v>6</v>
      </c>
      <c r="K180" s="2" t="s">
        <v>80</v>
      </c>
      <c r="L180" s="11">
        <v>5</v>
      </c>
      <c r="M180" s="11">
        <v>5</v>
      </c>
      <c r="N180" s="6">
        <v>31977</v>
      </c>
      <c r="O180" s="6">
        <v>159885</v>
      </c>
      <c r="P180" s="6">
        <f t="shared" si="6"/>
        <v>159885</v>
      </c>
      <c r="Q180" s="6">
        <v>0</v>
      </c>
      <c r="R180" s="11">
        <v>0</v>
      </c>
      <c r="S180" s="6">
        <v>0</v>
      </c>
      <c r="T180" s="2" t="s">
        <v>196</v>
      </c>
      <c r="U180" s="2" t="s">
        <v>252</v>
      </c>
      <c r="V180" s="2" t="s">
        <v>232</v>
      </c>
      <c r="W180" s="2" t="s">
        <v>253</v>
      </c>
      <c r="X180" s="2" t="s">
        <v>425</v>
      </c>
      <c r="Y180" s="2" t="s">
        <v>445</v>
      </c>
      <c r="Z180" s="2"/>
      <c r="AA180" s="2"/>
      <c r="AB180" s="65">
        <f t="shared" si="5"/>
        <v>172676</v>
      </c>
      <c r="AC180">
        <v>159885</v>
      </c>
      <c r="AD180" t="str">
        <f>VLOOKUP(AF180,Table1[[Ký hiệu]:[Hướng xli]],9,0)</f>
        <v>NCC check theo sheep data cửa hàng nhập kho điều chỉnh giảm toàn bộ HĐ cũ và xuất lại HĐ mới đúng số lượng</v>
      </c>
      <c r="AE180" t="s">
        <v>534</v>
      </c>
      <c r="AF180" s="57">
        <v>37393</v>
      </c>
      <c r="AG180" s="91" t="s">
        <v>673</v>
      </c>
      <c r="AH180" s="87" t="s">
        <v>693</v>
      </c>
      <c r="AI180" s="87" t="s">
        <v>791</v>
      </c>
    </row>
    <row r="181" spans="1:37" s="16" customFormat="1" x14ac:dyDescent="0.25">
      <c r="A181" s="13">
        <v>45492</v>
      </c>
      <c r="B181" s="14" t="s">
        <v>203</v>
      </c>
      <c r="C181" s="13">
        <v>45498</v>
      </c>
      <c r="D181" s="14" t="s">
        <v>86</v>
      </c>
      <c r="E181" s="14">
        <v>4161661206</v>
      </c>
      <c r="F181" s="14" t="s">
        <v>17</v>
      </c>
      <c r="G181" s="14" t="s">
        <v>282</v>
      </c>
      <c r="H181" s="14"/>
      <c r="I181" s="14" t="s">
        <v>19</v>
      </c>
      <c r="J181" s="14" t="s">
        <v>357</v>
      </c>
      <c r="K181" s="14" t="s">
        <v>80</v>
      </c>
      <c r="L181" s="12">
        <v>5</v>
      </c>
      <c r="M181" s="12">
        <v>0</v>
      </c>
      <c r="N181" s="15">
        <v>56848</v>
      </c>
      <c r="O181" s="15">
        <v>284240</v>
      </c>
      <c r="P181" s="6">
        <f t="shared" si="6"/>
        <v>0</v>
      </c>
      <c r="Q181" s="15">
        <v>0</v>
      </c>
      <c r="R181" s="12">
        <v>0</v>
      </c>
      <c r="S181" s="15">
        <v>0</v>
      </c>
      <c r="T181" s="14" t="s">
        <v>196</v>
      </c>
      <c r="U181" s="14" t="s">
        <v>252</v>
      </c>
      <c r="V181" s="14" t="s">
        <v>232</v>
      </c>
      <c r="W181" s="14" t="s">
        <v>253</v>
      </c>
      <c r="X181" s="14" t="s">
        <v>425</v>
      </c>
      <c r="Y181" s="14" t="s">
        <v>445</v>
      </c>
      <c r="Z181" s="14"/>
      <c r="AA181" s="14"/>
      <c r="AB181" s="65">
        <f t="shared" si="5"/>
        <v>306979</v>
      </c>
      <c r="AC181" s="16">
        <v>0</v>
      </c>
      <c r="AD181" t="str">
        <f>VLOOKUP(AF181,Table1[[Ký hiệu]:[Hướng xli]],9,0)</f>
        <v>NCC check theo sheep data cửa hàng nhập kho điều chỉnh giảm toàn bộ HĐ cũ và xuất lại HĐ mới đúng số lượng</v>
      </c>
      <c r="AE181" s="16" t="s">
        <v>534</v>
      </c>
      <c r="AF181" s="20">
        <v>37393</v>
      </c>
      <c r="AG181" s="91" t="s">
        <v>673</v>
      </c>
      <c r="AH181" s="87" t="s">
        <v>693</v>
      </c>
      <c r="AI181" s="87" t="s">
        <v>791</v>
      </c>
      <c r="AJ181" s="88"/>
      <c r="AK181" s="88"/>
    </row>
    <row r="182" spans="1:37" x14ac:dyDescent="0.25">
      <c r="A182" s="8">
        <v>45492</v>
      </c>
      <c r="B182" s="2" t="s">
        <v>203</v>
      </c>
      <c r="C182" s="8">
        <v>45498</v>
      </c>
      <c r="D182" s="2" t="s">
        <v>86</v>
      </c>
      <c r="E182" s="2">
        <v>4161661206</v>
      </c>
      <c r="F182" s="2" t="s">
        <v>17</v>
      </c>
      <c r="G182" s="2" t="s">
        <v>282</v>
      </c>
      <c r="H182" s="2"/>
      <c r="I182" s="2" t="s">
        <v>448</v>
      </c>
      <c r="J182" s="2" t="s">
        <v>372</v>
      </c>
      <c r="K182" s="2" t="s">
        <v>80</v>
      </c>
      <c r="L182" s="11">
        <v>5</v>
      </c>
      <c r="M182" s="11">
        <v>5</v>
      </c>
      <c r="N182" s="6">
        <v>74250</v>
      </c>
      <c r="O182" s="6">
        <v>371250</v>
      </c>
      <c r="P182" s="6">
        <f t="shared" si="6"/>
        <v>371250</v>
      </c>
      <c r="Q182" s="6">
        <v>0</v>
      </c>
      <c r="R182" s="11">
        <v>0</v>
      </c>
      <c r="S182" s="6">
        <v>0</v>
      </c>
      <c r="T182" s="2" t="s">
        <v>196</v>
      </c>
      <c r="U182" s="2" t="s">
        <v>252</v>
      </c>
      <c r="V182" s="2" t="s">
        <v>232</v>
      </c>
      <c r="W182" s="2" t="s">
        <v>253</v>
      </c>
      <c r="X182" s="2" t="s">
        <v>425</v>
      </c>
      <c r="Y182" s="2" t="s">
        <v>445</v>
      </c>
      <c r="Z182" s="2"/>
      <c r="AA182" s="2"/>
      <c r="AB182" s="65">
        <f t="shared" si="5"/>
        <v>400950</v>
      </c>
      <c r="AC182">
        <v>371250</v>
      </c>
      <c r="AD182" t="str">
        <f>VLOOKUP(AF182,Table1[[Ký hiệu]:[Hướng xli]],9,0)</f>
        <v>NCC check theo sheep data cửa hàng nhập kho điều chỉnh giảm toàn bộ HĐ cũ và xuất lại HĐ mới đúng số lượng</v>
      </c>
      <c r="AE182" t="s">
        <v>534</v>
      </c>
      <c r="AF182" s="57">
        <v>37393</v>
      </c>
      <c r="AG182" s="91" t="s">
        <v>673</v>
      </c>
      <c r="AH182" s="87" t="s">
        <v>693</v>
      </c>
      <c r="AI182" s="87" t="s">
        <v>791</v>
      </c>
    </row>
    <row r="183" spans="1:37" x14ac:dyDescent="0.25">
      <c r="A183" s="8">
        <v>45492</v>
      </c>
      <c r="B183" s="2" t="s">
        <v>203</v>
      </c>
      <c r="C183" s="8">
        <v>45498</v>
      </c>
      <c r="D183" s="2" t="s">
        <v>86</v>
      </c>
      <c r="E183" s="2">
        <v>4161661206</v>
      </c>
      <c r="F183" s="2" t="s">
        <v>17</v>
      </c>
      <c r="G183" s="2" t="s">
        <v>282</v>
      </c>
      <c r="H183" s="2"/>
      <c r="I183" s="2" t="s">
        <v>490</v>
      </c>
      <c r="J183" s="2" t="s">
        <v>236</v>
      </c>
      <c r="K183" s="2" t="s">
        <v>80</v>
      </c>
      <c r="L183" s="11">
        <v>5</v>
      </c>
      <c r="M183" s="11">
        <v>5</v>
      </c>
      <c r="N183" s="6">
        <v>70950</v>
      </c>
      <c r="O183" s="6">
        <v>354750</v>
      </c>
      <c r="P183" s="6">
        <f t="shared" si="6"/>
        <v>354750</v>
      </c>
      <c r="Q183" s="6">
        <v>0</v>
      </c>
      <c r="R183" s="11">
        <v>0</v>
      </c>
      <c r="S183" s="6">
        <v>0</v>
      </c>
      <c r="T183" s="2" t="s">
        <v>196</v>
      </c>
      <c r="U183" s="2" t="s">
        <v>252</v>
      </c>
      <c r="V183" s="2" t="s">
        <v>232</v>
      </c>
      <c r="W183" s="2" t="s">
        <v>253</v>
      </c>
      <c r="X183" s="2" t="s">
        <v>425</v>
      </c>
      <c r="Y183" s="2" t="s">
        <v>445</v>
      </c>
      <c r="Z183" s="2"/>
      <c r="AA183" s="2"/>
      <c r="AB183" s="65">
        <f t="shared" si="5"/>
        <v>383130</v>
      </c>
      <c r="AC183">
        <v>354750</v>
      </c>
      <c r="AD183" t="str">
        <f>VLOOKUP(AF183,Table1[[Ký hiệu]:[Hướng xli]],9,0)</f>
        <v>NCC check theo sheep data cửa hàng nhập kho điều chỉnh giảm toàn bộ HĐ cũ và xuất lại HĐ mới đúng số lượng</v>
      </c>
      <c r="AE183" t="s">
        <v>534</v>
      </c>
      <c r="AF183" s="57">
        <v>37393</v>
      </c>
      <c r="AG183" s="91" t="s">
        <v>673</v>
      </c>
      <c r="AH183" s="87" t="s">
        <v>693</v>
      </c>
      <c r="AI183" s="87" t="s">
        <v>791</v>
      </c>
    </row>
    <row r="184" spans="1:37" x14ac:dyDescent="0.25">
      <c r="A184" s="8">
        <v>45492</v>
      </c>
      <c r="B184" s="2" t="s">
        <v>203</v>
      </c>
      <c r="C184" s="8">
        <v>45498</v>
      </c>
      <c r="D184" s="2" t="s">
        <v>86</v>
      </c>
      <c r="E184" s="2">
        <v>4161661206</v>
      </c>
      <c r="F184" s="2" t="s">
        <v>17</v>
      </c>
      <c r="G184" s="2" t="s">
        <v>282</v>
      </c>
      <c r="H184" s="2"/>
      <c r="I184" s="2" t="s">
        <v>486</v>
      </c>
      <c r="J184" s="2" t="s">
        <v>22</v>
      </c>
      <c r="K184" s="2" t="s">
        <v>80</v>
      </c>
      <c r="L184" s="11">
        <v>5</v>
      </c>
      <c r="M184" s="11">
        <v>5</v>
      </c>
      <c r="N184" s="6">
        <v>50400</v>
      </c>
      <c r="O184" s="6">
        <v>252000</v>
      </c>
      <c r="P184" s="6">
        <f t="shared" si="6"/>
        <v>252000</v>
      </c>
      <c r="Q184" s="6">
        <v>0</v>
      </c>
      <c r="R184" s="11">
        <v>0</v>
      </c>
      <c r="S184" s="6">
        <v>0</v>
      </c>
      <c r="T184" s="2" t="s">
        <v>196</v>
      </c>
      <c r="U184" s="2" t="s">
        <v>252</v>
      </c>
      <c r="V184" s="2" t="s">
        <v>232</v>
      </c>
      <c r="W184" s="2" t="s">
        <v>253</v>
      </c>
      <c r="X184" s="2" t="s">
        <v>425</v>
      </c>
      <c r="Y184" s="2" t="s">
        <v>445</v>
      </c>
      <c r="Z184" s="2"/>
      <c r="AA184" s="2"/>
      <c r="AB184" s="65">
        <f t="shared" si="5"/>
        <v>272160</v>
      </c>
      <c r="AC184">
        <v>252000</v>
      </c>
      <c r="AD184" t="str">
        <f>VLOOKUP(AF184,Table1[[Ký hiệu]:[Hướng xli]],9,0)</f>
        <v>NCC check theo sheep data cửa hàng nhập kho điều chỉnh giảm toàn bộ HĐ cũ và xuất lại HĐ mới đúng số lượng</v>
      </c>
      <c r="AE184" t="s">
        <v>534</v>
      </c>
      <c r="AF184" s="57">
        <v>37393</v>
      </c>
      <c r="AG184" s="91" t="s">
        <v>673</v>
      </c>
      <c r="AH184" s="87" t="s">
        <v>693</v>
      </c>
      <c r="AI184" s="87" t="s">
        <v>791</v>
      </c>
    </row>
    <row r="185" spans="1:37" x14ac:dyDescent="0.25">
      <c r="A185" s="8">
        <v>45492</v>
      </c>
      <c r="B185" s="2" t="s">
        <v>203</v>
      </c>
      <c r="C185" s="8">
        <v>45498</v>
      </c>
      <c r="D185" s="2" t="s">
        <v>86</v>
      </c>
      <c r="E185" s="2">
        <v>4161661206</v>
      </c>
      <c r="F185" s="2" t="s">
        <v>17</v>
      </c>
      <c r="G185" s="2" t="s">
        <v>282</v>
      </c>
      <c r="H185" s="2"/>
      <c r="I185" s="2" t="s">
        <v>45</v>
      </c>
      <c r="J185" s="2" t="s">
        <v>168</v>
      </c>
      <c r="K185" s="2" t="s">
        <v>80</v>
      </c>
      <c r="L185" s="11">
        <v>5</v>
      </c>
      <c r="M185" s="11">
        <v>5</v>
      </c>
      <c r="N185" s="6">
        <v>49500</v>
      </c>
      <c r="O185" s="6">
        <v>247500</v>
      </c>
      <c r="P185" s="6">
        <f t="shared" si="6"/>
        <v>247500</v>
      </c>
      <c r="Q185" s="6">
        <v>0</v>
      </c>
      <c r="R185" s="11">
        <v>0</v>
      </c>
      <c r="S185" s="6">
        <v>0</v>
      </c>
      <c r="T185" s="2" t="s">
        <v>196</v>
      </c>
      <c r="U185" s="2" t="s">
        <v>252</v>
      </c>
      <c r="V185" s="2" t="s">
        <v>232</v>
      </c>
      <c r="W185" s="2" t="s">
        <v>253</v>
      </c>
      <c r="X185" s="2" t="s">
        <v>425</v>
      </c>
      <c r="Y185" s="2" t="s">
        <v>445</v>
      </c>
      <c r="Z185" s="2"/>
      <c r="AA185" s="2"/>
      <c r="AB185" s="65">
        <f t="shared" si="5"/>
        <v>267300</v>
      </c>
      <c r="AC185">
        <v>247500</v>
      </c>
      <c r="AD185" t="str">
        <f>VLOOKUP(AF185,Table1[[Ký hiệu]:[Hướng xli]],9,0)</f>
        <v>NCC check theo sheep data cửa hàng nhập kho điều chỉnh giảm toàn bộ HĐ cũ và xuất lại HĐ mới đúng số lượng</v>
      </c>
      <c r="AE185" t="s">
        <v>534</v>
      </c>
      <c r="AF185" s="57">
        <v>37393</v>
      </c>
      <c r="AG185" s="91" t="s">
        <v>673</v>
      </c>
      <c r="AH185" s="87" t="s">
        <v>693</v>
      </c>
      <c r="AI185" s="87" t="s">
        <v>791</v>
      </c>
    </row>
    <row r="186" spans="1:37" x14ac:dyDescent="0.25">
      <c r="A186" s="8">
        <v>45492</v>
      </c>
      <c r="B186" s="2" t="s">
        <v>203</v>
      </c>
      <c r="C186" s="8">
        <v>45498</v>
      </c>
      <c r="D186" s="2" t="s">
        <v>86</v>
      </c>
      <c r="E186" s="2">
        <v>4161661206</v>
      </c>
      <c r="F186" s="2" t="s">
        <v>17</v>
      </c>
      <c r="G186" s="2" t="s">
        <v>282</v>
      </c>
      <c r="H186" s="2"/>
      <c r="I186" s="2" t="s">
        <v>329</v>
      </c>
      <c r="J186" s="2" t="s">
        <v>173</v>
      </c>
      <c r="K186" s="2" t="s">
        <v>80</v>
      </c>
      <c r="L186" s="11">
        <v>5</v>
      </c>
      <c r="M186" s="11">
        <v>5</v>
      </c>
      <c r="N186" s="6">
        <v>94013</v>
      </c>
      <c r="O186" s="6">
        <v>470065</v>
      </c>
      <c r="P186" s="6">
        <f t="shared" si="6"/>
        <v>470065</v>
      </c>
      <c r="Q186" s="6">
        <v>0</v>
      </c>
      <c r="R186" s="11">
        <v>0</v>
      </c>
      <c r="S186" s="6">
        <v>0</v>
      </c>
      <c r="T186" s="2" t="s">
        <v>196</v>
      </c>
      <c r="U186" s="2" t="s">
        <v>252</v>
      </c>
      <c r="V186" s="2" t="s">
        <v>232</v>
      </c>
      <c r="W186" s="2" t="s">
        <v>253</v>
      </c>
      <c r="X186" s="2" t="s">
        <v>425</v>
      </c>
      <c r="Y186" s="2" t="s">
        <v>445</v>
      </c>
      <c r="Z186" s="2"/>
      <c r="AA186" s="2"/>
      <c r="AB186" s="65">
        <f t="shared" si="5"/>
        <v>507670</v>
      </c>
      <c r="AC186">
        <v>470065</v>
      </c>
      <c r="AD186" t="str">
        <f>VLOOKUP(AF186,Table1[[Ký hiệu]:[Hướng xli]],9,0)</f>
        <v>NCC check theo sheep data cửa hàng nhập kho điều chỉnh giảm toàn bộ HĐ cũ và xuất lại HĐ mới đúng số lượng</v>
      </c>
      <c r="AE186" t="s">
        <v>534</v>
      </c>
      <c r="AF186" s="57">
        <v>37393</v>
      </c>
      <c r="AG186" s="91" t="s">
        <v>673</v>
      </c>
      <c r="AH186" s="87" t="s">
        <v>693</v>
      </c>
      <c r="AI186" s="87" t="s">
        <v>791</v>
      </c>
    </row>
    <row r="187" spans="1:37" x14ac:dyDescent="0.25">
      <c r="A187" s="8">
        <v>45492</v>
      </c>
      <c r="B187" s="2" t="s">
        <v>203</v>
      </c>
      <c r="C187" s="8">
        <v>45498</v>
      </c>
      <c r="D187" s="2" t="s">
        <v>86</v>
      </c>
      <c r="E187" s="2">
        <v>4161661206</v>
      </c>
      <c r="F187" s="2" t="s">
        <v>17</v>
      </c>
      <c r="G187" s="2" t="s">
        <v>282</v>
      </c>
      <c r="H187" s="2"/>
      <c r="I187" s="2" t="s">
        <v>472</v>
      </c>
      <c r="J187" s="2" t="s">
        <v>256</v>
      </c>
      <c r="K187" s="2" t="s">
        <v>80</v>
      </c>
      <c r="L187" s="11">
        <v>5</v>
      </c>
      <c r="M187" s="11">
        <v>5</v>
      </c>
      <c r="N187" s="6">
        <v>55595</v>
      </c>
      <c r="O187" s="6">
        <v>277975</v>
      </c>
      <c r="P187" s="6">
        <f t="shared" si="6"/>
        <v>277975</v>
      </c>
      <c r="Q187" s="6">
        <v>0</v>
      </c>
      <c r="R187" s="11">
        <v>0</v>
      </c>
      <c r="S187" s="6">
        <v>0</v>
      </c>
      <c r="T187" s="2" t="s">
        <v>196</v>
      </c>
      <c r="U187" s="2" t="s">
        <v>252</v>
      </c>
      <c r="V187" s="2" t="s">
        <v>232</v>
      </c>
      <c r="W187" s="2" t="s">
        <v>253</v>
      </c>
      <c r="X187" s="2" t="s">
        <v>425</v>
      </c>
      <c r="Y187" s="2" t="s">
        <v>445</v>
      </c>
      <c r="Z187" s="2"/>
      <c r="AA187" s="2"/>
      <c r="AB187" s="65">
        <f t="shared" si="5"/>
        <v>300213</v>
      </c>
      <c r="AC187">
        <v>277975</v>
      </c>
      <c r="AD187" t="str">
        <f>VLOOKUP(AF187,Table1[[Ký hiệu]:[Hướng xli]],9,0)</f>
        <v>NCC check theo sheep data cửa hàng nhập kho điều chỉnh giảm toàn bộ HĐ cũ và xuất lại HĐ mới đúng số lượng</v>
      </c>
      <c r="AE187" t="s">
        <v>534</v>
      </c>
      <c r="AF187" s="57">
        <v>37393</v>
      </c>
      <c r="AG187" s="91" t="s">
        <v>673</v>
      </c>
      <c r="AH187" s="87" t="s">
        <v>693</v>
      </c>
      <c r="AI187" s="87" t="s">
        <v>791</v>
      </c>
    </row>
    <row r="188" spans="1:37" x14ac:dyDescent="0.25">
      <c r="A188" s="8">
        <v>45492</v>
      </c>
      <c r="B188" s="2" t="s">
        <v>203</v>
      </c>
      <c r="C188" s="8">
        <v>45498</v>
      </c>
      <c r="D188" s="2" t="s">
        <v>86</v>
      </c>
      <c r="E188" s="2">
        <v>4161661206</v>
      </c>
      <c r="F188" s="2" t="s">
        <v>17</v>
      </c>
      <c r="G188" s="2" t="s">
        <v>282</v>
      </c>
      <c r="H188" s="2"/>
      <c r="I188" s="2" t="s">
        <v>328</v>
      </c>
      <c r="J188" s="2" t="s">
        <v>305</v>
      </c>
      <c r="K188" s="2" t="s">
        <v>80</v>
      </c>
      <c r="L188" s="11">
        <v>5</v>
      </c>
      <c r="M188" s="11">
        <v>5</v>
      </c>
      <c r="N188" s="6">
        <v>111058</v>
      </c>
      <c r="O188" s="6">
        <v>555290</v>
      </c>
      <c r="P188" s="6">
        <f t="shared" si="6"/>
        <v>555290</v>
      </c>
      <c r="Q188" s="6">
        <v>0</v>
      </c>
      <c r="R188" s="11">
        <v>0</v>
      </c>
      <c r="S188" s="6">
        <v>0</v>
      </c>
      <c r="T188" s="2" t="s">
        <v>196</v>
      </c>
      <c r="U188" s="2" t="s">
        <v>252</v>
      </c>
      <c r="V188" s="2" t="s">
        <v>232</v>
      </c>
      <c r="W188" s="2" t="s">
        <v>253</v>
      </c>
      <c r="X188" s="2" t="s">
        <v>425</v>
      </c>
      <c r="Y188" s="2" t="s">
        <v>445</v>
      </c>
      <c r="Z188" s="2"/>
      <c r="AA188" s="2"/>
      <c r="AB188" s="65">
        <f t="shared" si="5"/>
        <v>599713</v>
      </c>
      <c r="AC188">
        <v>555290</v>
      </c>
      <c r="AD188" t="str">
        <f>VLOOKUP(AF188,Table1[[Ký hiệu]:[Hướng xli]],9,0)</f>
        <v>NCC check theo sheep data cửa hàng nhập kho điều chỉnh giảm toàn bộ HĐ cũ và xuất lại HĐ mới đúng số lượng</v>
      </c>
      <c r="AE188" t="s">
        <v>534</v>
      </c>
      <c r="AF188" s="57">
        <v>37393</v>
      </c>
      <c r="AG188" s="91" t="s">
        <v>673</v>
      </c>
      <c r="AH188" s="87" t="s">
        <v>693</v>
      </c>
      <c r="AI188" s="87" t="s">
        <v>791</v>
      </c>
    </row>
    <row r="189" spans="1:37" x14ac:dyDescent="0.25">
      <c r="A189" s="8">
        <v>45492</v>
      </c>
      <c r="B189" s="2" t="s">
        <v>203</v>
      </c>
      <c r="C189" s="8">
        <v>45498</v>
      </c>
      <c r="D189" s="2" t="s">
        <v>86</v>
      </c>
      <c r="E189" s="2">
        <v>4161661206</v>
      </c>
      <c r="F189" s="2" t="s">
        <v>17</v>
      </c>
      <c r="G189" s="2" t="s">
        <v>282</v>
      </c>
      <c r="H189" s="2"/>
      <c r="I189" s="2" t="s">
        <v>450</v>
      </c>
      <c r="J189" s="2" t="s">
        <v>306</v>
      </c>
      <c r="K189" s="2" t="s">
        <v>80</v>
      </c>
      <c r="L189" s="11">
        <v>5</v>
      </c>
      <c r="M189" s="11">
        <v>5</v>
      </c>
      <c r="N189" s="6">
        <v>73431</v>
      </c>
      <c r="O189" s="6">
        <v>367155</v>
      </c>
      <c r="P189" s="6">
        <f t="shared" si="6"/>
        <v>367155</v>
      </c>
      <c r="Q189" s="6">
        <v>0</v>
      </c>
      <c r="R189" s="11">
        <v>0</v>
      </c>
      <c r="S189" s="6">
        <v>0</v>
      </c>
      <c r="T189" s="2" t="s">
        <v>196</v>
      </c>
      <c r="U189" s="2" t="s">
        <v>252</v>
      </c>
      <c r="V189" s="2" t="s">
        <v>232</v>
      </c>
      <c r="W189" s="2" t="s">
        <v>253</v>
      </c>
      <c r="X189" s="2" t="s">
        <v>425</v>
      </c>
      <c r="Y189" s="2" t="s">
        <v>445</v>
      </c>
      <c r="Z189" s="2"/>
      <c r="AA189" s="2"/>
      <c r="AB189" s="65">
        <f t="shared" si="5"/>
        <v>396527</v>
      </c>
      <c r="AC189">
        <v>367155</v>
      </c>
      <c r="AD189" t="str">
        <f>VLOOKUP(AF189,Table1[[Ký hiệu]:[Hướng xli]],9,0)</f>
        <v>NCC check theo sheep data cửa hàng nhập kho điều chỉnh giảm toàn bộ HĐ cũ và xuất lại HĐ mới đúng số lượng</v>
      </c>
      <c r="AE189" t="s">
        <v>534</v>
      </c>
      <c r="AF189" s="57">
        <v>37393</v>
      </c>
      <c r="AG189" s="91" t="s">
        <v>673</v>
      </c>
      <c r="AH189" s="87" t="s">
        <v>693</v>
      </c>
      <c r="AI189" s="87" t="s">
        <v>791</v>
      </c>
    </row>
    <row r="190" spans="1:37" s="16" customFormat="1" x14ac:dyDescent="0.25">
      <c r="A190" s="13">
        <v>45492</v>
      </c>
      <c r="B190" s="14" t="s">
        <v>455</v>
      </c>
      <c r="C190" s="13">
        <v>45498</v>
      </c>
      <c r="D190" s="14" t="s">
        <v>255</v>
      </c>
      <c r="E190" s="14">
        <v>4161539997</v>
      </c>
      <c r="F190" s="14" t="s">
        <v>330</v>
      </c>
      <c r="G190" s="14" t="s">
        <v>282</v>
      </c>
      <c r="H190" s="14"/>
      <c r="I190" s="14" t="s">
        <v>450</v>
      </c>
      <c r="J190" s="14" t="s">
        <v>306</v>
      </c>
      <c r="K190" s="14" t="s">
        <v>80</v>
      </c>
      <c r="L190" s="12">
        <v>8</v>
      </c>
      <c r="M190" s="12">
        <v>0</v>
      </c>
      <c r="N190" s="15">
        <v>73431</v>
      </c>
      <c r="O190" s="15">
        <v>587448</v>
      </c>
      <c r="P190" s="6">
        <f t="shared" si="6"/>
        <v>0</v>
      </c>
      <c r="Q190" s="15">
        <v>0</v>
      </c>
      <c r="R190" s="12">
        <v>0</v>
      </c>
      <c r="S190" s="15">
        <v>0</v>
      </c>
      <c r="T190" s="14" t="s">
        <v>196</v>
      </c>
      <c r="U190" s="14" t="s">
        <v>252</v>
      </c>
      <c r="V190" s="14" t="s">
        <v>232</v>
      </c>
      <c r="W190" s="14" t="s">
        <v>253</v>
      </c>
      <c r="X190" s="14" t="s">
        <v>425</v>
      </c>
      <c r="Y190" s="14" t="s">
        <v>445</v>
      </c>
      <c r="Z190" s="14"/>
      <c r="AA190" s="14"/>
      <c r="AB190" s="65">
        <f t="shared" si="5"/>
        <v>634444</v>
      </c>
      <c r="AC190" s="16">
        <v>0</v>
      </c>
      <c r="AD190" t="str">
        <f>VLOOKUP(AF190,Table1[[Ký hiệu]:[Hướng xli]],9,0)</f>
        <v>NCC check theo sheep data cửa hàng nhập kho điều chỉnh giảm toàn bộ HĐ cũ và xuất lại HĐ mới đúng số lượng</v>
      </c>
      <c r="AE190" s="16" t="s">
        <v>535</v>
      </c>
      <c r="AF190" s="20">
        <v>37399</v>
      </c>
      <c r="AG190" s="91" t="s">
        <v>673</v>
      </c>
      <c r="AH190" s="87" t="s">
        <v>692</v>
      </c>
      <c r="AI190" s="87" t="s">
        <v>790</v>
      </c>
      <c r="AJ190" s="88"/>
      <c r="AK190" s="88"/>
    </row>
    <row r="191" spans="1:37" x14ac:dyDescent="0.25">
      <c r="A191" s="8">
        <v>45492</v>
      </c>
      <c r="B191" s="2" t="s">
        <v>455</v>
      </c>
      <c r="C191" s="8">
        <v>45498</v>
      </c>
      <c r="D191" s="2" t="s">
        <v>255</v>
      </c>
      <c r="E191" s="2">
        <v>4161539997</v>
      </c>
      <c r="F191" s="2" t="s">
        <v>330</v>
      </c>
      <c r="G191" s="2" t="s">
        <v>282</v>
      </c>
      <c r="H191" s="2"/>
      <c r="I191" s="2" t="s">
        <v>328</v>
      </c>
      <c r="J191" s="2" t="s">
        <v>305</v>
      </c>
      <c r="K191" s="2" t="s">
        <v>80</v>
      </c>
      <c r="L191" s="11">
        <v>5</v>
      </c>
      <c r="M191" s="11">
        <v>5</v>
      </c>
      <c r="N191" s="6">
        <v>111058</v>
      </c>
      <c r="O191" s="6">
        <v>555290</v>
      </c>
      <c r="P191" s="6">
        <f t="shared" si="6"/>
        <v>555290</v>
      </c>
      <c r="Q191" s="6">
        <v>0</v>
      </c>
      <c r="R191" s="11">
        <v>0</v>
      </c>
      <c r="S191" s="6">
        <v>0</v>
      </c>
      <c r="T191" s="2" t="s">
        <v>196</v>
      </c>
      <c r="U191" s="2" t="s">
        <v>252</v>
      </c>
      <c r="V191" s="2" t="s">
        <v>232</v>
      </c>
      <c r="W191" s="2" t="s">
        <v>253</v>
      </c>
      <c r="X191" s="2" t="s">
        <v>425</v>
      </c>
      <c r="Y191" s="2" t="s">
        <v>445</v>
      </c>
      <c r="Z191" s="2"/>
      <c r="AA191" s="2"/>
      <c r="AB191" s="65">
        <f t="shared" si="5"/>
        <v>599713</v>
      </c>
      <c r="AC191">
        <v>555290</v>
      </c>
      <c r="AD191" t="str">
        <f>VLOOKUP(AF191,Table1[[Ký hiệu]:[Hướng xli]],9,0)</f>
        <v>NCC check theo sheep data cửa hàng nhập kho điều chỉnh giảm toàn bộ HĐ cũ và xuất lại HĐ mới đúng số lượng</v>
      </c>
      <c r="AE191" t="s">
        <v>535</v>
      </c>
      <c r="AF191" s="57">
        <v>37399</v>
      </c>
      <c r="AG191" s="91" t="s">
        <v>673</v>
      </c>
      <c r="AH191" s="87" t="s">
        <v>692</v>
      </c>
      <c r="AI191" s="87" t="s">
        <v>790</v>
      </c>
    </row>
    <row r="192" spans="1:37" s="16" customFormat="1" x14ac:dyDescent="0.25">
      <c r="A192" s="13">
        <v>45492</v>
      </c>
      <c r="B192" s="14" t="s">
        <v>455</v>
      </c>
      <c r="C192" s="13">
        <v>45498</v>
      </c>
      <c r="D192" s="14" t="s">
        <v>255</v>
      </c>
      <c r="E192" s="14">
        <v>4161539997</v>
      </c>
      <c r="F192" s="14" t="s">
        <v>330</v>
      </c>
      <c r="G192" s="14" t="s">
        <v>282</v>
      </c>
      <c r="H192" s="14"/>
      <c r="I192" s="14" t="s">
        <v>490</v>
      </c>
      <c r="J192" s="14" t="s">
        <v>236</v>
      </c>
      <c r="K192" s="14" t="s">
        <v>80</v>
      </c>
      <c r="L192" s="12">
        <v>4</v>
      </c>
      <c r="M192" s="12">
        <v>0</v>
      </c>
      <c r="N192" s="15">
        <v>70950</v>
      </c>
      <c r="O192" s="15">
        <v>283800</v>
      </c>
      <c r="P192" s="6">
        <f t="shared" si="6"/>
        <v>0</v>
      </c>
      <c r="Q192" s="15">
        <v>0</v>
      </c>
      <c r="R192" s="12">
        <v>0</v>
      </c>
      <c r="S192" s="15">
        <v>0</v>
      </c>
      <c r="T192" s="14" t="s">
        <v>196</v>
      </c>
      <c r="U192" s="14" t="s">
        <v>252</v>
      </c>
      <c r="V192" s="14" t="s">
        <v>232</v>
      </c>
      <c r="W192" s="14" t="s">
        <v>253</v>
      </c>
      <c r="X192" s="14" t="s">
        <v>425</v>
      </c>
      <c r="Y192" s="14" t="s">
        <v>445</v>
      </c>
      <c r="Z192" s="14"/>
      <c r="AA192" s="14"/>
      <c r="AB192" s="65">
        <f t="shared" si="5"/>
        <v>306504</v>
      </c>
      <c r="AC192" s="16">
        <v>0</v>
      </c>
      <c r="AD192" t="str">
        <f>VLOOKUP(AF192,Table1[[Ký hiệu]:[Hướng xli]],9,0)</f>
        <v>NCC check theo sheep data cửa hàng nhập kho điều chỉnh giảm toàn bộ HĐ cũ và xuất lại HĐ mới đúng số lượng</v>
      </c>
      <c r="AE192" s="16" t="s">
        <v>535</v>
      </c>
      <c r="AF192" s="20">
        <v>37399</v>
      </c>
      <c r="AG192" s="91" t="s">
        <v>673</v>
      </c>
      <c r="AH192" s="87" t="s">
        <v>692</v>
      </c>
      <c r="AI192" s="87" t="s">
        <v>790</v>
      </c>
      <c r="AJ192" s="88"/>
      <c r="AK192" s="88"/>
    </row>
    <row r="193" spans="1:37" s="16" customFormat="1" x14ac:dyDescent="0.25">
      <c r="A193" s="13">
        <v>45492</v>
      </c>
      <c r="B193" s="14" t="s">
        <v>455</v>
      </c>
      <c r="C193" s="13">
        <v>45498</v>
      </c>
      <c r="D193" s="14" t="s">
        <v>255</v>
      </c>
      <c r="E193" s="14">
        <v>4161539997</v>
      </c>
      <c r="F193" s="14" t="s">
        <v>330</v>
      </c>
      <c r="G193" s="14" t="s">
        <v>282</v>
      </c>
      <c r="H193" s="14"/>
      <c r="I193" s="14" t="s">
        <v>448</v>
      </c>
      <c r="J193" s="14" t="s">
        <v>372</v>
      </c>
      <c r="K193" s="14" t="s">
        <v>80</v>
      </c>
      <c r="L193" s="12">
        <v>4</v>
      </c>
      <c r="M193" s="12">
        <v>0</v>
      </c>
      <c r="N193" s="15">
        <v>74250</v>
      </c>
      <c r="O193" s="15">
        <v>297000</v>
      </c>
      <c r="P193" s="6">
        <f t="shared" si="6"/>
        <v>0</v>
      </c>
      <c r="Q193" s="15">
        <v>0</v>
      </c>
      <c r="R193" s="12">
        <v>0</v>
      </c>
      <c r="S193" s="15">
        <v>0</v>
      </c>
      <c r="T193" s="14" t="s">
        <v>196</v>
      </c>
      <c r="U193" s="14" t="s">
        <v>252</v>
      </c>
      <c r="V193" s="14" t="s">
        <v>232</v>
      </c>
      <c r="W193" s="14" t="s">
        <v>253</v>
      </c>
      <c r="X193" s="14" t="s">
        <v>425</v>
      </c>
      <c r="Y193" s="14" t="s">
        <v>445</v>
      </c>
      <c r="Z193" s="14"/>
      <c r="AA193" s="14"/>
      <c r="AB193" s="65">
        <f t="shared" si="5"/>
        <v>320760</v>
      </c>
      <c r="AC193" s="16">
        <v>0</v>
      </c>
      <c r="AD193" t="str">
        <f>VLOOKUP(AF193,Table1[[Ký hiệu]:[Hướng xli]],9,0)</f>
        <v>NCC check theo sheep data cửa hàng nhập kho điều chỉnh giảm toàn bộ HĐ cũ và xuất lại HĐ mới đúng số lượng</v>
      </c>
      <c r="AE193" s="16" t="s">
        <v>535</v>
      </c>
      <c r="AF193" s="20">
        <v>37399</v>
      </c>
      <c r="AG193" s="91" t="s">
        <v>673</v>
      </c>
      <c r="AH193" s="87" t="s">
        <v>692</v>
      </c>
      <c r="AI193" s="87" t="s">
        <v>790</v>
      </c>
      <c r="AJ193" s="88"/>
      <c r="AK193" s="88"/>
    </row>
    <row r="194" spans="1:37" s="16" customFormat="1" x14ac:dyDescent="0.25">
      <c r="A194" s="13">
        <v>45492</v>
      </c>
      <c r="B194" s="14" t="s">
        <v>455</v>
      </c>
      <c r="C194" s="13">
        <v>45498</v>
      </c>
      <c r="D194" s="14" t="s">
        <v>255</v>
      </c>
      <c r="E194" s="14">
        <v>4161539997</v>
      </c>
      <c r="F194" s="14" t="s">
        <v>330</v>
      </c>
      <c r="G194" s="14" t="s">
        <v>282</v>
      </c>
      <c r="H194" s="14"/>
      <c r="I194" s="14" t="s">
        <v>500</v>
      </c>
      <c r="J194" s="14" t="s">
        <v>485</v>
      </c>
      <c r="K194" s="14" t="s">
        <v>80</v>
      </c>
      <c r="L194" s="12">
        <v>4</v>
      </c>
      <c r="M194" s="12">
        <v>0</v>
      </c>
      <c r="N194" s="15">
        <v>50182</v>
      </c>
      <c r="O194" s="15">
        <v>200728</v>
      </c>
      <c r="P194" s="6">
        <f t="shared" si="6"/>
        <v>0</v>
      </c>
      <c r="Q194" s="15">
        <v>0</v>
      </c>
      <c r="R194" s="12">
        <v>0</v>
      </c>
      <c r="S194" s="15">
        <v>0</v>
      </c>
      <c r="T194" s="14" t="s">
        <v>196</v>
      </c>
      <c r="U194" s="14" t="s">
        <v>252</v>
      </c>
      <c r="V194" s="14" t="s">
        <v>232</v>
      </c>
      <c r="W194" s="14" t="s">
        <v>253</v>
      </c>
      <c r="X194" s="14" t="s">
        <v>425</v>
      </c>
      <c r="Y194" s="14" t="s">
        <v>445</v>
      </c>
      <c r="Z194" s="14"/>
      <c r="AA194" s="14"/>
      <c r="AB194" s="65">
        <f t="shared" si="5"/>
        <v>216786</v>
      </c>
      <c r="AC194" s="16">
        <v>0</v>
      </c>
      <c r="AD194" t="str">
        <f>VLOOKUP(AF194,Table1[[Ký hiệu]:[Hướng xli]],9,0)</f>
        <v>NCC check theo sheep data cửa hàng nhập kho điều chỉnh giảm toàn bộ HĐ cũ và xuất lại HĐ mới đúng số lượng</v>
      </c>
      <c r="AE194" s="16" t="s">
        <v>535</v>
      </c>
      <c r="AF194" s="20">
        <v>37399</v>
      </c>
      <c r="AG194" s="91" t="s">
        <v>673</v>
      </c>
      <c r="AH194" s="87" t="s">
        <v>692</v>
      </c>
      <c r="AI194" s="87" t="s">
        <v>790</v>
      </c>
      <c r="AJ194" s="88"/>
      <c r="AK194" s="88"/>
    </row>
    <row r="195" spans="1:37" x14ac:dyDescent="0.25">
      <c r="A195" s="8">
        <v>45492</v>
      </c>
      <c r="B195" s="2" t="s">
        <v>455</v>
      </c>
      <c r="C195" s="8">
        <v>45498</v>
      </c>
      <c r="D195" s="2" t="s">
        <v>255</v>
      </c>
      <c r="E195" s="2">
        <v>4161539997</v>
      </c>
      <c r="F195" s="2" t="s">
        <v>330</v>
      </c>
      <c r="G195" s="2" t="s">
        <v>282</v>
      </c>
      <c r="H195" s="2"/>
      <c r="I195" s="2" t="s">
        <v>243</v>
      </c>
      <c r="J195" s="2" t="s">
        <v>430</v>
      </c>
      <c r="K195" s="2" t="s">
        <v>80</v>
      </c>
      <c r="L195" s="11">
        <v>5</v>
      </c>
      <c r="M195" s="11">
        <v>5</v>
      </c>
      <c r="N195" s="6">
        <v>46000</v>
      </c>
      <c r="O195" s="6">
        <v>230000</v>
      </c>
      <c r="P195" s="6">
        <f t="shared" si="6"/>
        <v>230000</v>
      </c>
      <c r="Q195" s="6">
        <v>0</v>
      </c>
      <c r="R195" s="11">
        <v>0</v>
      </c>
      <c r="S195" s="6">
        <v>0</v>
      </c>
      <c r="T195" s="2" t="s">
        <v>196</v>
      </c>
      <c r="U195" s="2" t="s">
        <v>252</v>
      </c>
      <c r="V195" s="2" t="s">
        <v>232</v>
      </c>
      <c r="W195" s="2" t="s">
        <v>253</v>
      </c>
      <c r="X195" s="2" t="s">
        <v>425</v>
      </c>
      <c r="Y195" s="2" t="s">
        <v>445</v>
      </c>
      <c r="Z195" s="2"/>
      <c r="AA195" s="2"/>
      <c r="AB195" s="65">
        <f t="shared" ref="AB195:AB258" si="7">ROUND(O195*8%,0)+O195</f>
        <v>248400</v>
      </c>
      <c r="AC195">
        <v>230000</v>
      </c>
      <c r="AD195" t="str">
        <f>VLOOKUP(AF195,Table1[[Ký hiệu]:[Hướng xli]],9,0)</f>
        <v>NCC check theo sheep data cửa hàng nhập kho điều chỉnh giảm toàn bộ HĐ cũ và xuất lại HĐ mới đúng số lượng</v>
      </c>
      <c r="AE195" t="s">
        <v>535</v>
      </c>
      <c r="AF195" s="57">
        <v>37399</v>
      </c>
      <c r="AG195" s="91" t="s">
        <v>673</v>
      </c>
      <c r="AH195" s="87" t="s">
        <v>692</v>
      </c>
      <c r="AI195" s="87" t="s">
        <v>790</v>
      </c>
    </row>
    <row r="196" spans="1:37" s="62" customFormat="1" x14ac:dyDescent="0.25">
      <c r="A196" s="58">
        <v>45492</v>
      </c>
      <c r="B196" s="59" t="s">
        <v>358</v>
      </c>
      <c r="C196" s="58">
        <v>45498</v>
      </c>
      <c r="D196" s="59" t="s">
        <v>177</v>
      </c>
      <c r="E196" s="59">
        <v>4161534342</v>
      </c>
      <c r="F196" s="59" t="s">
        <v>494</v>
      </c>
      <c r="G196" s="59" t="s">
        <v>282</v>
      </c>
      <c r="H196" s="59"/>
      <c r="I196" s="59" t="s">
        <v>328</v>
      </c>
      <c r="J196" s="59" t="s">
        <v>305</v>
      </c>
      <c r="K196" s="59" t="s">
        <v>80</v>
      </c>
      <c r="L196" s="60">
        <v>10</v>
      </c>
      <c r="M196" s="60">
        <v>10</v>
      </c>
      <c r="N196" s="61">
        <v>111058</v>
      </c>
      <c r="O196" s="61">
        <v>1110580</v>
      </c>
      <c r="P196" s="61">
        <f t="shared" si="6"/>
        <v>1110580</v>
      </c>
      <c r="Q196" s="61">
        <v>0</v>
      </c>
      <c r="R196" s="60">
        <v>0</v>
      </c>
      <c r="S196" s="61">
        <v>0</v>
      </c>
      <c r="T196" s="59" t="s">
        <v>196</v>
      </c>
      <c r="U196" s="59" t="s">
        <v>252</v>
      </c>
      <c r="V196" s="59" t="s">
        <v>463</v>
      </c>
      <c r="W196" s="59" t="s">
        <v>253</v>
      </c>
      <c r="X196" s="59" t="s">
        <v>425</v>
      </c>
      <c r="Y196" s="59" t="s">
        <v>445</v>
      </c>
      <c r="Z196" s="59"/>
      <c r="AA196" s="59"/>
      <c r="AB196" s="65">
        <f t="shared" si="7"/>
        <v>1199426</v>
      </c>
      <c r="AC196" s="62">
        <v>0</v>
      </c>
      <c r="AD196" s="62" t="str">
        <f>VLOOKUP(AF196,Table1[[Ký hiệu]:[Hướng xli]],9,0)</f>
        <v>NCC điều chỉnh giảm toàn bộ HĐ</v>
      </c>
      <c r="AE196" s="62" t="s">
        <v>513</v>
      </c>
      <c r="AF196" s="59">
        <v>37431</v>
      </c>
      <c r="AG196" s="91" t="s">
        <v>677</v>
      </c>
      <c r="AH196" s="87" t="s">
        <v>251</v>
      </c>
      <c r="AI196" s="87" t="s">
        <v>251</v>
      </c>
      <c r="AJ196" s="87"/>
      <c r="AK196" s="87"/>
    </row>
    <row r="197" spans="1:37" s="62" customFormat="1" x14ac:dyDescent="0.25">
      <c r="A197" s="58">
        <v>45489</v>
      </c>
      <c r="B197" s="59" t="s">
        <v>440</v>
      </c>
      <c r="C197" s="58">
        <v>45498</v>
      </c>
      <c r="D197" s="59" t="s">
        <v>310</v>
      </c>
      <c r="E197" s="59" t="s">
        <v>325</v>
      </c>
      <c r="F197" s="59" t="s">
        <v>311</v>
      </c>
      <c r="G197" s="59" t="s">
        <v>234</v>
      </c>
      <c r="H197" s="59" t="s">
        <v>7</v>
      </c>
      <c r="I197" s="59" t="s">
        <v>486</v>
      </c>
      <c r="J197" s="59" t="s">
        <v>22</v>
      </c>
      <c r="K197" s="59" t="s">
        <v>80</v>
      </c>
      <c r="L197" s="60">
        <v>20</v>
      </c>
      <c r="M197" s="60">
        <v>20</v>
      </c>
      <c r="N197" s="61">
        <v>50400</v>
      </c>
      <c r="O197" s="61">
        <v>1008000</v>
      </c>
      <c r="P197" s="61">
        <f t="shared" si="6"/>
        <v>1008000</v>
      </c>
      <c r="Q197" s="61">
        <v>0</v>
      </c>
      <c r="R197" s="60">
        <v>0</v>
      </c>
      <c r="S197" s="61">
        <v>0</v>
      </c>
      <c r="T197" s="59"/>
      <c r="U197" s="59" t="s">
        <v>491</v>
      </c>
      <c r="V197" s="59"/>
      <c r="W197" s="59" t="s">
        <v>253</v>
      </c>
      <c r="X197" s="59" t="s">
        <v>425</v>
      </c>
      <c r="Y197" s="59" t="s">
        <v>445</v>
      </c>
      <c r="Z197" s="59" t="s">
        <v>251</v>
      </c>
      <c r="AA197" s="59"/>
      <c r="AB197" s="65">
        <f t="shared" si="7"/>
        <v>1088640</v>
      </c>
      <c r="AC197" s="62">
        <v>0</v>
      </c>
      <c r="AD197" s="62" t="str">
        <f>VLOOKUP(AF197,Table1[[Ký hiệu]:[Hướng xli]],9,0)</f>
        <v>NCC điều chỉnh giảm toàn bộ HĐ</v>
      </c>
      <c r="AE197" s="62" t="s">
        <v>513</v>
      </c>
      <c r="AF197" s="59">
        <v>37586</v>
      </c>
      <c r="AG197" s="91" t="s">
        <v>677</v>
      </c>
      <c r="AH197" s="87" t="s">
        <v>251</v>
      </c>
      <c r="AI197" s="87" t="s">
        <v>251</v>
      </c>
      <c r="AJ197" s="87"/>
      <c r="AK197" s="87"/>
    </row>
    <row r="198" spans="1:37" s="62" customFormat="1" x14ac:dyDescent="0.25">
      <c r="A198" s="58">
        <v>45489</v>
      </c>
      <c r="B198" s="59" t="s">
        <v>440</v>
      </c>
      <c r="C198" s="58">
        <v>45498</v>
      </c>
      <c r="D198" s="59" t="s">
        <v>310</v>
      </c>
      <c r="E198" s="59" t="s">
        <v>325</v>
      </c>
      <c r="F198" s="59" t="s">
        <v>311</v>
      </c>
      <c r="G198" s="59" t="s">
        <v>234</v>
      </c>
      <c r="H198" s="59" t="s">
        <v>7</v>
      </c>
      <c r="I198" s="59" t="s">
        <v>45</v>
      </c>
      <c r="J198" s="59" t="s">
        <v>168</v>
      </c>
      <c r="K198" s="59" t="s">
        <v>80</v>
      </c>
      <c r="L198" s="60">
        <v>10</v>
      </c>
      <c r="M198" s="60">
        <v>10</v>
      </c>
      <c r="N198" s="61">
        <v>49500</v>
      </c>
      <c r="O198" s="61">
        <v>495000</v>
      </c>
      <c r="P198" s="61">
        <f t="shared" si="6"/>
        <v>495000</v>
      </c>
      <c r="Q198" s="61">
        <v>0</v>
      </c>
      <c r="R198" s="60">
        <v>0</v>
      </c>
      <c r="S198" s="61">
        <v>0</v>
      </c>
      <c r="T198" s="59"/>
      <c r="U198" s="59" t="s">
        <v>491</v>
      </c>
      <c r="V198" s="59"/>
      <c r="W198" s="59" t="s">
        <v>253</v>
      </c>
      <c r="X198" s="59" t="s">
        <v>425</v>
      </c>
      <c r="Y198" s="59" t="s">
        <v>445</v>
      </c>
      <c r="Z198" s="59" t="s">
        <v>251</v>
      </c>
      <c r="AA198" s="59"/>
      <c r="AB198" s="65">
        <f t="shared" si="7"/>
        <v>534600</v>
      </c>
      <c r="AC198" s="62">
        <v>0</v>
      </c>
      <c r="AD198" s="62" t="str">
        <f>VLOOKUP(AF198,Table1[[Ký hiệu]:[Hướng xli]],9,0)</f>
        <v>NCC điều chỉnh giảm toàn bộ HĐ</v>
      </c>
      <c r="AE198" s="62" t="s">
        <v>513</v>
      </c>
      <c r="AF198" s="59">
        <v>37586</v>
      </c>
      <c r="AG198" s="91" t="s">
        <v>677</v>
      </c>
      <c r="AH198" s="87" t="s">
        <v>251</v>
      </c>
      <c r="AI198" s="87" t="s">
        <v>251</v>
      </c>
      <c r="AJ198" s="87"/>
      <c r="AK198" s="87"/>
    </row>
    <row r="199" spans="1:37" s="62" customFormat="1" x14ac:dyDescent="0.25">
      <c r="A199" s="58">
        <v>45492</v>
      </c>
      <c r="B199" s="59" t="s">
        <v>280</v>
      </c>
      <c r="C199" s="58">
        <v>45498</v>
      </c>
      <c r="D199" s="59" t="s">
        <v>272</v>
      </c>
      <c r="E199" s="59">
        <v>4161461762</v>
      </c>
      <c r="F199" s="59" t="s">
        <v>505</v>
      </c>
      <c r="G199" s="59" t="s">
        <v>411</v>
      </c>
      <c r="H199" s="59" t="s">
        <v>251</v>
      </c>
      <c r="I199" s="59" t="s">
        <v>328</v>
      </c>
      <c r="J199" s="59" t="s">
        <v>305</v>
      </c>
      <c r="K199" s="59" t="s">
        <v>80</v>
      </c>
      <c r="L199" s="60">
        <v>8</v>
      </c>
      <c r="M199" s="60">
        <v>8</v>
      </c>
      <c r="N199" s="61">
        <v>111058</v>
      </c>
      <c r="O199" s="61">
        <v>888464</v>
      </c>
      <c r="P199" s="61">
        <f t="shared" si="6"/>
        <v>888464</v>
      </c>
      <c r="Q199" s="61">
        <v>0</v>
      </c>
      <c r="R199" s="60">
        <v>0</v>
      </c>
      <c r="S199" s="61">
        <v>0</v>
      </c>
      <c r="T199" s="59" t="s">
        <v>218</v>
      </c>
      <c r="U199" s="59" t="s">
        <v>408</v>
      </c>
      <c r="V199" s="59" t="s">
        <v>400</v>
      </c>
      <c r="W199" s="59" t="s">
        <v>113</v>
      </c>
      <c r="X199" s="59" t="s">
        <v>425</v>
      </c>
      <c r="Y199" s="59" t="s">
        <v>240</v>
      </c>
      <c r="Z199" s="59"/>
      <c r="AA199" s="59"/>
      <c r="AB199" s="65">
        <f t="shared" si="7"/>
        <v>959541</v>
      </c>
      <c r="AC199" s="62">
        <v>0</v>
      </c>
      <c r="AD199" s="62" t="str">
        <f>VLOOKUP(AF199,Table1[[Ký hiệu]:[Hướng xli]],9,0)</f>
        <v>NCC điều chỉnh giảm toàn bộ HĐ</v>
      </c>
      <c r="AE199" s="62" t="s">
        <v>513</v>
      </c>
      <c r="AF199" s="59">
        <v>37714</v>
      </c>
      <c r="AG199" s="91" t="s">
        <v>677</v>
      </c>
      <c r="AH199" s="87" t="s">
        <v>251</v>
      </c>
      <c r="AI199" s="87" t="s">
        <v>251</v>
      </c>
      <c r="AJ199" s="87"/>
      <c r="AK199" s="87"/>
    </row>
    <row r="200" spans="1:37" s="62" customFormat="1" x14ac:dyDescent="0.25">
      <c r="A200" s="58">
        <v>45496</v>
      </c>
      <c r="B200" s="59" t="s">
        <v>194</v>
      </c>
      <c r="C200" s="58">
        <v>45498</v>
      </c>
      <c r="D200" s="59" t="s">
        <v>147</v>
      </c>
      <c r="E200" s="59">
        <v>4161679334</v>
      </c>
      <c r="F200" s="59" t="s">
        <v>315</v>
      </c>
      <c r="G200" s="59" t="s">
        <v>411</v>
      </c>
      <c r="H200" s="59" t="s">
        <v>251</v>
      </c>
      <c r="I200" s="59" t="s">
        <v>450</v>
      </c>
      <c r="J200" s="59" t="s">
        <v>306</v>
      </c>
      <c r="K200" s="59" t="s">
        <v>80</v>
      </c>
      <c r="L200" s="60">
        <v>4</v>
      </c>
      <c r="M200" s="60">
        <v>4</v>
      </c>
      <c r="N200" s="61">
        <v>73431</v>
      </c>
      <c r="O200" s="61">
        <v>293724</v>
      </c>
      <c r="P200" s="61">
        <f t="shared" si="6"/>
        <v>293724</v>
      </c>
      <c r="Q200" s="61">
        <v>0</v>
      </c>
      <c r="R200" s="60">
        <v>0</v>
      </c>
      <c r="S200" s="61">
        <v>0</v>
      </c>
      <c r="T200" s="59" t="s">
        <v>207</v>
      </c>
      <c r="U200" s="59" t="s">
        <v>408</v>
      </c>
      <c r="V200" s="59" t="s">
        <v>365</v>
      </c>
      <c r="W200" s="59" t="s">
        <v>113</v>
      </c>
      <c r="X200" s="59" t="s">
        <v>425</v>
      </c>
      <c r="Y200" s="59" t="s">
        <v>240</v>
      </c>
      <c r="Z200" s="59"/>
      <c r="AA200" s="59"/>
      <c r="AB200" s="65">
        <f t="shared" si="7"/>
        <v>317222</v>
      </c>
      <c r="AC200" s="62">
        <v>0</v>
      </c>
      <c r="AD200" s="62" t="str">
        <f>VLOOKUP(AF200,Table1[[Ký hiệu]:[Hướng xli]],9,0)</f>
        <v>NCC điều chỉnh giảm toàn bộ HĐ</v>
      </c>
      <c r="AE200" s="62" t="s">
        <v>513</v>
      </c>
      <c r="AF200" s="59">
        <v>37789</v>
      </c>
      <c r="AG200" s="91" t="s">
        <v>677</v>
      </c>
      <c r="AH200" s="87" t="s">
        <v>251</v>
      </c>
      <c r="AI200" s="87" t="s">
        <v>251</v>
      </c>
      <c r="AJ200" s="87"/>
      <c r="AK200" s="87"/>
    </row>
    <row r="201" spans="1:37" s="62" customFormat="1" x14ac:dyDescent="0.25">
      <c r="A201" s="58">
        <v>45496</v>
      </c>
      <c r="B201" s="59" t="s">
        <v>194</v>
      </c>
      <c r="C201" s="58">
        <v>45498</v>
      </c>
      <c r="D201" s="59" t="s">
        <v>147</v>
      </c>
      <c r="E201" s="59">
        <v>4161679334</v>
      </c>
      <c r="F201" s="59" t="s">
        <v>315</v>
      </c>
      <c r="G201" s="59" t="s">
        <v>411</v>
      </c>
      <c r="H201" s="59" t="s">
        <v>251</v>
      </c>
      <c r="I201" s="59" t="s">
        <v>328</v>
      </c>
      <c r="J201" s="59" t="s">
        <v>305</v>
      </c>
      <c r="K201" s="59" t="s">
        <v>80</v>
      </c>
      <c r="L201" s="60">
        <v>4</v>
      </c>
      <c r="M201" s="60">
        <v>4</v>
      </c>
      <c r="N201" s="61">
        <v>111058</v>
      </c>
      <c r="O201" s="61">
        <v>444232</v>
      </c>
      <c r="P201" s="61">
        <f t="shared" si="6"/>
        <v>444232</v>
      </c>
      <c r="Q201" s="61">
        <v>0</v>
      </c>
      <c r="R201" s="60">
        <v>0</v>
      </c>
      <c r="S201" s="61">
        <v>0</v>
      </c>
      <c r="T201" s="59" t="s">
        <v>207</v>
      </c>
      <c r="U201" s="59" t="s">
        <v>408</v>
      </c>
      <c r="V201" s="59" t="s">
        <v>365</v>
      </c>
      <c r="W201" s="59" t="s">
        <v>113</v>
      </c>
      <c r="X201" s="59" t="s">
        <v>425</v>
      </c>
      <c r="Y201" s="59" t="s">
        <v>240</v>
      </c>
      <c r="Z201" s="59"/>
      <c r="AA201" s="59"/>
      <c r="AB201" s="65">
        <f t="shared" si="7"/>
        <v>479771</v>
      </c>
      <c r="AC201" s="62">
        <v>0</v>
      </c>
      <c r="AD201" s="62" t="str">
        <f>VLOOKUP(AF201,Table1[[Ký hiệu]:[Hướng xli]],9,0)</f>
        <v>NCC điều chỉnh giảm toàn bộ HĐ</v>
      </c>
      <c r="AE201" s="62" t="s">
        <v>513</v>
      </c>
      <c r="AF201" s="59">
        <v>37789</v>
      </c>
      <c r="AG201" s="91" t="s">
        <v>677</v>
      </c>
      <c r="AH201" s="87" t="s">
        <v>251</v>
      </c>
      <c r="AI201" s="87" t="s">
        <v>251</v>
      </c>
      <c r="AJ201" s="87"/>
      <c r="AK201" s="87"/>
    </row>
    <row r="202" spans="1:37" x14ac:dyDescent="0.25">
      <c r="A202" s="8">
        <v>45490</v>
      </c>
      <c r="B202" s="2" t="s">
        <v>286</v>
      </c>
      <c r="C202" s="8">
        <v>45498</v>
      </c>
      <c r="D202" s="2" t="s">
        <v>415</v>
      </c>
      <c r="E202" s="2" t="s">
        <v>271</v>
      </c>
      <c r="F202" s="2" t="s">
        <v>510</v>
      </c>
      <c r="G202" s="2" t="s">
        <v>169</v>
      </c>
      <c r="H202" s="2" t="s">
        <v>58</v>
      </c>
      <c r="I202" s="2" t="s">
        <v>450</v>
      </c>
      <c r="J202" s="2" t="s">
        <v>306</v>
      </c>
      <c r="K202" s="2" t="s">
        <v>80</v>
      </c>
      <c r="L202" s="11">
        <v>1</v>
      </c>
      <c r="M202" s="11">
        <v>1</v>
      </c>
      <c r="N202" s="6">
        <v>73431</v>
      </c>
      <c r="O202" s="6">
        <v>73431</v>
      </c>
      <c r="P202" s="6">
        <f t="shared" si="6"/>
        <v>73431</v>
      </c>
      <c r="Q202" s="6">
        <v>0</v>
      </c>
      <c r="R202" s="11">
        <v>0</v>
      </c>
      <c r="S202" s="6">
        <v>0</v>
      </c>
      <c r="T202" s="2"/>
      <c r="U202" s="2" t="s">
        <v>270</v>
      </c>
      <c r="V202" s="2"/>
      <c r="W202" s="2" t="s">
        <v>113</v>
      </c>
      <c r="X202" s="2" t="s">
        <v>425</v>
      </c>
      <c r="Y202" s="2" t="s">
        <v>240</v>
      </c>
      <c r="Z202" s="2"/>
      <c r="AA202" s="2"/>
      <c r="AB202" s="65">
        <f t="shared" si="7"/>
        <v>79305</v>
      </c>
      <c r="AC202">
        <v>73431</v>
      </c>
      <c r="AD202" t="str">
        <f>VLOOKUP(AF202,Table1[[Ký hiệu]:[Hướng xli]],9,0)</f>
        <v>NCC check theo sheep data cửa hàng nhập kho điều chỉnh giảm toàn bộ HĐ cũ và xuất lại HĐ mới đúng số lượng</v>
      </c>
      <c r="AE202" t="s">
        <v>533</v>
      </c>
      <c r="AF202" s="57">
        <v>37885</v>
      </c>
      <c r="AG202" s="91" t="s">
        <v>673</v>
      </c>
      <c r="AH202" s="87" t="s">
        <v>691</v>
      </c>
      <c r="AI202" s="87" t="s">
        <v>769</v>
      </c>
    </row>
    <row r="203" spans="1:37" x14ac:dyDescent="0.25">
      <c r="A203" s="8">
        <v>45490</v>
      </c>
      <c r="B203" s="2" t="s">
        <v>286</v>
      </c>
      <c r="C203" s="8">
        <v>45498</v>
      </c>
      <c r="D203" s="2" t="s">
        <v>415</v>
      </c>
      <c r="E203" s="2" t="s">
        <v>271</v>
      </c>
      <c r="F203" s="2" t="s">
        <v>510</v>
      </c>
      <c r="G203" s="2" t="s">
        <v>169</v>
      </c>
      <c r="H203" s="2" t="s">
        <v>58</v>
      </c>
      <c r="I203" s="2" t="s">
        <v>472</v>
      </c>
      <c r="J203" s="2" t="s">
        <v>256</v>
      </c>
      <c r="K203" s="2" t="s">
        <v>80</v>
      </c>
      <c r="L203" s="11">
        <v>2</v>
      </c>
      <c r="M203" s="11">
        <v>2</v>
      </c>
      <c r="N203" s="6">
        <v>55595</v>
      </c>
      <c r="O203" s="6">
        <v>111190</v>
      </c>
      <c r="P203" s="6">
        <f t="shared" si="6"/>
        <v>111190</v>
      </c>
      <c r="Q203" s="6">
        <v>0</v>
      </c>
      <c r="R203" s="11">
        <v>0</v>
      </c>
      <c r="S203" s="6">
        <v>0</v>
      </c>
      <c r="T203" s="2"/>
      <c r="U203" s="2" t="s">
        <v>270</v>
      </c>
      <c r="V203" s="2"/>
      <c r="W203" s="2" t="s">
        <v>113</v>
      </c>
      <c r="X203" s="2" t="s">
        <v>425</v>
      </c>
      <c r="Y203" s="2" t="s">
        <v>240</v>
      </c>
      <c r="Z203" s="2"/>
      <c r="AA203" s="2"/>
      <c r="AB203" s="65">
        <f t="shared" si="7"/>
        <v>120085</v>
      </c>
      <c r="AC203">
        <v>111190</v>
      </c>
      <c r="AD203" t="str">
        <f>VLOOKUP(AF203,Table1[[Ký hiệu]:[Hướng xli]],9,0)</f>
        <v>NCC check theo sheep data cửa hàng nhập kho điều chỉnh giảm toàn bộ HĐ cũ và xuất lại HĐ mới đúng số lượng</v>
      </c>
      <c r="AE203" t="s">
        <v>533</v>
      </c>
      <c r="AF203" s="57">
        <v>37885</v>
      </c>
      <c r="AG203" s="91" t="s">
        <v>673</v>
      </c>
      <c r="AH203" s="87" t="s">
        <v>691</v>
      </c>
      <c r="AI203" s="87" t="s">
        <v>769</v>
      </c>
    </row>
    <row r="204" spans="1:37" s="16" customFormat="1" x14ac:dyDescent="0.25">
      <c r="A204" s="13">
        <v>45490</v>
      </c>
      <c r="B204" s="14" t="s">
        <v>286</v>
      </c>
      <c r="C204" s="13">
        <v>45498</v>
      </c>
      <c r="D204" s="14" t="s">
        <v>415</v>
      </c>
      <c r="E204" s="14" t="s">
        <v>271</v>
      </c>
      <c r="F204" s="14" t="s">
        <v>510</v>
      </c>
      <c r="G204" s="14" t="s">
        <v>169</v>
      </c>
      <c r="H204" s="14" t="s">
        <v>58</v>
      </c>
      <c r="I204" s="14" t="s">
        <v>490</v>
      </c>
      <c r="J204" s="14" t="s">
        <v>236</v>
      </c>
      <c r="K204" s="14" t="s">
        <v>80</v>
      </c>
      <c r="L204" s="12">
        <v>4</v>
      </c>
      <c r="M204" s="12">
        <v>2</v>
      </c>
      <c r="N204" s="15">
        <v>70950</v>
      </c>
      <c r="O204" s="15">
        <v>283800</v>
      </c>
      <c r="P204" s="6">
        <f t="shared" si="6"/>
        <v>141900</v>
      </c>
      <c r="Q204" s="15">
        <v>0</v>
      </c>
      <c r="R204" s="12">
        <v>0</v>
      </c>
      <c r="S204" s="15">
        <v>0</v>
      </c>
      <c r="T204" s="14"/>
      <c r="U204" s="14" t="s">
        <v>270</v>
      </c>
      <c r="V204" s="14"/>
      <c r="W204" s="14" t="s">
        <v>113</v>
      </c>
      <c r="X204" s="14" t="s">
        <v>425</v>
      </c>
      <c r="Y204" s="14" t="s">
        <v>240</v>
      </c>
      <c r="Z204" s="14"/>
      <c r="AA204" s="14"/>
      <c r="AB204" s="65">
        <f t="shared" si="7"/>
        <v>306504</v>
      </c>
      <c r="AC204" s="16">
        <v>141900</v>
      </c>
      <c r="AD204" t="str">
        <f>VLOOKUP(AF204,Table1[[Ký hiệu]:[Hướng xli]],9,0)</f>
        <v>NCC check theo sheep data cửa hàng nhập kho điều chỉnh giảm toàn bộ HĐ cũ và xuất lại HĐ mới đúng số lượng</v>
      </c>
      <c r="AE204" s="16" t="s">
        <v>533</v>
      </c>
      <c r="AF204" s="20">
        <v>37885</v>
      </c>
      <c r="AG204" s="91" t="s">
        <v>673</v>
      </c>
      <c r="AH204" s="87" t="s">
        <v>691</v>
      </c>
      <c r="AI204" s="87" t="s">
        <v>769</v>
      </c>
      <c r="AJ204" s="88"/>
      <c r="AK204" s="88"/>
    </row>
    <row r="205" spans="1:37" x14ac:dyDescent="0.25">
      <c r="A205" s="8">
        <v>45490</v>
      </c>
      <c r="B205" s="2" t="s">
        <v>286</v>
      </c>
      <c r="C205" s="8">
        <v>45498</v>
      </c>
      <c r="D205" s="2" t="s">
        <v>415</v>
      </c>
      <c r="E205" s="2" t="s">
        <v>271</v>
      </c>
      <c r="F205" s="2" t="s">
        <v>510</v>
      </c>
      <c r="G205" s="2" t="s">
        <v>169</v>
      </c>
      <c r="H205" s="2" t="s">
        <v>58</v>
      </c>
      <c r="I205" s="2" t="s">
        <v>164</v>
      </c>
      <c r="J205" s="2" t="s">
        <v>444</v>
      </c>
      <c r="K205" s="2" t="s">
        <v>80</v>
      </c>
      <c r="L205" s="11">
        <v>4</v>
      </c>
      <c r="M205" s="11">
        <v>4</v>
      </c>
      <c r="N205" s="6">
        <v>111606</v>
      </c>
      <c r="O205" s="6">
        <v>446424</v>
      </c>
      <c r="P205" s="6">
        <f t="shared" si="6"/>
        <v>446424</v>
      </c>
      <c r="Q205" s="6">
        <v>0</v>
      </c>
      <c r="R205" s="11">
        <v>0</v>
      </c>
      <c r="S205" s="6">
        <v>0</v>
      </c>
      <c r="T205" s="2"/>
      <c r="U205" s="2" t="s">
        <v>270</v>
      </c>
      <c r="V205" s="2"/>
      <c r="W205" s="2" t="s">
        <v>113</v>
      </c>
      <c r="X205" s="2" t="s">
        <v>425</v>
      </c>
      <c r="Y205" s="2" t="s">
        <v>240</v>
      </c>
      <c r="Z205" s="2"/>
      <c r="AA205" s="2"/>
      <c r="AB205" s="65">
        <f t="shared" si="7"/>
        <v>482138</v>
      </c>
      <c r="AC205">
        <v>446424</v>
      </c>
      <c r="AD205" t="str">
        <f>VLOOKUP(AF205,Table1[[Ký hiệu]:[Hướng xli]],9,0)</f>
        <v>NCC check theo sheep data cửa hàng nhập kho điều chỉnh giảm toàn bộ HĐ cũ và xuất lại HĐ mới đúng số lượng</v>
      </c>
      <c r="AE205" t="s">
        <v>533</v>
      </c>
      <c r="AF205" s="57">
        <v>37885</v>
      </c>
      <c r="AG205" s="91" t="s">
        <v>673</v>
      </c>
      <c r="AH205" s="87" t="s">
        <v>691</v>
      </c>
      <c r="AI205" s="87" t="s">
        <v>769</v>
      </c>
    </row>
    <row r="206" spans="1:37" s="62" customFormat="1" x14ac:dyDescent="0.25">
      <c r="A206" s="58">
        <v>45498</v>
      </c>
      <c r="B206" s="59" t="s">
        <v>81</v>
      </c>
      <c r="C206" s="58">
        <v>45499</v>
      </c>
      <c r="D206" s="59" t="s">
        <v>82</v>
      </c>
      <c r="E206" s="59">
        <v>4161680153</v>
      </c>
      <c r="F206" s="59" t="s">
        <v>290</v>
      </c>
      <c r="G206" s="59" t="s">
        <v>248</v>
      </c>
      <c r="H206" s="59" t="s">
        <v>251</v>
      </c>
      <c r="I206" s="59" t="s">
        <v>450</v>
      </c>
      <c r="J206" s="59" t="s">
        <v>306</v>
      </c>
      <c r="K206" s="59" t="s">
        <v>80</v>
      </c>
      <c r="L206" s="60">
        <v>4</v>
      </c>
      <c r="M206" s="60">
        <v>4</v>
      </c>
      <c r="N206" s="61">
        <v>73431</v>
      </c>
      <c r="O206" s="61">
        <v>293724</v>
      </c>
      <c r="P206" s="61">
        <f t="shared" si="6"/>
        <v>293724</v>
      </c>
      <c r="Q206" s="61">
        <v>0</v>
      </c>
      <c r="R206" s="60">
        <v>0</v>
      </c>
      <c r="S206" s="61">
        <v>0</v>
      </c>
      <c r="T206" s="59" t="s">
        <v>207</v>
      </c>
      <c r="U206" s="59" t="s">
        <v>408</v>
      </c>
      <c r="V206" s="59" t="s">
        <v>365</v>
      </c>
      <c r="W206" s="59" t="s">
        <v>113</v>
      </c>
      <c r="X206" s="59" t="s">
        <v>425</v>
      </c>
      <c r="Y206" s="59" t="s">
        <v>240</v>
      </c>
      <c r="Z206" s="59"/>
      <c r="AA206" s="59"/>
      <c r="AB206" s="65">
        <f t="shared" si="7"/>
        <v>317222</v>
      </c>
      <c r="AC206" s="62">
        <v>0</v>
      </c>
      <c r="AD206" s="62" t="str">
        <f>VLOOKUP(AF206,Table1[[Ký hiệu]:[Hướng xli]],9,0)</f>
        <v>NCC điều chỉnh giảm toàn bộ HĐ</v>
      </c>
      <c r="AE206" s="62" t="s">
        <v>513</v>
      </c>
      <c r="AF206" s="59">
        <v>38210</v>
      </c>
      <c r="AG206" s="91" t="s">
        <v>677</v>
      </c>
      <c r="AH206" s="87" t="s">
        <v>251</v>
      </c>
      <c r="AI206" s="87" t="s">
        <v>251</v>
      </c>
      <c r="AJ206" s="87"/>
      <c r="AK206" s="87"/>
    </row>
    <row r="207" spans="1:37" s="62" customFormat="1" x14ac:dyDescent="0.25">
      <c r="A207" s="58">
        <v>45498</v>
      </c>
      <c r="B207" s="59" t="s">
        <v>81</v>
      </c>
      <c r="C207" s="58">
        <v>45499</v>
      </c>
      <c r="D207" s="59" t="s">
        <v>82</v>
      </c>
      <c r="E207" s="59">
        <v>4161680153</v>
      </c>
      <c r="F207" s="59" t="s">
        <v>290</v>
      </c>
      <c r="G207" s="59" t="s">
        <v>248</v>
      </c>
      <c r="H207" s="59" t="s">
        <v>251</v>
      </c>
      <c r="I207" s="59" t="s">
        <v>328</v>
      </c>
      <c r="J207" s="59" t="s">
        <v>305</v>
      </c>
      <c r="K207" s="59" t="s">
        <v>80</v>
      </c>
      <c r="L207" s="60">
        <v>4</v>
      </c>
      <c r="M207" s="60">
        <v>4</v>
      </c>
      <c r="N207" s="61">
        <v>111058</v>
      </c>
      <c r="O207" s="61">
        <v>444232</v>
      </c>
      <c r="P207" s="61">
        <f t="shared" si="6"/>
        <v>444232</v>
      </c>
      <c r="Q207" s="61">
        <v>0</v>
      </c>
      <c r="R207" s="60">
        <v>0</v>
      </c>
      <c r="S207" s="61">
        <v>0</v>
      </c>
      <c r="T207" s="59" t="s">
        <v>207</v>
      </c>
      <c r="U207" s="59" t="s">
        <v>408</v>
      </c>
      <c r="V207" s="59" t="s">
        <v>365</v>
      </c>
      <c r="W207" s="59" t="s">
        <v>113</v>
      </c>
      <c r="X207" s="59" t="s">
        <v>425</v>
      </c>
      <c r="Y207" s="59" t="s">
        <v>240</v>
      </c>
      <c r="Z207" s="59"/>
      <c r="AA207" s="59"/>
      <c r="AB207" s="65">
        <f t="shared" si="7"/>
        <v>479771</v>
      </c>
      <c r="AC207" s="62">
        <v>0</v>
      </c>
      <c r="AD207" s="62" t="str">
        <f>VLOOKUP(AF207,Table1[[Ký hiệu]:[Hướng xli]],9,0)</f>
        <v>NCC điều chỉnh giảm toàn bộ HĐ</v>
      </c>
      <c r="AE207" s="62" t="s">
        <v>513</v>
      </c>
      <c r="AF207" s="59">
        <v>38210</v>
      </c>
      <c r="AG207" s="91" t="s">
        <v>677</v>
      </c>
      <c r="AH207" s="87" t="s">
        <v>251</v>
      </c>
      <c r="AI207" s="87" t="s">
        <v>251</v>
      </c>
      <c r="AJ207" s="87"/>
      <c r="AK207" s="87"/>
    </row>
    <row r="208" spans="1:37" s="62" customFormat="1" x14ac:dyDescent="0.25">
      <c r="A208" s="58">
        <v>45498</v>
      </c>
      <c r="B208" s="59" t="s">
        <v>81</v>
      </c>
      <c r="C208" s="58">
        <v>45499</v>
      </c>
      <c r="D208" s="59" t="s">
        <v>82</v>
      </c>
      <c r="E208" s="59">
        <v>4161680153</v>
      </c>
      <c r="F208" s="59" t="s">
        <v>290</v>
      </c>
      <c r="G208" s="59" t="s">
        <v>248</v>
      </c>
      <c r="H208" s="59" t="s">
        <v>251</v>
      </c>
      <c r="I208" s="59" t="s">
        <v>472</v>
      </c>
      <c r="J208" s="59" t="s">
        <v>256</v>
      </c>
      <c r="K208" s="59" t="s">
        <v>80</v>
      </c>
      <c r="L208" s="60">
        <v>4</v>
      </c>
      <c r="M208" s="60">
        <v>4</v>
      </c>
      <c r="N208" s="61">
        <v>55595</v>
      </c>
      <c r="O208" s="61">
        <v>222380</v>
      </c>
      <c r="P208" s="61">
        <f t="shared" si="6"/>
        <v>222380</v>
      </c>
      <c r="Q208" s="61">
        <v>0</v>
      </c>
      <c r="R208" s="60">
        <v>0</v>
      </c>
      <c r="S208" s="61">
        <v>0</v>
      </c>
      <c r="T208" s="59" t="s">
        <v>207</v>
      </c>
      <c r="U208" s="59" t="s">
        <v>408</v>
      </c>
      <c r="V208" s="59" t="s">
        <v>365</v>
      </c>
      <c r="W208" s="59" t="s">
        <v>113</v>
      </c>
      <c r="X208" s="59" t="s">
        <v>425</v>
      </c>
      <c r="Y208" s="59" t="s">
        <v>240</v>
      </c>
      <c r="Z208" s="59"/>
      <c r="AA208" s="59"/>
      <c r="AB208" s="65">
        <f t="shared" si="7"/>
        <v>240170</v>
      </c>
      <c r="AC208" s="62">
        <v>0</v>
      </c>
      <c r="AD208" s="62" t="str">
        <f>VLOOKUP(AF208,Table1[[Ký hiệu]:[Hướng xli]],9,0)</f>
        <v>NCC điều chỉnh giảm toàn bộ HĐ</v>
      </c>
      <c r="AE208" s="62" t="s">
        <v>513</v>
      </c>
      <c r="AF208" s="59">
        <v>38210</v>
      </c>
      <c r="AG208" s="91" t="s">
        <v>677</v>
      </c>
      <c r="AH208" s="87" t="s">
        <v>251</v>
      </c>
      <c r="AI208" s="87" t="s">
        <v>251</v>
      </c>
      <c r="AJ208" s="87"/>
      <c r="AK208" s="87"/>
    </row>
    <row r="209" spans="1:37" s="62" customFormat="1" x14ac:dyDescent="0.25">
      <c r="A209" s="58">
        <v>45498</v>
      </c>
      <c r="B209" s="59" t="s">
        <v>81</v>
      </c>
      <c r="C209" s="58">
        <v>45499</v>
      </c>
      <c r="D209" s="59" t="s">
        <v>82</v>
      </c>
      <c r="E209" s="59">
        <v>4161680153</v>
      </c>
      <c r="F209" s="59" t="s">
        <v>290</v>
      </c>
      <c r="G209" s="59" t="s">
        <v>248</v>
      </c>
      <c r="H209" s="59" t="s">
        <v>251</v>
      </c>
      <c r="I209" s="59" t="s">
        <v>500</v>
      </c>
      <c r="J209" s="59" t="s">
        <v>485</v>
      </c>
      <c r="K209" s="59" t="s">
        <v>80</v>
      </c>
      <c r="L209" s="60">
        <v>4</v>
      </c>
      <c r="M209" s="60">
        <v>4</v>
      </c>
      <c r="N209" s="61">
        <v>50182</v>
      </c>
      <c r="O209" s="61">
        <v>200728</v>
      </c>
      <c r="P209" s="61">
        <f t="shared" si="6"/>
        <v>200728</v>
      </c>
      <c r="Q209" s="61">
        <v>0</v>
      </c>
      <c r="R209" s="60">
        <v>0</v>
      </c>
      <c r="S209" s="61">
        <v>0</v>
      </c>
      <c r="T209" s="59" t="s">
        <v>207</v>
      </c>
      <c r="U209" s="59" t="s">
        <v>408</v>
      </c>
      <c r="V209" s="59" t="s">
        <v>365</v>
      </c>
      <c r="W209" s="59" t="s">
        <v>113</v>
      </c>
      <c r="X209" s="59" t="s">
        <v>425</v>
      </c>
      <c r="Y209" s="59" t="s">
        <v>240</v>
      </c>
      <c r="Z209" s="59"/>
      <c r="AA209" s="59"/>
      <c r="AB209" s="65">
        <f t="shared" si="7"/>
        <v>216786</v>
      </c>
      <c r="AC209" s="62">
        <v>0</v>
      </c>
      <c r="AD209" s="62" t="str">
        <f>VLOOKUP(AF209,Table1[[Ký hiệu]:[Hướng xli]],9,0)</f>
        <v>NCC điều chỉnh giảm toàn bộ HĐ</v>
      </c>
      <c r="AE209" s="62" t="s">
        <v>513</v>
      </c>
      <c r="AF209" s="59">
        <v>38210</v>
      </c>
      <c r="AG209" s="91" t="s">
        <v>677</v>
      </c>
      <c r="AH209" s="87" t="s">
        <v>251</v>
      </c>
      <c r="AI209" s="87" t="s">
        <v>251</v>
      </c>
      <c r="AJ209" s="87"/>
      <c r="AK209" s="87"/>
    </row>
    <row r="210" spans="1:37" s="62" customFormat="1" x14ac:dyDescent="0.25">
      <c r="A210" s="58">
        <v>45498</v>
      </c>
      <c r="B210" s="59" t="s">
        <v>230</v>
      </c>
      <c r="C210" s="58">
        <v>45499</v>
      </c>
      <c r="D210" s="59" t="s">
        <v>435</v>
      </c>
      <c r="E210" s="59">
        <v>4161681632</v>
      </c>
      <c r="F210" s="59" t="s">
        <v>423</v>
      </c>
      <c r="G210" s="59" t="s">
        <v>411</v>
      </c>
      <c r="H210" s="59" t="s">
        <v>251</v>
      </c>
      <c r="I210" s="59" t="s">
        <v>450</v>
      </c>
      <c r="J210" s="59" t="s">
        <v>306</v>
      </c>
      <c r="K210" s="59" t="s">
        <v>80</v>
      </c>
      <c r="L210" s="60">
        <v>4</v>
      </c>
      <c r="M210" s="60">
        <v>4</v>
      </c>
      <c r="N210" s="61">
        <v>73431</v>
      </c>
      <c r="O210" s="61">
        <v>293724</v>
      </c>
      <c r="P210" s="61">
        <f t="shared" si="6"/>
        <v>293724</v>
      </c>
      <c r="Q210" s="61">
        <v>0</v>
      </c>
      <c r="R210" s="60">
        <v>0</v>
      </c>
      <c r="S210" s="61">
        <v>0</v>
      </c>
      <c r="T210" s="59" t="s">
        <v>207</v>
      </c>
      <c r="U210" s="59" t="s">
        <v>408</v>
      </c>
      <c r="V210" s="59" t="s">
        <v>365</v>
      </c>
      <c r="W210" s="59" t="s">
        <v>113</v>
      </c>
      <c r="X210" s="59" t="s">
        <v>425</v>
      </c>
      <c r="Y210" s="59" t="s">
        <v>240</v>
      </c>
      <c r="Z210" s="59"/>
      <c r="AA210" s="59"/>
      <c r="AB210" s="65">
        <f t="shared" si="7"/>
        <v>317222</v>
      </c>
      <c r="AC210" s="62">
        <v>0</v>
      </c>
      <c r="AD210" s="62" t="str">
        <f>VLOOKUP(AF210,Table1[[Ký hiệu]:[Hướng xli]],9,0)</f>
        <v>NCC điều chỉnh giảm toàn bộ HĐ</v>
      </c>
      <c r="AE210" s="62" t="s">
        <v>513</v>
      </c>
      <c r="AF210" s="59">
        <v>38215</v>
      </c>
      <c r="AG210" s="91" t="s">
        <v>677</v>
      </c>
      <c r="AH210" s="87" t="s">
        <v>251</v>
      </c>
      <c r="AI210" s="87" t="s">
        <v>251</v>
      </c>
      <c r="AJ210" s="87"/>
      <c r="AK210" s="87"/>
    </row>
    <row r="211" spans="1:37" s="62" customFormat="1" x14ac:dyDescent="0.25">
      <c r="A211" s="58">
        <v>45498</v>
      </c>
      <c r="B211" s="59" t="s">
        <v>230</v>
      </c>
      <c r="C211" s="58">
        <v>45499</v>
      </c>
      <c r="D211" s="59" t="s">
        <v>435</v>
      </c>
      <c r="E211" s="59">
        <v>4161681632</v>
      </c>
      <c r="F211" s="59" t="s">
        <v>423</v>
      </c>
      <c r="G211" s="59" t="s">
        <v>411</v>
      </c>
      <c r="H211" s="59" t="s">
        <v>251</v>
      </c>
      <c r="I211" s="59" t="s">
        <v>328</v>
      </c>
      <c r="J211" s="59" t="s">
        <v>305</v>
      </c>
      <c r="K211" s="59" t="s">
        <v>80</v>
      </c>
      <c r="L211" s="60">
        <v>4</v>
      </c>
      <c r="M211" s="60">
        <v>4</v>
      </c>
      <c r="N211" s="61">
        <v>111058</v>
      </c>
      <c r="O211" s="61">
        <v>444232</v>
      </c>
      <c r="P211" s="61">
        <f t="shared" si="6"/>
        <v>444232</v>
      </c>
      <c r="Q211" s="61">
        <v>0</v>
      </c>
      <c r="R211" s="60">
        <v>0</v>
      </c>
      <c r="S211" s="61">
        <v>0</v>
      </c>
      <c r="T211" s="59" t="s">
        <v>207</v>
      </c>
      <c r="U211" s="59" t="s">
        <v>408</v>
      </c>
      <c r="V211" s="59" t="s">
        <v>365</v>
      </c>
      <c r="W211" s="59" t="s">
        <v>113</v>
      </c>
      <c r="X211" s="59" t="s">
        <v>425</v>
      </c>
      <c r="Y211" s="59" t="s">
        <v>240</v>
      </c>
      <c r="Z211" s="59"/>
      <c r="AA211" s="59"/>
      <c r="AB211" s="65">
        <f t="shared" si="7"/>
        <v>479771</v>
      </c>
      <c r="AC211" s="62">
        <v>0</v>
      </c>
      <c r="AD211" s="62" t="str">
        <f>VLOOKUP(AF211,Table1[[Ký hiệu]:[Hướng xli]],9,0)</f>
        <v>NCC điều chỉnh giảm toàn bộ HĐ</v>
      </c>
      <c r="AE211" s="62" t="s">
        <v>513</v>
      </c>
      <c r="AF211" s="59">
        <v>38215</v>
      </c>
      <c r="AG211" s="91" t="s">
        <v>677</v>
      </c>
      <c r="AH211" s="87" t="s">
        <v>251</v>
      </c>
      <c r="AI211" s="87" t="s">
        <v>251</v>
      </c>
      <c r="AJ211" s="87"/>
      <c r="AK211" s="87"/>
    </row>
    <row r="212" spans="1:37" s="62" customFormat="1" x14ac:dyDescent="0.25">
      <c r="A212" s="58">
        <v>45474</v>
      </c>
      <c r="B212" s="59" t="s">
        <v>419</v>
      </c>
      <c r="C212" s="58">
        <v>45499</v>
      </c>
      <c r="D212" s="59" t="s">
        <v>452</v>
      </c>
      <c r="E212" s="59" t="s">
        <v>167</v>
      </c>
      <c r="F212" s="59" t="s">
        <v>422</v>
      </c>
      <c r="G212" s="59" t="s">
        <v>72</v>
      </c>
      <c r="H212" s="59" t="s">
        <v>158</v>
      </c>
      <c r="I212" s="59" t="s">
        <v>45</v>
      </c>
      <c r="J212" s="59" t="s">
        <v>168</v>
      </c>
      <c r="K212" s="59" t="s">
        <v>80</v>
      </c>
      <c r="L212" s="60">
        <v>3</v>
      </c>
      <c r="M212" s="60">
        <v>3</v>
      </c>
      <c r="N212" s="61">
        <v>49500</v>
      </c>
      <c r="O212" s="61">
        <v>148500</v>
      </c>
      <c r="P212" s="61">
        <f t="shared" si="6"/>
        <v>148500</v>
      </c>
      <c r="Q212" s="61">
        <v>0</v>
      </c>
      <c r="R212" s="60">
        <v>0</v>
      </c>
      <c r="S212" s="61">
        <v>0</v>
      </c>
      <c r="T212" s="59"/>
      <c r="U212" s="59" t="s">
        <v>122</v>
      </c>
      <c r="V212" s="59"/>
      <c r="W212" s="59" t="s">
        <v>253</v>
      </c>
      <c r="X212" s="59" t="s">
        <v>425</v>
      </c>
      <c r="Y212" s="59"/>
      <c r="Z212" s="59" t="s">
        <v>251</v>
      </c>
      <c r="AA212" s="59"/>
      <c r="AB212" s="65">
        <f t="shared" si="7"/>
        <v>160380</v>
      </c>
      <c r="AC212" s="62">
        <v>0</v>
      </c>
      <c r="AD212" s="62" t="str">
        <f>VLOOKUP(AF212,Table1[[Ký hiệu]:[Hướng xli]],9,0)</f>
        <v>NCC điều chỉnh giảm toàn bộ HĐ</v>
      </c>
      <c r="AE212" s="62" t="s">
        <v>513</v>
      </c>
      <c r="AF212" s="59">
        <v>38251</v>
      </c>
      <c r="AG212" s="91" t="s">
        <v>677</v>
      </c>
      <c r="AH212" s="87" t="s">
        <v>251</v>
      </c>
      <c r="AI212" s="87" t="s">
        <v>251</v>
      </c>
      <c r="AJ212" s="87"/>
      <c r="AK212" s="87"/>
    </row>
    <row r="213" spans="1:37" s="77" customFormat="1" x14ac:dyDescent="0.25">
      <c r="A213" s="72">
        <v>45474</v>
      </c>
      <c r="B213" s="73" t="s">
        <v>129</v>
      </c>
      <c r="C213" s="72">
        <v>45499</v>
      </c>
      <c r="D213" s="73" t="s">
        <v>109</v>
      </c>
      <c r="E213" s="73" t="s">
        <v>111</v>
      </c>
      <c r="F213" s="2" t="s">
        <v>79</v>
      </c>
      <c r="G213" s="2" t="s">
        <v>341</v>
      </c>
      <c r="H213" s="2" t="s">
        <v>43</v>
      </c>
      <c r="I213" s="73" t="s">
        <v>243</v>
      </c>
      <c r="J213" s="73" t="s">
        <v>430</v>
      </c>
      <c r="K213" s="73" t="s">
        <v>80</v>
      </c>
      <c r="L213" s="74">
        <v>2</v>
      </c>
      <c r="M213" s="74">
        <v>2</v>
      </c>
      <c r="N213" s="75">
        <v>37720</v>
      </c>
      <c r="O213" s="6">
        <v>75440</v>
      </c>
      <c r="P213" s="6">
        <f t="shared" si="6"/>
        <v>75440</v>
      </c>
      <c r="Q213" s="6">
        <v>0</v>
      </c>
      <c r="R213" s="11">
        <v>0</v>
      </c>
      <c r="S213" s="6">
        <v>0</v>
      </c>
      <c r="T213" s="2"/>
      <c r="U213" s="2" t="s">
        <v>337</v>
      </c>
      <c r="V213" s="2"/>
      <c r="W213" s="2" t="s">
        <v>253</v>
      </c>
      <c r="X213" s="2" t="s">
        <v>425</v>
      </c>
      <c r="Y213" s="2"/>
      <c r="Z213" s="2" t="s">
        <v>251</v>
      </c>
      <c r="AA213" s="2"/>
      <c r="AB213" s="84">
        <f t="shared" si="7"/>
        <v>81475</v>
      </c>
      <c r="AC213" s="77">
        <v>75440</v>
      </c>
      <c r="AD213" s="77" t="str">
        <f>VLOOKUP(AF213,Table1[[Ký hiệu]:[Hướng xli]],9,0)</f>
        <v xml:space="preserve">NCC xuất hđ điều chỉnh giảm toàn bộ HĐ -&gt; xuất hđ mới đúng giá theo PO của wcm </v>
      </c>
      <c r="AE213" s="77" t="s">
        <v>520</v>
      </c>
      <c r="AF213" s="73">
        <v>38256</v>
      </c>
      <c r="AG213" s="91" t="s">
        <v>673</v>
      </c>
      <c r="AH213" s="87" t="s">
        <v>690</v>
      </c>
      <c r="AI213" s="87" t="s">
        <v>770</v>
      </c>
      <c r="AJ213" s="90" t="s">
        <v>813</v>
      </c>
      <c r="AK213" s="87"/>
    </row>
    <row r="214" spans="1:37" s="82" customFormat="1" x14ac:dyDescent="0.25">
      <c r="A214" s="78">
        <v>45474</v>
      </c>
      <c r="B214" s="79" t="s">
        <v>129</v>
      </c>
      <c r="C214" s="78">
        <v>45499</v>
      </c>
      <c r="D214" s="79" t="s">
        <v>109</v>
      </c>
      <c r="E214" s="79" t="s">
        <v>111</v>
      </c>
      <c r="F214" s="20" t="s">
        <v>79</v>
      </c>
      <c r="G214" s="20" t="s">
        <v>341</v>
      </c>
      <c r="H214" s="20" t="s">
        <v>43</v>
      </c>
      <c r="I214" s="79" t="s">
        <v>448</v>
      </c>
      <c r="J214" s="79" t="s">
        <v>372</v>
      </c>
      <c r="K214" s="79" t="s">
        <v>80</v>
      </c>
      <c r="L214" s="80">
        <v>5</v>
      </c>
      <c r="M214" s="80">
        <v>5</v>
      </c>
      <c r="N214" s="81">
        <v>74250</v>
      </c>
      <c r="O214" s="22">
        <v>371250</v>
      </c>
      <c r="P214" s="17">
        <f t="shared" si="6"/>
        <v>371250</v>
      </c>
      <c r="Q214" s="22">
        <v>0</v>
      </c>
      <c r="R214" s="21">
        <v>0</v>
      </c>
      <c r="S214" s="22">
        <v>0</v>
      </c>
      <c r="T214" s="20"/>
      <c r="U214" s="20" t="s">
        <v>337</v>
      </c>
      <c r="V214" s="20"/>
      <c r="W214" s="20" t="s">
        <v>253</v>
      </c>
      <c r="X214" s="20" t="s">
        <v>425</v>
      </c>
      <c r="Y214" s="20"/>
      <c r="Z214" s="20" t="s">
        <v>251</v>
      </c>
      <c r="AA214" s="20"/>
      <c r="AB214" s="84">
        <f t="shared" si="7"/>
        <v>400950</v>
      </c>
      <c r="AC214" s="82">
        <v>371250</v>
      </c>
      <c r="AD214" s="77" t="str">
        <f>VLOOKUP(AF214,Table1[[Ký hiệu]:[Hướng xli]],9,0)</f>
        <v xml:space="preserve">NCC xuất hđ điều chỉnh giảm toàn bộ HĐ -&gt; xuất hđ mới đúng giá theo PO của wcm </v>
      </c>
      <c r="AE214" s="82" t="s">
        <v>520</v>
      </c>
      <c r="AF214" s="79">
        <v>38256</v>
      </c>
      <c r="AG214" s="91" t="s">
        <v>673</v>
      </c>
      <c r="AH214" s="87" t="s">
        <v>690</v>
      </c>
      <c r="AI214" s="87" t="s">
        <v>770</v>
      </c>
      <c r="AJ214" s="90" t="s">
        <v>813</v>
      </c>
      <c r="AK214" s="88"/>
    </row>
    <row r="215" spans="1:37" s="77" customFormat="1" x14ac:dyDescent="0.25">
      <c r="A215" s="72">
        <v>45474</v>
      </c>
      <c r="B215" s="73" t="s">
        <v>129</v>
      </c>
      <c r="C215" s="72">
        <v>45499</v>
      </c>
      <c r="D215" s="73" t="s">
        <v>109</v>
      </c>
      <c r="E215" s="73" t="s">
        <v>111</v>
      </c>
      <c r="F215" s="2" t="s">
        <v>79</v>
      </c>
      <c r="G215" s="2" t="s">
        <v>341</v>
      </c>
      <c r="H215" s="2" t="s">
        <v>43</v>
      </c>
      <c r="I215" s="73" t="s">
        <v>490</v>
      </c>
      <c r="J215" s="73" t="s">
        <v>236</v>
      </c>
      <c r="K215" s="73" t="s">
        <v>80</v>
      </c>
      <c r="L215" s="74">
        <v>5</v>
      </c>
      <c r="M215" s="74">
        <v>5</v>
      </c>
      <c r="N215" s="75">
        <v>70950</v>
      </c>
      <c r="O215" s="6">
        <v>354750</v>
      </c>
      <c r="P215" s="6">
        <f t="shared" si="6"/>
        <v>354750</v>
      </c>
      <c r="Q215" s="6">
        <v>0</v>
      </c>
      <c r="R215" s="11">
        <v>0</v>
      </c>
      <c r="S215" s="6">
        <v>0</v>
      </c>
      <c r="T215" s="2"/>
      <c r="U215" s="2" t="s">
        <v>337</v>
      </c>
      <c r="V215" s="2"/>
      <c r="W215" s="2" t="s">
        <v>253</v>
      </c>
      <c r="X215" s="2" t="s">
        <v>425</v>
      </c>
      <c r="Y215" s="2"/>
      <c r="Z215" s="2" t="s">
        <v>251</v>
      </c>
      <c r="AA215" s="2"/>
      <c r="AB215" s="84">
        <f t="shared" si="7"/>
        <v>383130</v>
      </c>
      <c r="AC215" s="77">
        <v>354750</v>
      </c>
      <c r="AD215" s="77" t="str">
        <f>VLOOKUP(AF215,Table1[[Ký hiệu]:[Hướng xli]],9,0)</f>
        <v xml:space="preserve">NCC xuất hđ điều chỉnh giảm toàn bộ HĐ -&gt; xuất hđ mới đúng giá theo PO của wcm </v>
      </c>
      <c r="AE215" s="77" t="s">
        <v>520</v>
      </c>
      <c r="AF215" s="73">
        <v>38256</v>
      </c>
      <c r="AG215" s="91" t="s">
        <v>673</v>
      </c>
      <c r="AH215" s="87" t="s">
        <v>690</v>
      </c>
      <c r="AI215" s="87" t="s">
        <v>770</v>
      </c>
      <c r="AJ215" s="90" t="s">
        <v>813</v>
      </c>
      <c r="AK215" s="87"/>
    </row>
    <row r="216" spans="1:37" s="62" customFormat="1" x14ac:dyDescent="0.25">
      <c r="A216" s="58">
        <v>45509</v>
      </c>
      <c r="B216" s="59" t="s">
        <v>366</v>
      </c>
      <c r="C216" s="58">
        <v>45512</v>
      </c>
      <c r="D216" s="59" t="s">
        <v>291</v>
      </c>
      <c r="E216" s="59">
        <v>4162165933</v>
      </c>
      <c r="F216" s="59" t="s">
        <v>267</v>
      </c>
      <c r="G216" s="59" t="s">
        <v>411</v>
      </c>
      <c r="H216" s="59" t="s">
        <v>251</v>
      </c>
      <c r="I216" s="59" t="s">
        <v>450</v>
      </c>
      <c r="J216" s="59" t="s">
        <v>306</v>
      </c>
      <c r="K216" s="59" t="s">
        <v>80</v>
      </c>
      <c r="L216" s="60">
        <v>4</v>
      </c>
      <c r="M216" s="60">
        <v>4</v>
      </c>
      <c r="N216" s="61">
        <v>73431</v>
      </c>
      <c r="O216" s="61">
        <v>293724</v>
      </c>
      <c r="P216" s="61">
        <f t="shared" si="6"/>
        <v>293724</v>
      </c>
      <c r="Q216" s="61">
        <v>0</v>
      </c>
      <c r="R216" s="60">
        <v>0</v>
      </c>
      <c r="S216" s="61">
        <v>0</v>
      </c>
      <c r="T216" s="59" t="s">
        <v>32</v>
      </c>
      <c r="U216" s="59" t="s">
        <v>408</v>
      </c>
      <c r="V216" s="59" t="s">
        <v>365</v>
      </c>
      <c r="W216" s="59" t="s">
        <v>113</v>
      </c>
      <c r="X216" s="59" t="s">
        <v>425</v>
      </c>
      <c r="Y216" s="59" t="s">
        <v>240</v>
      </c>
      <c r="Z216" s="59"/>
      <c r="AA216" s="59"/>
      <c r="AB216" s="65">
        <f t="shared" si="7"/>
        <v>317222</v>
      </c>
      <c r="AC216" s="62">
        <v>0</v>
      </c>
      <c r="AD216" s="62" t="str">
        <f>VLOOKUP(AF216,Table1[[Ký hiệu]:[Hướng xli]],9,0)</f>
        <v>NCC điều chỉnh giảm toàn bộ HĐ</v>
      </c>
      <c r="AE216" s="62" t="s">
        <v>518</v>
      </c>
      <c r="AF216" s="59">
        <v>41005</v>
      </c>
      <c r="AG216" s="91" t="s">
        <v>677</v>
      </c>
      <c r="AH216" s="87" t="s">
        <v>251</v>
      </c>
      <c r="AI216" s="87" t="s">
        <v>251</v>
      </c>
      <c r="AJ216" s="87"/>
      <c r="AK216" s="87"/>
    </row>
    <row r="217" spans="1:37" s="62" customFormat="1" x14ac:dyDescent="0.25">
      <c r="A217" s="58">
        <v>45509</v>
      </c>
      <c r="B217" s="59" t="s">
        <v>366</v>
      </c>
      <c r="C217" s="58">
        <v>45512</v>
      </c>
      <c r="D217" s="59" t="s">
        <v>291</v>
      </c>
      <c r="E217" s="59">
        <v>4162165933</v>
      </c>
      <c r="F217" s="59" t="s">
        <v>267</v>
      </c>
      <c r="G217" s="59" t="s">
        <v>411</v>
      </c>
      <c r="H217" s="59" t="s">
        <v>251</v>
      </c>
      <c r="I217" s="59" t="s">
        <v>472</v>
      </c>
      <c r="J217" s="59" t="s">
        <v>256</v>
      </c>
      <c r="K217" s="59" t="s">
        <v>80</v>
      </c>
      <c r="L217" s="60">
        <v>4</v>
      </c>
      <c r="M217" s="60">
        <v>4</v>
      </c>
      <c r="N217" s="61">
        <v>55595</v>
      </c>
      <c r="O217" s="61">
        <v>222380</v>
      </c>
      <c r="P217" s="61">
        <f t="shared" si="6"/>
        <v>222380</v>
      </c>
      <c r="Q217" s="61">
        <v>0</v>
      </c>
      <c r="R217" s="60">
        <v>0</v>
      </c>
      <c r="S217" s="61">
        <v>0</v>
      </c>
      <c r="T217" s="59" t="s">
        <v>32</v>
      </c>
      <c r="U217" s="59" t="s">
        <v>408</v>
      </c>
      <c r="V217" s="59" t="s">
        <v>365</v>
      </c>
      <c r="W217" s="59" t="s">
        <v>113</v>
      </c>
      <c r="X217" s="59" t="s">
        <v>425</v>
      </c>
      <c r="Y217" s="59" t="s">
        <v>240</v>
      </c>
      <c r="Z217" s="59"/>
      <c r="AA217" s="59"/>
      <c r="AB217" s="65">
        <f t="shared" si="7"/>
        <v>240170</v>
      </c>
      <c r="AC217" s="62">
        <v>0</v>
      </c>
      <c r="AD217" s="62" t="str">
        <f>VLOOKUP(AF217,Table1[[Ký hiệu]:[Hướng xli]],9,0)</f>
        <v>NCC điều chỉnh giảm toàn bộ HĐ</v>
      </c>
      <c r="AE217" s="62" t="s">
        <v>518</v>
      </c>
      <c r="AF217" s="59">
        <v>41005</v>
      </c>
      <c r="AG217" s="91" t="s">
        <v>677</v>
      </c>
      <c r="AH217" s="87" t="s">
        <v>251</v>
      </c>
      <c r="AI217" s="87" t="s">
        <v>251</v>
      </c>
      <c r="AJ217" s="87"/>
      <c r="AK217" s="87"/>
    </row>
    <row r="218" spans="1:37" s="62" customFormat="1" x14ac:dyDescent="0.25">
      <c r="A218" s="58">
        <v>45509</v>
      </c>
      <c r="B218" s="59" t="s">
        <v>366</v>
      </c>
      <c r="C218" s="58">
        <v>45512</v>
      </c>
      <c r="D218" s="59" t="s">
        <v>291</v>
      </c>
      <c r="E218" s="59">
        <v>4162165933</v>
      </c>
      <c r="F218" s="59" t="s">
        <v>267</v>
      </c>
      <c r="G218" s="59" t="s">
        <v>411</v>
      </c>
      <c r="H218" s="59" t="s">
        <v>251</v>
      </c>
      <c r="I218" s="59" t="s">
        <v>45</v>
      </c>
      <c r="J218" s="59" t="s">
        <v>168</v>
      </c>
      <c r="K218" s="59" t="s">
        <v>80</v>
      </c>
      <c r="L218" s="60">
        <v>4</v>
      </c>
      <c r="M218" s="60">
        <v>4</v>
      </c>
      <c r="N218" s="61">
        <v>49500</v>
      </c>
      <c r="O218" s="61">
        <v>198000</v>
      </c>
      <c r="P218" s="61">
        <f t="shared" si="6"/>
        <v>198000</v>
      </c>
      <c r="Q218" s="61">
        <v>0</v>
      </c>
      <c r="R218" s="60">
        <v>0</v>
      </c>
      <c r="S218" s="61">
        <v>0</v>
      </c>
      <c r="T218" s="59" t="s">
        <v>32</v>
      </c>
      <c r="U218" s="59" t="s">
        <v>408</v>
      </c>
      <c r="V218" s="59" t="s">
        <v>365</v>
      </c>
      <c r="W218" s="59" t="s">
        <v>113</v>
      </c>
      <c r="X218" s="59" t="s">
        <v>425</v>
      </c>
      <c r="Y218" s="59" t="s">
        <v>240</v>
      </c>
      <c r="Z218" s="59"/>
      <c r="AA218" s="59"/>
      <c r="AB218" s="65">
        <f t="shared" si="7"/>
        <v>213840</v>
      </c>
      <c r="AC218" s="62">
        <v>0</v>
      </c>
      <c r="AD218" s="62" t="str">
        <f>VLOOKUP(AF218,Table1[[Ký hiệu]:[Hướng xli]],9,0)</f>
        <v>NCC điều chỉnh giảm toàn bộ HĐ</v>
      </c>
      <c r="AE218" s="62" t="s">
        <v>518</v>
      </c>
      <c r="AF218" s="59">
        <v>41005</v>
      </c>
      <c r="AG218" s="91" t="s">
        <v>677</v>
      </c>
      <c r="AH218" s="87" t="s">
        <v>251</v>
      </c>
      <c r="AI218" s="87" t="s">
        <v>251</v>
      </c>
      <c r="AJ218" s="87"/>
      <c r="AK218" s="87"/>
    </row>
    <row r="219" spans="1:37" s="62" customFormat="1" x14ac:dyDescent="0.25">
      <c r="A219" s="58">
        <v>45509</v>
      </c>
      <c r="B219" s="59" t="s">
        <v>366</v>
      </c>
      <c r="C219" s="58">
        <v>45512</v>
      </c>
      <c r="D219" s="59" t="s">
        <v>291</v>
      </c>
      <c r="E219" s="59">
        <v>4162165933</v>
      </c>
      <c r="F219" s="59" t="s">
        <v>267</v>
      </c>
      <c r="G219" s="59" t="s">
        <v>411</v>
      </c>
      <c r="H219" s="59" t="s">
        <v>251</v>
      </c>
      <c r="I219" s="59" t="s">
        <v>490</v>
      </c>
      <c r="J219" s="59" t="s">
        <v>236</v>
      </c>
      <c r="K219" s="59" t="s">
        <v>80</v>
      </c>
      <c r="L219" s="60">
        <v>4</v>
      </c>
      <c r="M219" s="60">
        <v>4</v>
      </c>
      <c r="N219" s="61">
        <v>70950</v>
      </c>
      <c r="O219" s="61">
        <v>283800</v>
      </c>
      <c r="P219" s="61">
        <f t="shared" si="6"/>
        <v>283800</v>
      </c>
      <c r="Q219" s="61">
        <v>0</v>
      </c>
      <c r="R219" s="60">
        <v>0</v>
      </c>
      <c r="S219" s="61">
        <v>0</v>
      </c>
      <c r="T219" s="59" t="s">
        <v>32</v>
      </c>
      <c r="U219" s="59" t="s">
        <v>408</v>
      </c>
      <c r="V219" s="59" t="s">
        <v>365</v>
      </c>
      <c r="W219" s="59" t="s">
        <v>113</v>
      </c>
      <c r="X219" s="59" t="s">
        <v>425</v>
      </c>
      <c r="Y219" s="59" t="s">
        <v>240</v>
      </c>
      <c r="Z219" s="59"/>
      <c r="AA219" s="59"/>
      <c r="AB219" s="65">
        <f t="shared" si="7"/>
        <v>306504</v>
      </c>
      <c r="AC219" s="62">
        <v>0</v>
      </c>
      <c r="AD219" s="62" t="str">
        <f>VLOOKUP(AF219,Table1[[Ký hiệu]:[Hướng xli]],9,0)</f>
        <v>NCC điều chỉnh giảm toàn bộ HĐ</v>
      </c>
      <c r="AE219" s="62" t="s">
        <v>518</v>
      </c>
      <c r="AF219" s="59">
        <v>41005</v>
      </c>
      <c r="AG219" s="91" t="s">
        <v>677</v>
      </c>
      <c r="AH219" s="87" t="s">
        <v>251</v>
      </c>
      <c r="AI219" s="87" t="s">
        <v>251</v>
      </c>
      <c r="AJ219" s="87"/>
      <c r="AK219" s="87"/>
    </row>
    <row r="220" spans="1:37" s="62" customFormat="1" x14ac:dyDescent="0.25">
      <c r="A220" s="58">
        <v>45509</v>
      </c>
      <c r="B220" s="59" t="s">
        <v>366</v>
      </c>
      <c r="C220" s="58">
        <v>45512</v>
      </c>
      <c r="D220" s="59" t="s">
        <v>291</v>
      </c>
      <c r="E220" s="59">
        <v>4162165933</v>
      </c>
      <c r="F220" s="59" t="s">
        <v>267</v>
      </c>
      <c r="G220" s="59" t="s">
        <v>411</v>
      </c>
      <c r="H220" s="59" t="s">
        <v>251</v>
      </c>
      <c r="I220" s="59" t="s">
        <v>448</v>
      </c>
      <c r="J220" s="59" t="s">
        <v>372</v>
      </c>
      <c r="K220" s="59" t="s">
        <v>80</v>
      </c>
      <c r="L220" s="60">
        <v>4</v>
      </c>
      <c r="M220" s="60">
        <v>4</v>
      </c>
      <c r="N220" s="61">
        <v>74250</v>
      </c>
      <c r="O220" s="61">
        <v>297000</v>
      </c>
      <c r="P220" s="61">
        <f t="shared" si="6"/>
        <v>297000</v>
      </c>
      <c r="Q220" s="61">
        <v>0</v>
      </c>
      <c r="R220" s="60">
        <v>0</v>
      </c>
      <c r="S220" s="61">
        <v>0</v>
      </c>
      <c r="T220" s="59" t="s">
        <v>32</v>
      </c>
      <c r="U220" s="59" t="s">
        <v>408</v>
      </c>
      <c r="V220" s="59" t="s">
        <v>365</v>
      </c>
      <c r="W220" s="59" t="s">
        <v>113</v>
      </c>
      <c r="X220" s="59" t="s">
        <v>425</v>
      </c>
      <c r="Y220" s="59" t="s">
        <v>240</v>
      </c>
      <c r="Z220" s="59"/>
      <c r="AA220" s="59"/>
      <c r="AB220" s="65">
        <f t="shared" si="7"/>
        <v>320760</v>
      </c>
      <c r="AC220" s="62">
        <v>0</v>
      </c>
      <c r="AD220" s="62" t="str">
        <f>VLOOKUP(AF220,Table1[[Ký hiệu]:[Hướng xli]],9,0)</f>
        <v>NCC điều chỉnh giảm toàn bộ HĐ</v>
      </c>
      <c r="AE220" s="62" t="s">
        <v>518</v>
      </c>
      <c r="AF220" s="59">
        <v>41005</v>
      </c>
      <c r="AG220" s="91" t="s">
        <v>677</v>
      </c>
      <c r="AH220" s="87" t="s">
        <v>251</v>
      </c>
      <c r="AI220" s="87" t="s">
        <v>251</v>
      </c>
      <c r="AJ220" s="87"/>
      <c r="AK220" s="87"/>
    </row>
    <row r="221" spans="1:37" s="62" customFormat="1" x14ac:dyDescent="0.25">
      <c r="A221" s="58">
        <v>45509</v>
      </c>
      <c r="B221" s="59" t="s">
        <v>366</v>
      </c>
      <c r="C221" s="58">
        <v>45512</v>
      </c>
      <c r="D221" s="59" t="s">
        <v>291</v>
      </c>
      <c r="E221" s="59">
        <v>4162165933</v>
      </c>
      <c r="F221" s="59" t="s">
        <v>267</v>
      </c>
      <c r="G221" s="59" t="s">
        <v>411</v>
      </c>
      <c r="H221" s="59" t="s">
        <v>251</v>
      </c>
      <c r="I221" s="59" t="s">
        <v>500</v>
      </c>
      <c r="J221" s="59" t="s">
        <v>485</v>
      </c>
      <c r="K221" s="59" t="s">
        <v>80</v>
      </c>
      <c r="L221" s="60">
        <v>4</v>
      </c>
      <c r="M221" s="60">
        <v>4</v>
      </c>
      <c r="N221" s="61">
        <v>50182</v>
      </c>
      <c r="O221" s="61">
        <v>200728</v>
      </c>
      <c r="P221" s="61">
        <f t="shared" ref="P221:P269" si="8">M221*N221</f>
        <v>200728</v>
      </c>
      <c r="Q221" s="61">
        <v>0</v>
      </c>
      <c r="R221" s="60">
        <v>0</v>
      </c>
      <c r="S221" s="61">
        <v>0</v>
      </c>
      <c r="T221" s="59" t="s">
        <v>32</v>
      </c>
      <c r="U221" s="59" t="s">
        <v>408</v>
      </c>
      <c r="V221" s="59" t="s">
        <v>365</v>
      </c>
      <c r="W221" s="59" t="s">
        <v>113</v>
      </c>
      <c r="X221" s="59" t="s">
        <v>425</v>
      </c>
      <c r="Y221" s="59" t="s">
        <v>240</v>
      </c>
      <c r="Z221" s="59"/>
      <c r="AA221" s="59"/>
      <c r="AB221" s="65">
        <f t="shared" si="7"/>
        <v>216786</v>
      </c>
      <c r="AC221" s="62">
        <v>0</v>
      </c>
      <c r="AD221" s="62" t="str">
        <f>VLOOKUP(AF221,Table1[[Ký hiệu]:[Hướng xli]],9,0)</f>
        <v>NCC điều chỉnh giảm toàn bộ HĐ</v>
      </c>
      <c r="AE221" s="62" t="s">
        <v>518</v>
      </c>
      <c r="AF221" s="59">
        <v>41005</v>
      </c>
      <c r="AG221" s="91" t="s">
        <v>677</v>
      </c>
      <c r="AH221" s="87" t="s">
        <v>251</v>
      </c>
      <c r="AI221" s="87" t="s">
        <v>251</v>
      </c>
      <c r="AJ221" s="87"/>
      <c r="AK221" s="87"/>
    </row>
    <row r="222" spans="1:37" s="62" customFormat="1" x14ac:dyDescent="0.25">
      <c r="A222" s="58">
        <v>45509</v>
      </c>
      <c r="B222" s="59" t="s">
        <v>366</v>
      </c>
      <c r="C222" s="58">
        <v>45512</v>
      </c>
      <c r="D222" s="59" t="s">
        <v>291</v>
      </c>
      <c r="E222" s="59">
        <v>4162165933</v>
      </c>
      <c r="F222" s="59" t="s">
        <v>267</v>
      </c>
      <c r="G222" s="59" t="s">
        <v>411</v>
      </c>
      <c r="H222" s="59" t="s">
        <v>251</v>
      </c>
      <c r="I222" s="59" t="s">
        <v>243</v>
      </c>
      <c r="J222" s="59" t="s">
        <v>430</v>
      </c>
      <c r="K222" s="59" t="s">
        <v>80</v>
      </c>
      <c r="L222" s="60">
        <v>4</v>
      </c>
      <c r="M222" s="60">
        <v>4</v>
      </c>
      <c r="N222" s="61">
        <v>46000</v>
      </c>
      <c r="O222" s="61">
        <v>184000</v>
      </c>
      <c r="P222" s="61">
        <f t="shared" si="8"/>
        <v>184000</v>
      </c>
      <c r="Q222" s="61">
        <v>0</v>
      </c>
      <c r="R222" s="60">
        <v>0</v>
      </c>
      <c r="S222" s="61">
        <v>0</v>
      </c>
      <c r="T222" s="59" t="s">
        <v>32</v>
      </c>
      <c r="U222" s="59" t="s">
        <v>408</v>
      </c>
      <c r="V222" s="59" t="s">
        <v>365</v>
      </c>
      <c r="W222" s="59" t="s">
        <v>113</v>
      </c>
      <c r="X222" s="59" t="s">
        <v>425</v>
      </c>
      <c r="Y222" s="59" t="s">
        <v>240</v>
      </c>
      <c r="Z222" s="59"/>
      <c r="AA222" s="59"/>
      <c r="AB222" s="65">
        <f t="shared" si="7"/>
        <v>198720</v>
      </c>
      <c r="AC222" s="62">
        <v>0</v>
      </c>
      <c r="AD222" s="62" t="str">
        <f>VLOOKUP(AF222,Table1[[Ký hiệu]:[Hướng xli]],9,0)</f>
        <v>NCC điều chỉnh giảm toàn bộ HĐ</v>
      </c>
      <c r="AE222" s="62" t="s">
        <v>518</v>
      </c>
      <c r="AF222" s="59">
        <v>41005</v>
      </c>
      <c r="AG222" s="91" t="s">
        <v>677</v>
      </c>
      <c r="AH222" s="87" t="s">
        <v>251</v>
      </c>
      <c r="AI222" s="87" t="s">
        <v>251</v>
      </c>
      <c r="AJ222" s="87"/>
      <c r="AK222" s="87"/>
    </row>
    <row r="223" spans="1:37" x14ac:dyDescent="0.25">
      <c r="A223" s="8">
        <v>45509</v>
      </c>
      <c r="B223" s="2" t="s">
        <v>107</v>
      </c>
      <c r="C223" s="8">
        <v>45512</v>
      </c>
      <c r="D223" s="2" t="s">
        <v>479</v>
      </c>
      <c r="E223" s="2" t="s">
        <v>266</v>
      </c>
      <c r="F223" s="2" t="s">
        <v>12</v>
      </c>
      <c r="G223" s="2" t="s">
        <v>101</v>
      </c>
      <c r="H223" s="2" t="s">
        <v>125</v>
      </c>
      <c r="I223" s="2" t="s">
        <v>450</v>
      </c>
      <c r="J223" s="2" t="s">
        <v>306</v>
      </c>
      <c r="K223" s="2" t="s">
        <v>80</v>
      </c>
      <c r="L223" s="11">
        <v>5</v>
      </c>
      <c r="M223" s="11">
        <v>5</v>
      </c>
      <c r="N223" s="6">
        <v>73431</v>
      </c>
      <c r="O223" s="6">
        <v>367155</v>
      </c>
      <c r="P223" s="6">
        <f t="shared" si="8"/>
        <v>367155</v>
      </c>
      <c r="Q223" s="6">
        <v>0</v>
      </c>
      <c r="R223" s="11">
        <v>0</v>
      </c>
      <c r="S223" s="6">
        <v>0</v>
      </c>
      <c r="T223" s="2"/>
      <c r="U223" s="2" t="s">
        <v>108</v>
      </c>
      <c r="V223" s="2"/>
      <c r="W223" s="2" t="s">
        <v>113</v>
      </c>
      <c r="X223" s="2" t="s">
        <v>425</v>
      </c>
      <c r="Y223" s="2" t="s">
        <v>240</v>
      </c>
      <c r="Z223" s="2"/>
      <c r="AA223" s="2"/>
      <c r="AB223" s="65">
        <f t="shared" si="7"/>
        <v>396527</v>
      </c>
      <c r="AC223">
        <v>367155</v>
      </c>
      <c r="AD223" t="str">
        <f>VLOOKUP(AF223,Table1[[Ký hiệu]:[Hướng xli]],9,0)</f>
        <v>NCC check theo sheep data cửa hàng nhập kho điều chỉnh giảm toàn bộ HĐ cũ và xuất lại HĐ mới đúng số lượng</v>
      </c>
      <c r="AE223" t="s">
        <v>537</v>
      </c>
      <c r="AF223" s="57">
        <v>41131</v>
      </c>
      <c r="AG223" s="91" t="s">
        <v>673</v>
      </c>
      <c r="AH223" s="87" t="s">
        <v>689</v>
      </c>
      <c r="AI223" s="87" t="s">
        <v>801</v>
      </c>
    </row>
    <row r="224" spans="1:37" x14ac:dyDescent="0.25">
      <c r="A224" s="8">
        <v>45509</v>
      </c>
      <c r="B224" s="2" t="s">
        <v>107</v>
      </c>
      <c r="C224" s="8">
        <v>45512</v>
      </c>
      <c r="D224" s="2" t="s">
        <v>479</v>
      </c>
      <c r="E224" s="2" t="s">
        <v>266</v>
      </c>
      <c r="F224" s="2" t="s">
        <v>12</v>
      </c>
      <c r="G224" s="2" t="s">
        <v>101</v>
      </c>
      <c r="H224" s="2" t="s">
        <v>125</v>
      </c>
      <c r="I224" s="2" t="s">
        <v>328</v>
      </c>
      <c r="J224" s="2" t="s">
        <v>305</v>
      </c>
      <c r="K224" s="2" t="s">
        <v>80</v>
      </c>
      <c r="L224" s="11">
        <v>5</v>
      </c>
      <c r="M224" s="11">
        <v>5</v>
      </c>
      <c r="N224" s="6">
        <v>111058</v>
      </c>
      <c r="O224" s="6">
        <v>555290</v>
      </c>
      <c r="P224" s="6">
        <f t="shared" si="8"/>
        <v>555290</v>
      </c>
      <c r="Q224" s="6">
        <v>0</v>
      </c>
      <c r="R224" s="11">
        <v>0</v>
      </c>
      <c r="S224" s="6">
        <v>0</v>
      </c>
      <c r="T224" s="2"/>
      <c r="U224" s="2" t="s">
        <v>108</v>
      </c>
      <c r="V224" s="2"/>
      <c r="W224" s="2" t="s">
        <v>113</v>
      </c>
      <c r="X224" s="2" t="s">
        <v>425</v>
      </c>
      <c r="Y224" s="2" t="s">
        <v>240</v>
      </c>
      <c r="Z224" s="2"/>
      <c r="AA224" s="2"/>
      <c r="AB224" s="65">
        <f t="shared" si="7"/>
        <v>599713</v>
      </c>
      <c r="AC224">
        <v>555290</v>
      </c>
      <c r="AD224" t="str">
        <f>VLOOKUP(AF224,Table1[[Ký hiệu]:[Hướng xli]],9,0)</f>
        <v>NCC check theo sheep data cửa hàng nhập kho điều chỉnh giảm toàn bộ HĐ cũ và xuất lại HĐ mới đúng số lượng</v>
      </c>
      <c r="AE224" t="s">
        <v>537</v>
      </c>
      <c r="AF224" s="57">
        <v>41131</v>
      </c>
      <c r="AG224" s="91" t="s">
        <v>673</v>
      </c>
      <c r="AH224" s="87" t="s">
        <v>689</v>
      </c>
      <c r="AI224" s="87" t="s">
        <v>801</v>
      </c>
    </row>
    <row r="225" spans="1:37" x14ac:dyDescent="0.25">
      <c r="A225" s="8">
        <v>45509</v>
      </c>
      <c r="B225" s="2" t="s">
        <v>107</v>
      </c>
      <c r="C225" s="8">
        <v>45512</v>
      </c>
      <c r="D225" s="2" t="s">
        <v>479</v>
      </c>
      <c r="E225" s="2" t="s">
        <v>266</v>
      </c>
      <c r="F225" s="2" t="s">
        <v>12</v>
      </c>
      <c r="G225" s="2" t="s">
        <v>101</v>
      </c>
      <c r="H225" s="2" t="s">
        <v>125</v>
      </c>
      <c r="I225" s="2" t="s">
        <v>45</v>
      </c>
      <c r="J225" s="2" t="s">
        <v>168</v>
      </c>
      <c r="K225" s="2" t="s">
        <v>80</v>
      </c>
      <c r="L225" s="11">
        <v>5</v>
      </c>
      <c r="M225" s="11">
        <v>5</v>
      </c>
      <c r="N225" s="6">
        <v>49500</v>
      </c>
      <c r="O225" s="6">
        <v>247500</v>
      </c>
      <c r="P225" s="6">
        <f t="shared" si="8"/>
        <v>247500</v>
      </c>
      <c r="Q225" s="6">
        <v>0</v>
      </c>
      <c r="R225" s="11">
        <v>0</v>
      </c>
      <c r="S225" s="6">
        <v>0</v>
      </c>
      <c r="T225" s="2"/>
      <c r="U225" s="2" t="s">
        <v>108</v>
      </c>
      <c r="V225" s="2"/>
      <c r="W225" s="2" t="s">
        <v>113</v>
      </c>
      <c r="X225" s="2" t="s">
        <v>425</v>
      </c>
      <c r="Y225" s="2" t="s">
        <v>240</v>
      </c>
      <c r="Z225" s="2"/>
      <c r="AA225" s="2"/>
      <c r="AB225" s="65">
        <f t="shared" si="7"/>
        <v>267300</v>
      </c>
      <c r="AC225">
        <v>247500</v>
      </c>
      <c r="AD225" t="str">
        <f>VLOOKUP(AF225,Table1[[Ký hiệu]:[Hướng xli]],9,0)</f>
        <v>NCC check theo sheep data cửa hàng nhập kho điều chỉnh giảm toàn bộ HĐ cũ và xuất lại HĐ mới đúng số lượng</v>
      </c>
      <c r="AE225" t="s">
        <v>537</v>
      </c>
      <c r="AF225" s="57">
        <v>41131</v>
      </c>
      <c r="AG225" s="91" t="s">
        <v>673</v>
      </c>
      <c r="AH225" s="87" t="s">
        <v>689</v>
      </c>
      <c r="AI225" s="87" t="s">
        <v>801</v>
      </c>
    </row>
    <row r="226" spans="1:37" x14ac:dyDescent="0.25">
      <c r="A226" s="8">
        <v>45509</v>
      </c>
      <c r="B226" s="2" t="s">
        <v>107</v>
      </c>
      <c r="C226" s="8">
        <v>45512</v>
      </c>
      <c r="D226" s="2" t="s">
        <v>479</v>
      </c>
      <c r="E226" s="2" t="s">
        <v>266</v>
      </c>
      <c r="F226" s="2" t="s">
        <v>12</v>
      </c>
      <c r="G226" s="2" t="s">
        <v>101</v>
      </c>
      <c r="H226" s="2" t="s">
        <v>125</v>
      </c>
      <c r="I226" s="2" t="s">
        <v>448</v>
      </c>
      <c r="J226" s="2" t="s">
        <v>372</v>
      </c>
      <c r="K226" s="2" t="s">
        <v>80</v>
      </c>
      <c r="L226" s="11">
        <v>5</v>
      </c>
      <c r="M226" s="11">
        <v>5</v>
      </c>
      <c r="N226" s="6">
        <v>74250</v>
      </c>
      <c r="O226" s="6">
        <v>371250</v>
      </c>
      <c r="P226" s="6">
        <f t="shared" si="8"/>
        <v>371250</v>
      </c>
      <c r="Q226" s="6">
        <v>0</v>
      </c>
      <c r="R226" s="11">
        <v>0</v>
      </c>
      <c r="S226" s="6">
        <v>0</v>
      </c>
      <c r="T226" s="2"/>
      <c r="U226" s="2" t="s">
        <v>108</v>
      </c>
      <c r="V226" s="2"/>
      <c r="W226" s="2" t="s">
        <v>113</v>
      </c>
      <c r="X226" s="2" t="s">
        <v>425</v>
      </c>
      <c r="Y226" s="2" t="s">
        <v>240</v>
      </c>
      <c r="Z226" s="2"/>
      <c r="AA226" s="2"/>
      <c r="AB226" s="65">
        <f t="shared" si="7"/>
        <v>400950</v>
      </c>
      <c r="AC226">
        <v>371250</v>
      </c>
      <c r="AD226" t="str">
        <f>VLOOKUP(AF226,Table1[[Ký hiệu]:[Hướng xli]],9,0)</f>
        <v>NCC check theo sheep data cửa hàng nhập kho điều chỉnh giảm toàn bộ HĐ cũ và xuất lại HĐ mới đúng số lượng</v>
      </c>
      <c r="AE226" t="s">
        <v>537</v>
      </c>
      <c r="AF226" s="57">
        <v>41131</v>
      </c>
      <c r="AG226" s="91" t="s">
        <v>673</v>
      </c>
      <c r="AH226" s="87" t="s">
        <v>689</v>
      </c>
      <c r="AI226" s="87" t="s">
        <v>801</v>
      </c>
    </row>
    <row r="227" spans="1:37" s="16" customFormat="1" x14ac:dyDescent="0.25">
      <c r="A227" s="13">
        <v>45509</v>
      </c>
      <c r="B227" s="14" t="s">
        <v>107</v>
      </c>
      <c r="C227" s="13">
        <v>45512</v>
      </c>
      <c r="D227" s="14" t="s">
        <v>479</v>
      </c>
      <c r="E227" s="14" t="s">
        <v>266</v>
      </c>
      <c r="F227" s="14" t="s">
        <v>12</v>
      </c>
      <c r="G227" s="14" t="s">
        <v>101</v>
      </c>
      <c r="H227" s="14" t="s">
        <v>125</v>
      </c>
      <c r="I227" s="14" t="s">
        <v>500</v>
      </c>
      <c r="J227" s="14" t="s">
        <v>485</v>
      </c>
      <c r="K227" s="14" t="s">
        <v>80</v>
      </c>
      <c r="L227" s="12">
        <v>6</v>
      </c>
      <c r="M227" s="12">
        <v>0</v>
      </c>
      <c r="N227" s="15">
        <v>50182</v>
      </c>
      <c r="O227" s="15">
        <v>301092</v>
      </c>
      <c r="P227" s="6">
        <f t="shared" si="8"/>
        <v>0</v>
      </c>
      <c r="Q227" s="15">
        <v>0</v>
      </c>
      <c r="R227" s="12">
        <v>0</v>
      </c>
      <c r="S227" s="15">
        <v>0</v>
      </c>
      <c r="T227" s="14"/>
      <c r="U227" s="14" t="s">
        <v>108</v>
      </c>
      <c r="V227" s="14"/>
      <c r="W227" s="14" t="s">
        <v>113</v>
      </c>
      <c r="X227" s="14" t="s">
        <v>425</v>
      </c>
      <c r="Y227" s="14" t="s">
        <v>240</v>
      </c>
      <c r="Z227" s="14"/>
      <c r="AA227" s="14"/>
      <c r="AB227" s="65">
        <f t="shared" si="7"/>
        <v>325179</v>
      </c>
      <c r="AC227" s="16">
        <v>0</v>
      </c>
      <c r="AD227" t="str">
        <f>VLOOKUP(AF227,Table1[[Ký hiệu]:[Hướng xli]],9,0)</f>
        <v>NCC check theo sheep data cửa hàng nhập kho điều chỉnh giảm toàn bộ HĐ cũ và xuất lại HĐ mới đúng số lượng</v>
      </c>
      <c r="AE227" s="16" t="s">
        <v>537</v>
      </c>
      <c r="AF227" s="20">
        <v>41131</v>
      </c>
      <c r="AG227" s="91" t="s">
        <v>673</v>
      </c>
      <c r="AH227" s="87" t="s">
        <v>689</v>
      </c>
      <c r="AI227" s="87" t="s">
        <v>801</v>
      </c>
      <c r="AJ227" s="88"/>
      <c r="AK227" s="88"/>
    </row>
    <row r="228" spans="1:37" s="16" customFormat="1" x14ac:dyDescent="0.25">
      <c r="A228" s="13">
        <v>45522</v>
      </c>
      <c r="B228" s="14" t="s">
        <v>115</v>
      </c>
      <c r="C228" s="13">
        <v>45533</v>
      </c>
      <c r="D228" s="14" t="s">
        <v>259</v>
      </c>
      <c r="E228" s="14">
        <v>4162708922</v>
      </c>
      <c r="F228" s="14" t="s">
        <v>181</v>
      </c>
      <c r="G228" s="14" t="s">
        <v>282</v>
      </c>
      <c r="H228" s="14"/>
      <c r="I228" s="14" t="s">
        <v>450</v>
      </c>
      <c r="J228" s="14" t="s">
        <v>306</v>
      </c>
      <c r="K228" s="14" t="s">
        <v>80</v>
      </c>
      <c r="L228" s="12">
        <v>10</v>
      </c>
      <c r="M228" s="12">
        <v>5</v>
      </c>
      <c r="N228" s="15">
        <v>73431</v>
      </c>
      <c r="O228" s="15">
        <v>734310</v>
      </c>
      <c r="P228" s="6">
        <f t="shared" si="8"/>
        <v>367155</v>
      </c>
      <c r="Q228" s="15">
        <v>0</v>
      </c>
      <c r="R228" s="12">
        <v>0</v>
      </c>
      <c r="S228" s="15">
        <v>0</v>
      </c>
      <c r="T228" s="14" t="s">
        <v>196</v>
      </c>
      <c r="U228" s="14" t="s">
        <v>252</v>
      </c>
      <c r="V228" s="14" t="s">
        <v>495</v>
      </c>
      <c r="W228" s="14" t="s">
        <v>253</v>
      </c>
      <c r="X228" s="14" t="s">
        <v>425</v>
      </c>
      <c r="Y228" s="14" t="s">
        <v>445</v>
      </c>
      <c r="Z228" s="14"/>
      <c r="AA228" s="14"/>
      <c r="AB228" s="65">
        <f t="shared" si="7"/>
        <v>793055</v>
      </c>
      <c r="AC228" s="16">
        <v>367155</v>
      </c>
      <c r="AD228" t="str">
        <f>VLOOKUP(AF228,Table1[[Ký hiệu]:[Hướng xli]],9,0)</f>
        <v>NCC check theo sheep data cửa hàng nhập kho điều chỉnh giảm toàn bộ HĐ cũ và xuất lại HĐ mới đúng số lượng</v>
      </c>
      <c r="AE228" s="16" t="s">
        <v>540</v>
      </c>
      <c r="AF228" s="20">
        <v>45390</v>
      </c>
      <c r="AG228" s="91" t="s">
        <v>673</v>
      </c>
      <c r="AH228" s="87" t="s">
        <v>687</v>
      </c>
      <c r="AI228" s="87" t="s">
        <v>796</v>
      </c>
      <c r="AJ228" s="88"/>
      <c r="AK228" s="88"/>
    </row>
    <row r="229" spans="1:37" x14ac:dyDescent="0.25">
      <c r="A229" s="8">
        <v>45522</v>
      </c>
      <c r="B229" s="2" t="s">
        <v>115</v>
      </c>
      <c r="C229" s="8">
        <v>45533</v>
      </c>
      <c r="D229" s="2" t="s">
        <v>259</v>
      </c>
      <c r="E229" s="2">
        <v>4162708922</v>
      </c>
      <c r="F229" s="2" t="s">
        <v>181</v>
      </c>
      <c r="G229" s="2" t="s">
        <v>282</v>
      </c>
      <c r="H229" s="2"/>
      <c r="I229" s="2" t="s">
        <v>328</v>
      </c>
      <c r="J229" s="2" t="s">
        <v>305</v>
      </c>
      <c r="K229" s="2" t="s">
        <v>80</v>
      </c>
      <c r="L229" s="11">
        <v>12</v>
      </c>
      <c r="M229" s="11">
        <v>12</v>
      </c>
      <c r="N229" s="6">
        <v>111058</v>
      </c>
      <c r="O229" s="6">
        <v>1332696</v>
      </c>
      <c r="P229" s="6">
        <f t="shared" si="8"/>
        <v>1332696</v>
      </c>
      <c r="Q229" s="6">
        <v>0</v>
      </c>
      <c r="R229" s="11">
        <v>0</v>
      </c>
      <c r="S229" s="6">
        <v>0</v>
      </c>
      <c r="T229" s="2" t="s">
        <v>196</v>
      </c>
      <c r="U229" s="2" t="s">
        <v>252</v>
      </c>
      <c r="V229" s="2" t="s">
        <v>495</v>
      </c>
      <c r="W229" s="2" t="s">
        <v>253</v>
      </c>
      <c r="X229" s="2" t="s">
        <v>425</v>
      </c>
      <c r="Y229" s="2" t="s">
        <v>445</v>
      </c>
      <c r="Z229" s="2"/>
      <c r="AA229" s="2"/>
      <c r="AB229" s="65">
        <f t="shared" si="7"/>
        <v>1439312</v>
      </c>
      <c r="AC229">
        <v>1332696</v>
      </c>
      <c r="AD229" t="str">
        <f>VLOOKUP(AF229,Table1[[Ký hiệu]:[Hướng xli]],9,0)</f>
        <v>NCC check theo sheep data cửa hàng nhập kho điều chỉnh giảm toàn bộ HĐ cũ và xuất lại HĐ mới đúng số lượng</v>
      </c>
      <c r="AE229" t="s">
        <v>540</v>
      </c>
      <c r="AF229" s="57">
        <v>45390</v>
      </c>
      <c r="AG229" s="91" t="s">
        <v>673</v>
      </c>
      <c r="AH229" s="87" t="s">
        <v>687</v>
      </c>
      <c r="AI229" s="87" t="s">
        <v>796</v>
      </c>
    </row>
    <row r="230" spans="1:37" x14ac:dyDescent="0.25">
      <c r="A230" s="8">
        <v>45522</v>
      </c>
      <c r="B230" s="2" t="s">
        <v>119</v>
      </c>
      <c r="C230" s="8">
        <v>45533</v>
      </c>
      <c r="D230" s="2" t="s">
        <v>155</v>
      </c>
      <c r="E230" s="2">
        <v>4162790098</v>
      </c>
      <c r="F230" s="2" t="s">
        <v>110</v>
      </c>
      <c r="G230" s="2" t="s">
        <v>412</v>
      </c>
      <c r="H230" s="2"/>
      <c r="I230" s="2" t="s">
        <v>450</v>
      </c>
      <c r="J230" s="2" t="s">
        <v>306</v>
      </c>
      <c r="K230" s="2" t="s">
        <v>80</v>
      </c>
      <c r="L230" s="11">
        <v>11</v>
      </c>
      <c r="M230" s="11">
        <v>11</v>
      </c>
      <c r="N230" s="6">
        <v>73431</v>
      </c>
      <c r="O230" s="6">
        <v>807741</v>
      </c>
      <c r="P230" s="6">
        <f t="shared" si="8"/>
        <v>807741</v>
      </c>
      <c r="Q230" s="6">
        <v>0</v>
      </c>
      <c r="R230" s="11">
        <v>0</v>
      </c>
      <c r="S230" s="6">
        <v>0</v>
      </c>
      <c r="T230" s="2" t="s">
        <v>196</v>
      </c>
      <c r="U230" s="2" t="s">
        <v>252</v>
      </c>
      <c r="V230" s="2" t="s">
        <v>495</v>
      </c>
      <c r="W230" s="2" t="s">
        <v>253</v>
      </c>
      <c r="X230" s="2" t="s">
        <v>425</v>
      </c>
      <c r="Y230" s="2" t="s">
        <v>445</v>
      </c>
      <c r="Z230" s="2" t="s">
        <v>251</v>
      </c>
      <c r="AA230" s="2"/>
      <c r="AB230" s="65">
        <f t="shared" si="7"/>
        <v>872360</v>
      </c>
      <c r="AC230">
        <v>807741</v>
      </c>
      <c r="AD230" t="str">
        <f>VLOOKUP(AF230,Table1[[Ký hiệu]:[Hướng xli]],9,0)</f>
        <v>NCC check theo sheep data cửa hàng nhập kho điều chỉnh giảm toàn bộ HĐ cũ và xuất lại HĐ mới đúng số lượng</v>
      </c>
      <c r="AE230" t="s">
        <v>530</v>
      </c>
      <c r="AF230" s="57">
        <v>45534</v>
      </c>
      <c r="AG230" s="91" t="s">
        <v>673</v>
      </c>
      <c r="AH230" s="87" t="s">
        <v>688</v>
      </c>
      <c r="AI230" s="87" t="s">
        <v>795</v>
      </c>
    </row>
    <row r="231" spans="1:37" s="16" customFormat="1" x14ac:dyDescent="0.25">
      <c r="A231" s="13">
        <v>45522</v>
      </c>
      <c r="B231" s="14" t="s">
        <v>119</v>
      </c>
      <c r="C231" s="13">
        <v>45533</v>
      </c>
      <c r="D231" s="14" t="s">
        <v>155</v>
      </c>
      <c r="E231" s="14">
        <v>4162790098</v>
      </c>
      <c r="F231" s="14" t="s">
        <v>110</v>
      </c>
      <c r="G231" s="14" t="s">
        <v>412</v>
      </c>
      <c r="H231" s="14"/>
      <c r="I231" s="14" t="s">
        <v>328</v>
      </c>
      <c r="J231" s="14" t="s">
        <v>305</v>
      </c>
      <c r="K231" s="14" t="s">
        <v>80</v>
      </c>
      <c r="L231" s="12">
        <v>5</v>
      </c>
      <c r="M231" s="12">
        <v>0</v>
      </c>
      <c r="N231" s="15">
        <v>111058</v>
      </c>
      <c r="O231" s="15">
        <v>555290</v>
      </c>
      <c r="P231" s="6">
        <f t="shared" si="8"/>
        <v>0</v>
      </c>
      <c r="Q231" s="15">
        <v>0</v>
      </c>
      <c r="R231" s="12">
        <v>0</v>
      </c>
      <c r="S231" s="15">
        <v>0</v>
      </c>
      <c r="T231" s="14" t="s">
        <v>196</v>
      </c>
      <c r="U231" s="14" t="s">
        <v>252</v>
      </c>
      <c r="V231" s="14" t="s">
        <v>495</v>
      </c>
      <c r="W231" s="14" t="s">
        <v>253</v>
      </c>
      <c r="X231" s="14" t="s">
        <v>425</v>
      </c>
      <c r="Y231" s="14" t="s">
        <v>445</v>
      </c>
      <c r="Z231" s="14" t="s">
        <v>251</v>
      </c>
      <c r="AA231" s="14"/>
      <c r="AB231" s="65">
        <f t="shared" si="7"/>
        <v>599713</v>
      </c>
      <c r="AC231" s="16">
        <v>0</v>
      </c>
      <c r="AD231" t="str">
        <f>VLOOKUP(AF231,Table1[[Ký hiệu]:[Hướng xli]],9,0)</f>
        <v>NCC check theo sheep data cửa hàng nhập kho điều chỉnh giảm toàn bộ HĐ cũ và xuất lại HĐ mới đúng số lượng</v>
      </c>
      <c r="AE231" s="16" t="s">
        <v>530</v>
      </c>
      <c r="AF231" s="20">
        <v>45534</v>
      </c>
      <c r="AG231" s="91" t="s">
        <v>673</v>
      </c>
      <c r="AH231" s="87" t="s">
        <v>688</v>
      </c>
      <c r="AI231" s="87" t="s">
        <v>795</v>
      </c>
      <c r="AJ231" s="88"/>
      <c r="AK231" s="88"/>
    </row>
    <row r="232" spans="1:37" s="16" customFormat="1" x14ac:dyDescent="0.25">
      <c r="A232" s="13">
        <v>45523</v>
      </c>
      <c r="B232" s="14" t="s">
        <v>308</v>
      </c>
      <c r="C232" s="13">
        <v>45533</v>
      </c>
      <c r="D232" s="14" t="s">
        <v>285</v>
      </c>
      <c r="E232" s="14">
        <v>4162513665</v>
      </c>
      <c r="F232" s="14" t="s">
        <v>44</v>
      </c>
      <c r="G232" s="14" t="s">
        <v>282</v>
      </c>
      <c r="H232" s="14"/>
      <c r="I232" s="14" t="s">
        <v>450</v>
      </c>
      <c r="J232" s="14" t="s">
        <v>306</v>
      </c>
      <c r="K232" s="14" t="s">
        <v>80</v>
      </c>
      <c r="L232" s="12">
        <v>5</v>
      </c>
      <c r="M232" s="12">
        <v>2</v>
      </c>
      <c r="N232" s="15">
        <v>73431</v>
      </c>
      <c r="O232" s="15">
        <v>367155</v>
      </c>
      <c r="P232" s="6">
        <f t="shared" si="8"/>
        <v>146862</v>
      </c>
      <c r="Q232" s="15">
        <v>0</v>
      </c>
      <c r="R232" s="12">
        <v>0</v>
      </c>
      <c r="S232" s="15">
        <v>0</v>
      </c>
      <c r="T232" s="14" t="s">
        <v>196</v>
      </c>
      <c r="U232" s="14" t="s">
        <v>252</v>
      </c>
      <c r="V232" s="14" t="s">
        <v>433</v>
      </c>
      <c r="W232" s="14" t="s">
        <v>253</v>
      </c>
      <c r="X232" s="14" t="s">
        <v>425</v>
      </c>
      <c r="Y232" s="14" t="s">
        <v>445</v>
      </c>
      <c r="Z232" s="14"/>
      <c r="AA232" s="14"/>
      <c r="AB232" s="65">
        <f t="shared" si="7"/>
        <v>396527</v>
      </c>
      <c r="AC232" s="16">
        <v>146862</v>
      </c>
      <c r="AD232" t="str">
        <f>VLOOKUP(AF232,Table1[[Ký hiệu]:[Hướng xli]],9,0)</f>
        <v>NCC check theo sheep data cửa hàng nhập kho điều chỉnh giảm toàn bộ HĐ cũ và xuất lại HĐ mới đúng số lượng</v>
      </c>
      <c r="AE232" s="16" t="s">
        <v>541</v>
      </c>
      <c r="AF232" s="20">
        <v>45587</v>
      </c>
      <c r="AG232" s="91" t="s">
        <v>673</v>
      </c>
      <c r="AH232" s="87" t="s">
        <v>686</v>
      </c>
      <c r="AI232" s="87" t="s">
        <v>797</v>
      </c>
      <c r="AJ232" s="88"/>
      <c r="AK232" s="88"/>
    </row>
    <row r="233" spans="1:37" x14ac:dyDescent="0.25">
      <c r="A233" s="8">
        <v>45523</v>
      </c>
      <c r="B233" s="2" t="s">
        <v>308</v>
      </c>
      <c r="C233" s="8">
        <v>45533</v>
      </c>
      <c r="D233" s="2" t="s">
        <v>285</v>
      </c>
      <c r="E233" s="2">
        <v>4162513665</v>
      </c>
      <c r="F233" s="2" t="s">
        <v>44</v>
      </c>
      <c r="G233" s="2" t="s">
        <v>282</v>
      </c>
      <c r="H233" s="2"/>
      <c r="I233" s="2" t="s">
        <v>472</v>
      </c>
      <c r="J233" s="2" t="s">
        <v>256</v>
      </c>
      <c r="K233" s="2" t="s">
        <v>80</v>
      </c>
      <c r="L233" s="11">
        <v>5</v>
      </c>
      <c r="M233" s="11">
        <v>5</v>
      </c>
      <c r="N233" s="6">
        <v>55595</v>
      </c>
      <c r="O233" s="6">
        <v>277975</v>
      </c>
      <c r="P233" s="6">
        <f t="shared" si="8"/>
        <v>277975</v>
      </c>
      <c r="Q233" s="6">
        <v>0</v>
      </c>
      <c r="R233" s="11">
        <v>0</v>
      </c>
      <c r="S233" s="6">
        <v>0</v>
      </c>
      <c r="T233" s="2" t="s">
        <v>196</v>
      </c>
      <c r="U233" s="2" t="s">
        <v>252</v>
      </c>
      <c r="V233" s="2" t="s">
        <v>433</v>
      </c>
      <c r="W233" s="2" t="s">
        <v>253</v>
      </c>
      <c r="X233" s="2" t="s">
        <v>425</v>
      </c>
      <c r="Y233" s="2" t="s">
        <v>445</v>
      </c>
      <c r="Z233" s="2"/>
      <c r="AA233" s="2"/>
      <c r="AB233" s="65">
        <f t="shared" si="7"/>
        <v>300213</v>
      </c>
      <c r="AC233">
        <v>277975</v>
      </c>
      <c r="AD233" t="str">
        <f>VLOOKUP(AF233,Table1[[Ký hiệu]:[Hướng xli]],9,0)</f>
        <v>NCC check theo sheep data cửa hàng nhập kho điều chỉnh giảm toàn bộ HĐ cũ và xuất lại HĐ mới đúng số lượng</v>
      </c>
      <c r="AE233" t="s">
        <v>541</v>
      </c>
      <c r="AF233" s="57">
        <v>45587</v>
      </c>
      <c r="AG233" s="91" t="s">
        <v>673</v>
      </c>
      <c r="AH233" s="87" t="s">
        <v>686</v>
      </c>
      <c r="AI233" s="87" t="s">
        <v>797</v>
      </c>
    </row>
    <row r="234" spans="1:37" x14ac:dyDescent="0.25">
      <c r="A234" s="8">
        <v>45523</v>
      </c>
      <c r="B234" s="2" t="s">
        <v>308</v>
      </c>
      <c r="C234" s="8">
        <v>45533</v>
      </c>
      <c r="D234" s="2" t="s">
        <v>285</v>
      </c>
      <c r="E234" s="2">
        <v>4162513665</v>
      </c>
      <c r="F234" s="2" t="s">
        <v>44</v>
      </c>
      <c r="G234" s="2" t="s">
        <v>282</v>
      </c>
      <c r="H234" s="2"/>
      <c r="I234" s="2" t="s">
        <v>490</v>
      </c>
      <c r="J234" s="2" t="s">
        <v>236</v>
      </c>
      <c r="K234" s="2" t="s">
        <v>80</v>
      </c>
      <c r="L234" s="11">
        <v>5</v>
      </c>
      <c r="M234" s="11">
        <v>5</v>
      </c>
      <c r="N234" s="6">
        <v>70950</v>
      </c>
      <c r="O234" s="6">
        <v>354750</v>
      </c>
      <c r="P234" s="6">
        <f t="shared" si="8"/>
        <v>354750</v>
      </c>
      <c r="Q234" s="6">
        <v>0</v>
      </c>
      <c r="R234" s="11">
        <v>0</v>
      </c>
      <c r="S234" s="6">
        <v>0</v>
      </c>
      <c r="T234" s="2" t="s">
        <v>196</v>
      </c>
      <c r="U234" s="2" t="s">
        <v>252</v>
      </c>
      <c r="V234" s="2" t="s">
        <v>433</v>
      </c>
      <c r="W234" s="2" t="s">
        <v>253</v>
      </c>
      <c r="X234" s="2" t="s">
        <v>425</v>
      </c>
      <c r="Y234" s="2" t="s">
        <v>445</v>
      </c>
      <c r="Z234" s="2"/>
      <c r="AA234" s="2"/>
      <c r="AB234" s="65">
        <f t="shared" si="7"/>
        <v>383130</v>
      </c>
      <c r="AC234">
        <v>354750</v>
      </c>
      <c r="AD234" t="str">
        <f>VLOOKUP(AF234,Table1[[Ký hiệu]:[Hướng xli]],9,0)</f>
        <v>NCC check theo sheep data cửa hàng nhập kho điều chỉnh giảm toàn bộ HĐ cũ và xuất lại HĐ mới đúng số lượng</v>
      </c>
      <c r="AE234" t="s">
        <v>541</v>
      </c>
      <c r="AF234" s="57">
        <v>45587</v>
      </c>
      <c r="AG234" s="91" t="s">
        <v>673</v>
      </c>
      <c r="AH234" s="87" t="s">
        <v>686</v>
      </c>
      <c r="AI234" s="87" t="s">
        <v>797</v>
      </c>
    </row>
    <row r="235" spans="1:37" x14ac:dyDescent="0.25">
      <c r="A235" s="8">
        <v>45523</v>
      </c>
      <c r="B235" s="2" t="s">
        <v>308</v>
      </c>
      <c r="C235" s="8">
        <v>45533</v>
      </c>
      <c r="D235" s="2" t="s">
        <v>285</v>
      </c>
      <c r="E235" s="2">
        <v>4162513665</v>
      </c>
      <c r="F235" s="2" t="s">
        <v>44</v>
      </c>
      <c r="G235" s="2" t="s">
        <v>282</v>
      </c>
      <c r="H235" s="2"/>
      <c r="I235" s="2" t="s">
        <v>448</v>
      </c>
      <c r="J235" s="2" t="s">
        <v>372</v>
      </c>
      <c r="K235" s="2" t="s">
        <v>80</v>
      </c>
      <c r="L235" s="11">
        <v>5</v>
      </c>
      <c r="M235" s="11">
        <v>5</v>
      </c>
      <c r="N235" s="6">
        <v>74250</v>
      </c>
      <c r="O235" s="6">
        <v>371250</v>
      </c>
      <c r="P235" s="6">
        <f t="shared" si="8"/>
        <v>371250</v>
      </c>
      <c r="Q235" s="6">
        <v>0</v>
      </c>
      <c r="R235" s="11">
        <v>0</v>
      </c>
      <c r="S235" s="6">
        <v>0</v>
      </c>
      <c r="T235" s="2" t="s">
        <v>196</v>
      </c>
      <c r="U235" s="2" t="s">
        <v>252</v>
      </c>
      <c r="V235" s="2" t="s">
        <v>433</v>
      </c>
      <c r="W235" s="2" t="s">
        <v>253</v>
      </c>
      <c r="X235" s="2" t="s">
        <v>425</v>
      </c>
      <c r="Y235" s="2" t="s">
        <v>445</v>
      </c>
      <c r="Z235" s="2"/>
      <c r="AA235" s="2"/>
      <c r="AB235" s="65">
        <f t="shared" si="7"/>
        <v>400950</v>
      </c>
      <c r="AC235">
        <v>371250</v>
      </c>
      <c r="AD235" t="str">
        <f>VLOOKUP(AF235,Table1[[Ký hiệu]:[Hướng xli]],9,0)</f>
        <v>NCC check theo sheep data cửa hàng nhập kho điều chỉnh giảm toàn bộ HĐ cũ và xuất lại HĐ mới đúng số lượng</v>
      </c>
      <c r="AE235" t="s">
        <v>541</v>
      </c>
      <c r="AF235" s="57">
        <v>45587</v>
      </c>
      <c r="AG235" s="91" t="s">
        <v>673</v>
      </c>
      <c r="AH235" s="87" t="s">
        <v>686</v>
      </c>
      <c r="AI235" s="87" t="s">
        <v>797</v>
      </c>
    </row>
    <row r="236" spans="1:37" x14ac:dyDescent="0.25">
      <c r="A236" s="8">
        <v>45523</v>
      </c>
      <c r="B236" s="2" t="s">
        <v>308</v>
      </c>
      <c r="C236" s="8">
        <v>45533</v>
      </c>
      <c r="D236" s="2" t="s">
        <v>285</v>
      </c>
      <c r="E236" s="2">
        <v>4162513665</v>
      </c>
      <c r="F236" s="2" t="s">
        <v>44</v>
      </c>
      <c r="G236" s="2" t="s">
        <v>282</v>
      </c>
      <c r="H236" s="2"/>
      <c r="I236" s="2" t="s">
        <v>500</v>
      </c>
      <c r="J236" s="2" t="s">
        <v>485</v>
      </c>
      <c r="K236" s="2" t="s">
        <v>80</v>
      </c>
      <c r="L236" s="11">
        <v>5</v>
      </c>
      <c r="M236" s="11">
        <v>5</v>
      </c>
      <c r="N236" s="6">
        <v>50182</v>
      </c>
      <c r="O236" s="6">
        <v>250910</v>
      </c>
      <c r="P236" s="6">
        <f t="shared" si="8"/>
        <v>250910</v>
      </c>
      <c r="Q236" s="6">
        <v>0</v>
      </c>
      <c r="R236" s="11">
        <v>0</v>
      </c>
      <c r="S236" s="6">
        <v>0</v>
      </c>
      <c r="T236" s="2" t="s">
        <v>196</v>
      </c>
      <c r="U236" s="2" t="s">
        <v>252</v>
      </c>
      <c r="V236" s="2" t="s">
        <v>433</v>
      </c>
      <c r="W236" s="2" t="s">
        <v>253</v>
      </c>
      <c r="X236" s="2" t="s">
        <v>425</v>
      </c>
      <c r="Y236" s="2" t="s">
        <v>445</v>
      </c>
      <c r="Z236" s="2"/>
      <c r="AA236" s="2"/>
      <c r="AB236" s="65">
        <f t="shared" si="7"/>
        <v>270983</v>
      </c>
      <c r="AC236">
        <v>250910</v>
      </c>
      <c r="AD236" t="str">
        <f>VLOOKUP(AF236,Table1[[Ký hiệu]:[Hướng xli]],9,0)</f>
        <v>NCC check theo sheep data cửa hàng nhập kho điều chỉnh giảm toàn bộ HĐ cũ và xuất lại HĐ mới đúng số lượng</v>
      </c>
      <c r="AE236" t="s">
        <v>541</v>
      </c>
      <c r="AF236" s="57">
        <v>45587</v>
      </c>
      <c r="AG236" s="91" t="s">
        <v>673</v>
      </c>
      <c r="AH236" s="87" t="s">
        <v>686</v>
      </c>
      <c r="AI236" s="87" t="s">
        <v>797</v>
      </c>
    </row>
    <row r="237" spans="1:37" x14ac:dyDescent="0.25">
      <c r="A237" s="8">
        <v>45523</v>
      </c>
      <c r="B237" s="2" t="s">
        <v>308</v>
      </c>
      <c r="C237" s="8">
        <v>45533</v>
      </c>
      <c r="D237" s="2" t="s">
        <v>285</v>
      </c>
      <c r="E237" s="2">
        <v>4162513665</v>
      </c>
      <c r="F237" s="2" t="s">
        <v>44</v>
      </c>
      <c r="G237" s="2" t="s">
        <v>282</v>
      </c>
      <c r="H237" s="2"/>
      <c r="I237" s="2" t="s">
        <v>243</v>
      </c>
      <c r="J237" s="2" t="s">
        <v>430</v>
      </c>
      <c r="K237" s="2" t="s">
        <v>80</v>
      </c>
      <c r="L237" s="11">
        <v>2</v>
      </c>
      <c r="M237" s="11">
        <v>2</v>
      </c>
      <c r="N237" s="6">
        <v>46000</v>
      </c>
      <c r="O237" s="6">
        <v>92000</v>
      </c>
      <c r="P237" s="6">
        <f t="shared" si="8"/>
        <v>92000</v>
      </c>
      <c r="Q237" s="6">
        <v>0</v>
      </c>
      <c r="R237" s="11">
        <v>0</v>
      </c>
      <c r="S237" s="6">
        <v>0</v>
      </c>
      <c r="T237" s="2" t="s">
        <v>196</v>
      </c>
      <c r="U237" s="2" t="s">
        <v>252</v>
      </c>
      <c r="V237" s="2" t="s">
        <v>433</v>
      </c>
      <c r="W237" s="2" t="s">
        <v>253</v>
      </c>
      <c r="X237" s="2" t="s">
        <v>425</v>
      </c>
      <c r="Y237" s="2" t="s">
        <v>445</v>
      </c>
      <c r="Z237" s="2"/>
      <c r="AA237" s="2"/>
      <c r="AB237" s="65">
        <f t="shared" si="7"/>
        <v>99360</v>
      </c>
      <c r="AC237">
        <v>92000</v>
      </c>
      <c r="AD237" t="str">
        <f>VLOOKUP(AF237,Table1[[Ký hiệu]:[Hướng xli]],9,0)</f>
        <v>NCC check theo sheep data cửa hàng nhập kho điều chỉnh giảm toàn bộ HĐ cũ và xuất lại HĐ mới đúng số lượng</v>
      </c>
      <c r="AE237" t="s">
        <v>541</v>
      </c>
      <c r="AF237" s="57">
        <v>45587</v>
      </c>
      <c r="AG237" s="91" t="s">
        <v>673</v>
      </c>
      <c r="AH237" s="87" t="s">
        <v>686</v>
      </c>
      <c r="AI237" s="87" t="s">
        <v>797</v>
      </c>
    </row>
    <row r="238" spans="1:37" x14ac:dyDescent="0.25">
      <c r="A238" s="8">
        <v>45523</v>
      </c>
      <c r="B238" s="2" t="s">
        <v>294</v>
      </c>
      <c r="C238" s="8">
        <v>45533</v>
      </c>
      <c r="D238" s="2" t="s">
        <v>9</v>
      </c>
      <c r="E238" s="2">
        <v>4162875170</v>
      </c>
      <c r="F238" s="2" t="s">
        <v>18</v>
      </c>
      <c r="G238" s="2" t="s">
        <v>282</v>
      </c>
      <c r="H238" s="2"/>
      <c r="I238" s="2" t="s">
        <v>450</v>
      </c>
      <c r="J238" s="2" t="s">
        <v>306</v>
      </c>
      <c r="K238" s="2" t="s">
        <v>80</v>
      </c>
      <c r="L238" s="11">
        <v>10</v>
      </c>
      <c r="M238" s="11">
        <v>10</v>
      </c>
      <c r="N238" s="6">
        <v>73431</v>
      </c>
      <c r="O238" s="6">
        <v>734310</v>
      </c>
      <c r="P238" s="6">
        <f t="shared" si="8"/>
        <v>734310</v>
      </c>
      <c r="Q238" s="6">
        <v>0</v>
      </c>
      <c r="R238" s="11">
        <v>0</v>
      </c>
      <c r="S238" s="6">
        <v>0</v>
      </c>
      <c r="T238" s="2" t="s">
        <v>162</v>
      </c>
      <c r="U238" s="2" t="s">
        <v>252</v>
      </c>
      <c r="V238" s="2" t="s">
        <v>202</v>
      </c>
      <c r="W238" s="2" t="s">
        <v>253</v>
      </c>
      <c r="X238" s="2" t="s">
        <v>425</v>
      </c>
      <c r="Y238" s="2" t="s">
        <v>445</v>
      </c>
      <c r="Z238" s="2" t="s">
        <v>251</v>
      </c>
      <c r="AA238" s="2"/>
      <c r="AB238" s="65">
        <f t="shared" si="7"/>
        <v>793055</v>
      </c>
      <c r="AC238">
        <v>734310</v>
      </c>
      <c r="AD238" t="str">
        <f>VLOOKUP(AF238,Table1[[Ký hiệu]:[Hướng xli]],9,0)</f>
        <v>NCC check theo sheep data cửa hàng nhập kho điều chỉnh giảm toàn bộ HĐ cũ và xuất lại HĐ mới đúng số lượng</v>
      </c>
      <c r="AE238" t="s">
        <v>530</v>
      </c>
      <c r="AF238" s="57">
        <v>45596</v>
      </c>
      <c r="AG238" s="91" t="s">
        <v>673</v>
      </c>
      <c r="AH238" s="87" t="s">
        <v>685</v>
      </c>
      <c r="AI238" s="87" t="s">
        <v>774</v>
      </c>
    </row>
    <row r="239" spans="1:37" s="16" customFormat="1" x14ac:dyDescent="0.25">
      <c r="A239" s="13">
        <v>45523</v>
      </c>
      <c r="B239" s="14" t="s">
        <v>294</v>
      </c>
      <c r="C239" s="13">
        <v>45533</v>
      </c>
      <c r="D239" s="14" t="s">
        <v>9</v>
      </c>
      <c r="E239" s="14">
        <v>4162875170</v>
      </c>
      <c r="F239" s="14" t="s">
        <v>18</v>
      </c>
      <c r="G239" s="14" t="s">
        <v>282</v>
      </c>
      <c r="H239" s="14"/>
      <c r="I239" s="14" t="s">
        <v>328</v>
      </c>
      <c r="J239" s="14" t="s">
        <v>305</v>
      </c>
      <c r="K239" s="14" t="s">
        <v>80</v>
      </c>
      <c r="L239" s="12">
        <v>5</v>
      </c>
      <c r="M239" s="12">
        <v>0</v>
      </c>
      <c r="N239" s="15">
        <v>111058</v>
      </c>
      <c r="O239" s="15">
        <v>555290</v>
      </c>
      <c r="P239" s="6">
        <f t="shared" si="8"/>
        <v>0</v>
      </c>
      <c r="Q239" s="15">
        <v>0</v>
      </c>
      <c r="R239" s="12">
        <v>0</v>
      </c>
      <c r="S239" s="15">
        <v>0</v>
      </c>
      <c r="T239" s="14" t="s">
        <v>162</v>
      </c>
      <c r="U239" s="14" t="s">
        <v>252</v>
      </c>
      <c r="V239" s="14" t="s">
        <v>202</v>
      </c>
      <c r="W239" s="14" t="s">
        <v>253</v>
      </c>
      <c r="X239" s="14" t="s">
        <v>425</v>
      </c>
      <c r="Y239" s="14" t="s">
        <v>445</v>
      </c>
      <c r="Z239" s="14" t="s">
        <v>251</v>
      </c>
      <c r="AA239" s="14"/>
      <c r="AB239" s="65">
        <f t="shared" si="7"/>
        <v>599713</v>
      </c>
      <c r="AC239" s="16">
        <v>0</v>
      </c>
      <c r="AD239" t="str">
        <f>VLOOKUP(AF239,Table1[[Ký hiệu]:[Hướng xli]],9,0)</f>
        <v>NCC check theo sheep data cửa hàng nhập kho điều chỉnh giảm toàn bộ HĐ cũ và xuất lại HĐ mới đúng số lượng</v>
      </c>
      <c r="AE239" s="16" t="s">
        <v>530</v>
      </c>
      <c r="AF239" s="20">
        <v>45596</v>
      </c>
      <c r="AG239" s="91" t="s">
        <v>673</v>
      </c>
      <c r="AH239" s="87" t="s">
        <v>685</v>
      </c>
      <c r="AI239" s="87" t="s">
        <v>774</v>
      </c>
      <c r="AJ239" s="88"/>
      <c r="AK239" s="88"/>
    </row>
    <row r="240" spans="1:37" x14ac:dyDescent="0.25">
      <c r="A240" s="8">
        <v>45523</v>
      </c>
      <c r="B240" s="2" t="s">
        <v>294</v>
      </c>
      <c r="C240" s="8">
        <v>45533</v>
      </c>
      <c r="D240" s="2" t="s">
        <v>9</v>
      </c>
      <c r="E240" s="2">
        <v>4162875170</v>
      </c>
      <c r="F240" s="2" t="s">
        <v>18</v>
      </c>
      <c r="G240" s="2" t="s">
        <v>282</v>
      </c>
      <c r="H240" s="2"/>
      <c r="I240" s="2" t="s">
        <v>448</v>
      </c>
      <c r="J240" s="2" t="s">
        <v>372</v>
      </c>
      <c r="K240" s="2" t="s">
        <v>80</v>
      </c>
      <c r="L240" s="11">
        <v>5</v>
      </c>
      <c r="M240" s="11">
        <v>5</v>
      </c>
      <c r="N240" s="6">
        <v>74250</v>
      </c>
      <c r="O240" s="6">
        <v>371250</v>
      </c>
      <c r="P240" s="6">
        <f t="shared" si="8"/>
        <v>371250</v>
      </c>
      <c r="Q240" s="6">
        <v>0</v>
      </c>
      <c r="R240" s="11">
        <v>0</v>
      </c>
      <c r="S240" s="6">
        <v>0</v>
      </c>
      <c r="T240" s="2" t="s">
        <v>162</v>
      </c>
      <c r="U240" s="2" t="s">
        <v>252</v>
      </c>
      <c r="V240" s="2" t="s">
        <v>202</v>
      </c>
      <c r="W240" s="2" t="s">
        <v>253</v>
      </c>
      <c r="X240" s="2" t="s">
        <v>425</v>
      </c>
      <c r="Y240" s="2" t="s">
        <v>445</v>
      </c>
      <c r="Z240" s="2" t="s">
        <v>251</v>
      </c>
      <c r="AA240" s="2"/>
      <c r="AB240" s="65">
        <f t="shared" si="7"/>
        <v>400950</v>
      </c>
      <c r="AC240">
        <v>371250</v>
      </c>
      <c r="AD240" t="str">
        <f>VLOOKUP(AF240,Table1[[Ký hiệu]:[Hướng xli]],9,0)</f>
        <v>NCC check theo sheep data cửa hàng nhập kho điều chỉnh giảm toàn bộ HĐ cũ và xuất lại HĐ mới đúng số lượng</v>
      </c>
      <c r="AE240" t="s">
        <v>530</v>
      </c>
      <c r="AF240" s="57">
        <v>45596</v>
      </c>
      <c r="AG240" s="91" t="s">
        <v>673</v>
      </c>
      <c r="AH240" s="87" t="s">
        <v>685</v>
      </c>
      <c r="AI240" s="87" t="s">
        <v>774</v>
      </c>
    </row>
    <row r="241" spans="1:37" x14ac:dyDescent="0.25">
      <c r="A241" s="8">
        <v>45523</v>
      </c>
      <c r="B241" s="2" t="s">
        <v>294</v>
      </c>
      <c r="C241" s="8">
        <v>45533</v>
      </c>
      <c r="D241" s="2" t="s">
        <v>9</v>
      </c>
      <c r="E241" s="2">
        <v>4162875170</v>
      </c>
      <c r="F241" s="2" t="s">
        <v>18</v>
      </c>
      <c r="G241" s="2" t="s">
        <v>282</v>
      </c>
      <c r="H241" s="2"/>
      <c r="I241" s="2" t="s">
        <v>490</v>
      </c>
      <c r="J241" s="2" t="s">
        <v>236</v>
      </c>
      <c r="K241" s="2" t="s">
        <v>80</v>
      </c>
      <c r="L241" s="11">
        <v>3</v>
      </c>
      <c r="M241" s="11">
        <v>3</v>
      </c>
      <c r="N241" s="6">
        <v>70950</v>
      </c>
      <c r="O241" s="6">
        <v>212850</v>
      </c>
      <c r="P241" s="6">
        <f t="shared" si="8"/>
        <v>212850</v>
      </c>
      <c r="Q241" s="6">
        <v>0</v>
      </c>
      <c r="R241" s="11">
        <v>0</v>
      </c>
      <c r="S241" s="6">
        <v>0</v>
      </c>
      <c r="T241" s="2" t="s">
        <v>162</v>
      </c>
      <c r="U241" s="2" t="s">
        <v>252</v>
      </c>
      <c r="V241" s="2" t="s">
        <v>202</v>
      </c>
      <c r="W241" s="2" t="s">
        <v>253</v>
      </c>
      <c r="X241" s="2" t="s">
        <v>425</v>
      </c>
      <c r="Y241" s="2" t="s">
        <v>445</v>
      </c>
      <c r="Z241" s="2" t="s">
        <v>251</v>
      </c>
      <c r="AA241" s="2"/>
      <c r="AB241" s="65">
        <f t="shared" si="7"/>
        <v>229878</v>
      </c>
      <c r="AC241">
        <v>212850</v>
      </c>
      <c r="AD241" t="str">
        <f>VLOOKUP(AF241,Table1[[Ký hiệu]:[Hướng xli]],9,0)</f>
        <v>NCC check theo sheep data cửa hàng nhập kho điều chỉnh giảm toàn bộ HĐ cũ và xuất lại HĐ mới đúng số lượng</v>
      </c>
      <c r="AE241" t="s">
        <v>530</v>
      </c>
      <c r="AF241" s="57">
        <v>45596</v>
      </c>
      <c r="AG241" s="91" t="s">
        <v>673</v>
      </c>
      <c r="AH241" s="87" t="s">
        <v>685</v>
      </c>
      <c r="AI241" s="87" t="s">
        <v>774</v>
      </c>
    </row>
    <row r="242" spans="1:37" s="16" customFormat="1" x14ac:dyDescent="0.25">
      <c r="A242" s="13">
        <v>45524</v>
      </c>
      <c r="B242" s="14" t="s">
        <v>456</v>
      </c>
      <c r="C242" s="13">
        <v>45533</v>
      </c>
      <c r="D242" s="14" t="s">
        <v>304</v>
      </c>
      <c r="E242" s="14">
        <v>4162709043</v>
      </c>
      <c r="F242" s="14" t="s">
        <v>492</v>
      </c>
      <c r="G242" s="14" t="s">
        <v>282</v>
      </c>
      <c r="H242" s="14"/>
      <c r="I242" s="14" t="s">
        <v>450</v>
      </c>
      <c r="J242" s="14" t="s">
        <v>306</v>
      </c>
      <c r="K242" s="14" t="s">
        <v>80</v>
      </c>
      <c r="L242" s="12">
        <v>8</v>
      </c>
      <c r="M242" s="12">
        <v>7</v>
      </c>
      <c r="N242" s="15">
        <v>73431</v>
      </c>
      <c r="O242" s="15">
        <v>587448</v>
      </c>
      <c r="P242" s="6">
        <f t="shared" si="8"/>
        <v>514017</v>
      </c>
      <c r="Q242" s="15">
        <v>0</v>
      </c>
      <c r="R242" s="12">
        <v>0</v>
      </c>
      <c r="S242" s="15">
        <v>0</v>
      </c>
      <c r="T242" s="14" t="s">
        <v>462</v>
      </c>
      <c r="U242" s="14" t="s">
        <v>252</v>
      </c>
      <c r="V242" s="14" t="s">
        <v>318</v>
      </c>
      <c r="W242" s="14" t="s">
        <v>253</v>
      </c>
      <c r="X242" s="14" t="s">
        <v>425</v>
      </c>
      <c r="Y242" s="14" t="s">
        <v>445</v>
      </c>
      <c r="Z242" s="14"/>
      <c r="AA242" s="14"/>
      <c r="AB242" s="65">
        <f t="shared" si="7"/>
        <v>634444</v>
      </c>
      <c r="AC242" s="16">
        <v>514017</v>
      </c>
      <c r="AD242" t="str">
        <f>VLOOKUP(AF242,Table1[[Ký hiệu]:[Hướng xli]],9,0)</f>
        <v>NCC check theo sheep data cửa hàng nhập kho điều chỉnh giảm toàn bộ HĐ cũ và xuất lại HĐ mới đúng số lượng</v>
      </c>
      <c r="AE242" s="16" t="s">
        <v>544</v>
      </c>
      <c r="AF242" s="20">
        <v>45639</v>
      </c>
      <c r="AG242" s="91" t="s">
        <v>673</v>
      </c>
      <c r="AH242" s="87" t="s">
        <v>684</v>
      </c>
      <c r="AI242" s="87" t="s">
        <v>777</v>
      </c>
      <c r="AJ242" s="88"/>
      <c r="AK242" s="88"/>
    </row>
    <row r="243" spans="1:37" x14ac:dyDescent="0.25">
      <c r="A243" s="8">
        <v>45524</v>
      </c>
      <c r="B243" s="2" t="s">
        <v>456</v>
      </c>
      <c r="C243" s="8">
        <v>45533</v>
      </c>
      <c r="D243" s="2" t="s">
        <v>304</v>
      </c>
      <c r="E243" s="2">
        <v>4162709043</v>
      </c>
      <c r="F243" s="2" t="s">
        <v>492</v>
      </c>
      <c r="G243" s="2" t="s">
        <v>282</v>
      </c>
      <c r="H243" s="2"/>
      <c r="I243" s="2" t="s">
        <v>328</v>
      </c>
      <c r="J243" s="2" t="s">
        <v>305</v>
      </c>
      <c r="K243" s="2" t="s">
        <v>80</v>
      </c>
      <c r="L243" s="11">
        <v>14</v>
      </c>
      <c r="M243" s="11">
        <v>14</v>
      </c>
      <c r="N243" s="6">
        <v>111058</v>
      </c>
      <c r="O243" s="6">
        <v>1554812</v>
      </c>
      <c r="P243" s="6">
        <f t="shared" si="8"/>
        <v>1554812</v>
      </c>
      <c r="Q243" s="6">
        <v>0</v>
      </c>
      <c r="R243" s="11">
        <v>0</v>
      </c>
      <c r="S243" s="6">
        <v>0</v>
      </c>
      <c r="T243" s="2" t="s">
        <v>462</v>
      </c>
      <c r="U243" s="2" t="s">
        <v>252</v>
      </c>
      <c r="V243" s="2" t="s">
        <v>318</v>
      </c>
      <c r="W243" s="2" t="s">
        <v>253</v>
      </c>
      <c r="X243" s="2" t="s">
        <v>425</v>
      </c>
      <c r="Y243" s="2" t="s">
        <v>445</v>
      </c>
      <c r="Z243" s="2"/>
      <c r="AA243" s="2"/>
      <c r="AB243" s="65">
        <f t="shared" si="7"/>
        <v>1679197</v>
      </c>
      <c r="AC243">
        <v>1554812</v>
      </c>
      <c r="AD243" t="str">
        <f>VLOOKUP(AF243,Table1[[Ký hiệu]:[Hướng xli]],9,0)</f>
        <v>NCC check theo sheep data cửa hàng nhập kho điều chỉnh giảm toàn bộ HĐ cũ và xuất lại HĐ mới đúng số lượng</v>
      </c>
      <c r="AE243" t="s">
        <v>544</v>
      </c>
      <c r="AF243" s="57">
        <v>45639</v>
      </c>
      <c r="AG243" s="91" t="s">
        <v>673</v>
      </c>
      <c r="AH243" s="87" t="s">
        <v>684</v>
      </c>
      <c r="AI243" s="87" t="s">
        <v>777</v>
      </c>
    </row>
    <row r="244" spans="1:37" x14ac:dyDescent="0.25">
      <c r="A244" s="8">
        <v>45524</v>
      </c>
      <c r="B244" s="2" t="s">
        <v>354</v>
      </c>
      <c r="C244" s="8">
        <v>45533</v>
      </c>
      <c r="D244" s="2" t="s">
        <v>421</v>
      </c>
      <c r="E244" s="2">
        <v>4162772353</v>
      </c>
      <c r="F244" s="2" t="s">
        <v>71</v>
      </c>
      <c r="G244" s="2" t="s">
        <v>282</v>
      </c>
      <c r="H244" s="2"/>
      <c r="I244" s="2" t="s">
        <v>450</v>
      </c>
      <c r="J244" s="2" t="s">
        <v>306</v>
      </c>
      <c r="K244" s="2" t="s">
        <v>80</v>
      </c>
      <c r="L244" s="11">
        <v>10</v>
      </c>
      <c r="M244" s="11">
        <v>10</v>
      </c>
      <c r="N244" s="6">
        <v>73431</v>
      </c>
      <c r="O244" s="6">
        <v>734310</v>
      </c>
      <c r="P244" s="6">
        <f t="shared" si="8"/>
        <v>734310</v>
      </c>
      <c r="Q244" s="6">
        <v>0</v>
      </c>
      <c r="R244" s="11">
        <v>0</v>
      </c>
      <c r="S244" s="6">
        <v>0</v>
      </c>
      <c r="T244" s="2" t="s">
        <v>462</v>
      </c>
      <c r="U244" s="2" t="s">
        <v>252</v>
      </c>
      <c r="V244" s="2" t="s">
        <v>499</v>
      </c>
      <c r="W244" s="2" t="s">
        <v>253</v>
      </c>
      <c r="X244" s="2" t="s">
        <v>425</v>
      </c>
      <c r="Y244" s="2" t="s">
        <v>445</v>
      </c>
      <c r="Z244" s="2"/>
      <c r="AA244" s="2"/>
      <c r="AB244" s="65">
        <f t="shared" si="7"/>
        <v>793055</v>
      </c>
      <c r="AC244">
        <v>734310</v>
      </c>
      <c r="AD244" t="str">
        <f>VLOOKUP(AF244,Table1[[Ký hiệu]:[Hướng xli]],9,0)</f>
        <v>NCC check theo sheep data cửa hàng nhập kho điều chỉnh giảm toàn bộ HĐ cũ và xuất lại HĐ mới đúng số lượng</v>
      </c>
      <c r="AE244" t="s">
        <v>545</v>
      </c>
      <c r="AF244" s="57">
        <v>45708</v>
      </c>
      <c r="AG244" s="91" t="s">
        <v>673</v>
      </c>
      <c r="AH244" s="87" t="s">
        <v>683</v>
      </c>
      <c r="AI244" s="87" t="s">
        <v>781</v>
      </c>
    </row>
    <row r="245" spans="1:37" x14ac:dyDescent="0.25">
      <c r="A245" s="8">
        <v>45524</v>
      </c>
      <c r="B245" s="2" t="s">
        <v>354</v>
      </c>
      <c r="C245" s="8">
        <v>45533</v>
      </c>
      <c r="D245" s="2" t="s">
        <v>421</v>
      </c>
      <c r="E245" s="2">
        <v>4162772353</v>
      </c>
      <c r="F245" s="2" t="s">
        <v>71</v>
      </c>
      <c r="G245" s="2" t="s">
        <v>282</v>
      </c>
      <c r="H245" s="2"/>
      <c r="I245" s="2" t="s">
        <v>328</v>
      </c>
      <c r="J245" s="2" t="s">
        <v>305</v>
      </c>
      <c r="K245" s="2" t="s">
        <v>80</v>
      </c>
      <c r="L245" s="11">
        <v>5</v>
      </c>
      <c r="M245" s="11">
        <v>5</v>
      </c>
      <c r="N245" s="6">
        <v>111058</v>
      </c>
      <c r="O245" s="6">
        <v>555290</v>
      </c>
      <c r="P245" s="6">
        <f t="shared" si="8"/>
        <v>555290</v>
      </c>
      <c r="Q245" s="6">
        <v>0</v>
      </c>
      <c r="R245" s="11">
        <v>0</v>
      </c>
      <c r="S245" s="6">
        <v>0</v>
      </c>
      <c r="T245" s="2" t="s">
        <v>462</v>
      </c>
      <c r="U245" s="2" t="s">
        <v>252</v>
      </c>
      <c r="V245" s="2" t="s">
        <v>499</v>
      </c>
      <c r="W245" s="2" t="s">
        <v>253</v>
      </c>
      <c r="X245" s="2" t="s">
        <v>425</v>
      </c>
      <c r="Y245" s="2" t="s">
        <v>445</v>
      </c>
      <c r="Z245" s="2"/>
      <c r="AA245" s="2"/>
      <c r="AB245" s="65">
        <f t="shared" si="7"/>
        <v>599713</v>
      </c>
      <c r="AC245">
        <v>555290</v>
      </c>
      <c r="AD245" t="str">
        <f>VLOOKUP(AF245,Table1[[Ký hiệu]:[Hướng xli]],9,0)</f>
        <v>NCC check theo sheep data cửa hàng nhập kho điều chỉnh giảm toàn bộ HĐ cũ và xuất lại HĐ mới đúng số lượng</v>
      </c>
      <c r="AE245" t="s">
        <v>545</v>
      </c>
      <c r="AF245" s="57">
        <v>45708</v>
      </c>
      <c r="AG245" s="91" t="s">
        <v>673</v>
      </c>
      <c r="AH245" s="87" t="s">
        <v>683</v>
      </c>
      <c r="AI245" s="87" t="s">
        <v>781</v>
      </c>
    </row>
    <row r="246" spans="1:37" s="16" customFormat="1" x14ac:dyDescent="0.25">
      <c r="A246" s="13">
        <v>45524</v>
      </c>
      <c r="B246" s="14" t="s">
        <v>354</v>
      </c>
      <c r="C246" s="13">
        <v>45533</v>
      </c>
      <c r="D246" s="14" t="s">
        <v>421</v>
      </c>
      <c r="E246" s="14">
        <v>4162772353</v>
      </c>
      <c r="F246" s="14" t="s">
        <v>71</v>
      </c>
      <c r="G246" s="14" t="s">
        <v>282</v>
      </c>
      <c r="H246" s="14"/>
      <c r="I246" s="14" t="s">
        <v>500</v>
      </c>
      <c r="J246" s="14" t="s">
        <v>485</v>
      </c>
      <c r="K246" s="14" t="s">
        <v>80</v>
      </c>
      <c r="L246" s="12">
        <v>5</v>
      </c>
      <c r="M246" s="12">
        <v>3</v>
      </c>
      <c r="N246" s="15">
        <v>50182</v>
      </c>
      <c r="O246" s="15">
        <v>250910</v>
      </c>
      <c r="P246" s="6">
        <f t="shared" si="8"/>
        <v>150546</v>
      </c>
      <c r="Q246" s="15">
        <v>0</v>
      </c>
      <c r="R246" s="12">
        <v>0</v>
      </c>
      <c r="S246" s="15">
        <v>0</v>
      </c>
      <c r="T246" s="14" t="s">
        <v>462</v>
      </c>
      <c r="U246" s="14" t="s">
        <v>252</v>
      </c>
      <c r="V246" s="14" t="s">
        <v>499</v>
      </c>
      <c r="W246" s="14" t="s">
        <v>253</v>
      </c>
      <c r="X246" s="14" t="s">
        <v>425</v>
      </c>
      <c r="Y246" s="14" t="s">
        <v>445</v>
      </c>
      <c r="Z246" s="14"/>
      <c r="AA246" s="14"/>
      <c r="AB246" s="65">
        <f t="shared" si="7"/>
        <v>270983</v>
      </c>
      <c r="AC246" s="16">
        <v>150546</v>
      </c>
      <c r="AD246" t="str">
        <f>VLOOKUP(AF246,Table1[[Ký hiệu]:[Hướng xli]],9,0)</f>
        <v>NCC check theo sheep data cửa hàng nhập kho điều chỉnh giảm toàn bộ HĐ cũ và xuất lại HĐ mới đúng số lượng</v>
      </c>
      <c r="AE246" s="16" t="s">
        <v>545</v>
      </c>
      <c r="AF246" s="20">
        <v>45708</v>
      </c>
      <c r="AG246" s="91" t="s">
        <v>673</v>
      </c>
      <c r="AH246" s="87" t="s">
        <v>683</v>
      </c>
      <c r="AI246" s="87" t="s">
        <v>781</v>
      </c>
      <c r="AJ246" s="88"/>
      <c r="AK246" s="88"/>
    </row>
    <row r="247" spans="1:37" s="16" customFormat="1" x14ac:dyDescent="0.25">
      <c r="A247" s="13">
        <v>45524</v>
      </c>
      <c r="B247" s="14" t="s">
        <v>354</v>
      </c>
      <c r="C247" s="13">
        <v>45533</v>
      </c>
      <c r="D247" s="14" t="s">
        <v>421</v>
      </c>
      <c r="E247" s="14">
        <v>4162772353</v>
      </c>
      <c r="F247" s="14" t="s">
        <v>71</v>
      </c>
      <c r="G247" s="14" t="s">
        <v>282</v>
      </c>
      <c r="H247" s="14"/>
      <c r="I247" s="14" t="s">
        <v>243</v>
      </c>
      <c r="J247" s="14" t="s">
        <v>430</v>
      </c>
      <c r="K247" s="14" t="s">
        <v>80</v>
      </c>
      <c r="L247" s="12">
        <v>6</v>
      </c>
      <c r="M247" s="12">
        <v>3</v>
      </c>
      <c r="N247" s="15">
        <v>46000</v>
      </c>
      <c r="O247" s="15">
        <v>276000</v>
      </c>
      <c r="P247" s="6">
        <f t="shared" si="8"/>
        <v>138000</v>
      </c>
      <c r="Q247" s="15">
        <v>0</v>
      </c>
      <c r="R247" s="12">
        <v>0</v>
      </c>
      <c r="S247" s="15">
        <v>0</v>
      </c>
      <c r="T247" s="14" t="s">
        <v>462</v>
      </c>
      <c r="U247" s="14" t="s">
        <v>252</v>
      </c>
      <c r="V247" s="14" t="s">
        <v>499</v>
      </c>
      <c r="W247" s="14" t="s">
        <v>253</v>
      </c>
      <c r="X247" s="14" t="s">
        <v>425</v>
      </c>
      <c r="Y247" s="14" t="s">
        <v>445</v>
      </c>
      <c r="Z247" s="14"/>
      <c r="AA247" s="14"/>
      <c r="AB247" s="65">
        <f t="shared" si="7"/>
        <v>298080</v>
      </c>
      <c r="AC247" s="16">
        <v>138000</v>
      </c>
      <c r="AD247" t="str">
        <f>VLOOKUP(AF247,Table1[[Ký hiệu]:[Hướng xli]],9,0)</f>
        <v>NCC check theo sheep data cửa hàng nhập kho điều chỉnh giảm toàn bộ HĐ cũ và xuất lại HĐ mới đúng số lượng</v>
      </c>
      <c r="AE247" s="16" t="s">
        <v>545</v>
      </c>
      <c r="AF247" s="20">
        <v>45708</v>
      </c>
      <c r="AG247" s="91" t="s">
        <v>673</v>
      </c>
      <c r="AH247" s="87" t="s">
        <v>683</v>
      </c>
      <c r="AI247" s="87" t="s">
        <v>781</v>
      </c>
      <c r="AJ247" s="88"/>
      <c r="AK247" s="88"/>
    </row>
    <row r="248" spans="1:37" x14ac:dyDescent="0.25">
      <c r="A248" s="8">
        <v>45527</v>
      </c>
      <c r="B248" s="2" t="s">
        <v>133</v>
      </c>
      <c r="C248" s="8">
        <v>45533</v>
      </c>
      <c r="D248" s="2" t="s">
        <v>498</v>
      </c>
      <c r="E248" s="2">
        <v>4162513066</v>
      </c>
      <c r="F248" s="2" t="s">
        <v>139</v>
      </c>
      <c r="G248" s="2" t="s">
        <v>282</v>
      </c>
      <c r="H248" s="2"/>
      <c r="I248" s="2" t="s">
        <v>450</v>
      </c>
      <c r="J248" s="2" t="s">
        <v>306</v>
      </c>
      <c r="K248" s="2" t="s">
        <v>80</v>
      </c>
      <c r="L248" s="11">
        <v>5</v>
      </c>
      <c r="M248" s="11">
        <v>5</v>
      </c>
      <c r="N248" s="6">
        <v>73431</v>
      </c>
      <c r="O248" s="6">
        <v>367155</v>
      </c>
      <c r="P248" s="6">
        <f t="shared" si="8"/>
        <v>367155</v>
      </c>
      <c r="Q248" s="6">
        <v>0</v>
      </c>
      <c r="R248" s="11">
        <v>0</v>
      </c>
      <c r="S248" s="6">
        <v>0</v>
      </c>
      <c r="T248" s="2" t="s">
        <v>196</v>
      </c>
      <c r="U248" s="2" t="s">
        <v>252</v>
      </c>
      <c r="V248" s="2" t="s">
        <v>232</v>
      </c>
      <c r="W248" s="2" t="s">
        <v>253</v>
      </c>
      <c r="X248" s="2" t="s">
        <v>425</v>
      </c>
      <c r="Y248" s="2" t="s">
        <v>445</v>
      </c>
      <c r="Z248" s="2"/>
      <c r="AA248" s="2"/>
      <c r="AB248" s="65">
        <f t="shared" si="7"/>
        <v>396527</v>
      </c>
      <c r="AC248">
        <v>367155</v>
      </c>
      <c r="AD248" t="str">
        <f>VLOOKUP(AF248,Table1[[Ký hiệu]:[Hướng xli]],9,0)</f>
        <v>NCC check theo sheep data cửa hàng nhập kho điều chỉnh giảm toàn bộ HĐ cũ và xuất lại HĐ mới đúng số lượng</v>
      </c>
      <c r="AE248" t="s">
        <v>547</v>
      </c>
      <c r="AF248" s="57">
        <v>45961</v>
      </c>
      <c r="AG248" s="91" t="s">
        <v>673</v>
      </c>
      <c r="AH248" s="87" t="s">
        <v>682</v>
      </c>
      <c r="AI248" s="87" t="s">
        <v>789</v>
      </c>
    </row>
    <row r="249" spans="1:37" x14ac:dyDescent="0.25">
      <c r="A249" s="8">
        <v>45527</v>
      </c>
      <c r="B249" s="2" t="s">
        <v>133</v>
      </c>
      <c r="C249" s="8">
        <v>45533</v>
      </c>
      <c r="D249" s="2" t="s">
        <v>498</v>
      </c>
      <c r="E249" s="2">
        <v>4162513066</v>
      </c>
      <c r="F249" s="2" t="s">
        <v>139</v>
      </c>
      <c r="G249" s="2" t="s">
        <v>282</v>
      </c>
      <c r="H249" s="2"/>
      <c r="I249" s="2" t="s">
        <v>472</v>
      </c>
      <c r="J249" s="2" t="s">
        <v>256</v>
      </c>
      <c r="K249" s="2" t="s">
        <v>80</v>
      </c>
      <c r="L249" s="11">
        <v>5</v>
      </c>
      <c r="M249" s="11">
        <v>5</v>
      </c>
      <c r="N249" s="6">
        <v>55595</v>
      </c>
      <c r="O249" s="6">
        <v>277975</v>
      </c>
      <c r="P249" s="6">
        <f t="shared" si="8"/>
        <v>277975</v>
      </c>
      <c r="Q249" s="6">
        <v>0</v>
      </c>
      <c r="R249" s="11">
        <v>0</v>
      </c>
      <c r="S249" s="6">
        <v>0</v>
      </c>
      <c r="T249" s="2" t="s">
        <v>196</v>
      </c>
      <c r="U249" s="2" t="s">
        <v>252</v>
      </c>
      <c r="V249" s="2" t="s">
        <v>232</v>
      </c>
      <c r="W249" s="2" t="s">
        <v>253</v>
      </c>
      <c r="X249" s="2" t="s">
        <v>425</v>
      </c>
      <c r="Y249" s="2" t="s">
        <v>445</v>
      </c>
      <c r="Z249" s="2"/>
      <c r="AA249" s="2"/>
      <c r="AB249" s="65">
        <f t="shared" si="7"/>
        <v>300213</v>
      </c>
      <c r="AC249">
        <v>277975</v>
      </c>
      <c r="AD249" t="str">
        <f>VLOOKUP(AF249,Table1[[Ký hiệu]:[Hướng xli]],9,0)</f>
        <v>NCC check theo sheep data cửa hàng nhập kho điều chỉnh giảm toàn bộ HĐ cũ và xuất lại HĐ mới đúng số lượng</v>
      </c>
      <c r="AE249" t="s">
        <v>547</v>
      </c>
      <c r="AF249" s="57">
        <v>45961</v>
      </c>
      <c r="AG249" s="91" t="s">
        <v>673</v>
      </c>
      <c r="AH249" s="87" t="s">
        <v>682</v>
      </c>
      <c r="AI249" s="87" t="s">
        <v>789</v>
      </c>
    </row>
    <row r="250" spans="1:37" x14ac:dyDescent="0.25">
      <c r="A250" s="8">
        <v>45527</v>
      </c>
      <c r="B250" s="2" t="s">
        <v>133</v>
      </c>
      <c r="C250" s="8">
        <v>45533</v>
      </c>
      <c r="D250" s="2" t="s">
        <v>498</v>
      </c>
      <c r="E250" s="2">
        <v>4162513066</v>
      </c>
      <c r="F250" s="2" t="s">
        <v>139</v>
      </c>
      <c r="G250" s="2" t="s">
        <v>282</v>
      </c>
      <c r="H250" s="2"/>
      <c r="I250" s="2" t="s">
        <v>490</v>
      </c>
      <c r="J250" s="2" t="s">
        <v>236</v>
      </c>
      <c r="K250" s="2" t="s">
        <v>80</v>
      </c>
      <c r="L250" s="11">
        <v>5</v>
      </c>
      <c r="M250" s="11">
        <v>5</v>
      </c>
      <c r="N250" s="6">
        <v>70950</v>
      </c>
      <c r="O250" s="6">
        <v>354750</v>
      </c>
      <c r="P250" s="6">
        <f t="shared" si="8"/>
        <v>354750</v>
      </c>
      <c r="Q250" s="6">
        <v>0</v>
      </c>
      <c r="R250" s="11">
        <v>0</v>
      </c>
      <c r="S250" s="6">
        <v>0</v>
      </c>
      <c r="T250" s="2" t="s">
        <v>196</v>
      </c>
      <c r="U250" s="2" t="s">
        <v>252</v>
      </c>
      <c r="V250" s="2" t="s">
        <v>232</v>
      </c>
      <c r="W250" s="2" t="s">
        <v>253</v>
      </c>
      <c r="X250" s="2" t="s">
        <v>425</v>
      </c>
      <c r="Y250" s="2" t="s">
        <v>445</v>
      </c>
      <c r="Z250" s="2"/>
      <c r="AA250" s="2"/>
      <c r="AB250" s="65">
        <f t="shared" si="7"/>
        <v>383130</v>
      </c>
      <c r="AC250">
        <v>354750</v>
      </c>
      <c r="AD250" t="str">
        <f>VLOOKUP(AF250,Table1[[Ký hiệu]:[Hướng xli]],9,0)</f>
        <v>NCC check theo sheep data cửa hàng nhập kho điều chỉnh giảm toàn bộ HĐ cũ và xuất lại HĐ mới đúng số lượng</v>
      </c>
      <c r="AE250" t="s">
        <v>547</v>
      </c>
      <c r="AF250" s="57">
        <v>45961</v>
      </c>
      <c r="AG250" s="91" t="s">
        <v>673</v>
      </c>
      <c r="AH250" s="87" t="s">
        <v>682</v>
      </c>
      <c r="AI250" s="87" t="s">
        <v>789</v>
      </c>
    </row>
    <row r="251" spans="1:37" s="16" customFormat="1" x14ac:dyDescent="0.25">
      <c r="A251" s="13">
        <v>45527</v>
      </c>
      <c r="B251" s="14" t="s">
        <v>133</v>
      </c>
      <c r="C251" s="13">
        <v>45533</v>
      </c>
      <c r="D251" s="14" t="s">
        <v>498</v>
      </c>
      <c r="E251" s="14">
        <v>4162513066</v>
      </c>
      <c r="F251" s="14" t="s">
        <v>139</v>
      </c>
      <c r="G251" s="14" t="s">
        <v>282</v>
      </c>
      <c r="H251" s="14"/>
      <c r="I251" s="14" t="s">
        <v>448</v>
      </c>
      <c r="J251" s="14" t="s">
        <v>372</v>
      </c>
      <c r="K251" s="14" t="s">
        <v>80</v>
      </c>
      <c r="L251" s="12">
        <v>5</v>
      </c>
      <c r="M251" s="12">
        <v>4</v>
      </c>
      <c r="N251" s="15">
        <v>74250</v>
      </c>
      <c r="O251" s="15">
        <v>371250</v>
      </c>
      <c r="P251" s="6">
        <f t="shared" si="8"/>
        <v>297000</v>
      </c>
      <c r="Q251" s="15">
        <v>0</v>
      </c>
      <c r="R251" s="12">
        <v>0</v>
      </c>
      <c r="S251" s="15">
        <v>0</v>
      </c>
      <c r="T251" s="14" t="s">
        <v>196</v>
      </c>
      <c r="U251" s="14" t="s">
        <v>252</v>
      </c>
      <c r="V251" s="14" t="s">
        <v>232</v>
      </c>
      <c r="W251" s="14" t="s">
        <v>253</v>
      </c>
      <c r="X251" s="14" t="s">
        <v>425</v>
      </c>
      <c r="Y251" s="14" t="s">
        <v>445</v>
      </c>
      <c r="Z251" s="14"/>
      <c r="AA251" s="14"/>
      <c r="AB251" s="65">
        <f t="shared" si="7"/>
        <v>400950</v>
      </c>
      <c r="AC251" s="16">
        <v>297000</v>
      </c>
      <c r="AD251" t="str">
        <f>VLOOKUP(AF251,Table1[[Ký hiệu]:[Hướng xli]],9,0)</f>
        <v>NCC check theo sheep data cửa hàng nhập kho điều chỉnh giảm toàn bộ HĐ cũ và xuất lại HĐ mới đúng số lượng</v>
      </c>
      <c r="AE251" s="16" t="s">
        <v>547</v>
      </c>
      <c r="AF251" s="20">
        <v>45961</v>
      </c>
      <c r="AG251" s="91" t="s">
        <v>673</v>
      </c>
      <c r="AH251" s="87" t="s">
        <v>682</v>
      </c>
      <c r="AI251" s="87" t="s">
        <v>789</v>
      </c>
      <c r="AJ251" s="88"/>
      <c r="AK251" s="88"/>
    </row>
    <row r="252" spans="1:37" x14ac:dyDescent="0.25">
      <c r="A252" s="8">
        <v>45527</v>
      </c>
      <c r="B252" s="2" t="s">
        <v>133</v>
      </c>
      <c r="C252" s="8">
        <v>45533</v>
      </c>
      <c r="D252" s="2" t="s">
        <v>498</v>
      </c>
      <c r="E252" s="2">
        <v>4162513066</v>
      </c>
      <c r="F252" s="2" t="s">
        <v>139</v>
      </c>
      <c r="G252" s="2" t="s">
        <v>282</v>
      </c>
      <c r="H252" s="2"/>
      <c r="I252" s="2" t="s">
        <v>500</v>
      </c>
      <c r="J252" s="2" t="s">
        <v>485</v>
      </c>
      <c r="K252" s="2" t="s">
        <v>80</v>
      </c>
      <c r="L252" s="11">
        <v>5</v>
      </c>
      <c r="M252" s="11">
        <v>5</v>
      </c>
      <c r="N252" s="6">
        <v>50182</v>
      </c>
      <c r="O252" s="6">
        <v>250910</v>
      </c>
      <c r="P252" s="6">
        <f t="shared" si="8"/>
        <v>250910</v>
      </c>
      <c r="Q252" s="6">
        <v>0</v>
      </c>
      <c r="R252" s="11">
        <v>0</v>
      </c>
      <c r="S252" s="6">
        <v>0</v>
      </c>
      <c r="T252" s="2" t="s">
        <v>196</v>
      </c>
      <c r="U252" s="2" t="s">
        <v>252</v>
      </c>
      <c r="V252" s="2" t="s">
        <v>232</v>
      </c>
      <c r="W252" s="2" t="s">
        <v>253</v>
      </c>
      <c r="X252" s="2" t="s">
        <v>425</v>
      </c>
      <c r="Y252" s="2" t="s">
        <v>445</v>
      </c>
      <c r="Z252" s="2"/>
      <c r="AA252" s="2"/>
      <c r="AB252" s="65">
        <f t="shared" si="7"/>
        <v>270983</v>
      </c>
      <c r="AC252">
        <v>250910</v>
      </c>
      <c r="AD252" t="str">
        <f>VLOOKUP(AF252,Table1[[Ký hiệu]:[Hướng xli]],9,0)</f>
        <v>NCC check theo sheep data cửa hàng nhập kho điều chỉnh giảm toàn bộ HĐ cũ và xuất lại HĐ mới đúng số lượng</v>
      </c>
      <c r="AE252" t="s">
        <v>547</v>
      </c>
      <c r="AF252" s="57">
        <v>45961</v>
      </c>
      <c r="AG252" s="91" t="s">
        <v>673</v>
      </c>
      <c r="AH252" s="87" t="s">
        <v>682</v>
      </c>
      <c r="AI252" s="87" t="s">
        <v>789</v>
      </c>
    </row>
    <row r="253" spans="1:37" x14ac:dyDescent="0.25">
      <c r="A253" s="8">
        <v>45521</v>
      </c>
      <c r="B253" s="2" t="s">
        <v>446</v>
      </c>
      <c r="C253" s="8">
        <v>45533</v>
      </c>
      <c r="D253" s="2" t="s">
        <v>262</v>
      </c>
      <c r="E253" s="2" t="s">
        <v>254</v>
      </c>
      <c r="F253" s="2" t="s">
        <v>334</v>
      </c>
      <c r="G253" s="2" t="s">
        <v>459</v>
      </c>
      <c r="H253" s="2" t="s">
        <v>471</v>
      </c>
      <c r="I253" s="2" t="s">
        <v>450</v>
      </c>
      <c r="J253" s="2" t="s">
        <v>306</v>
      </c>
      <c r="K253" s="2" t="s">
        <v>80</v>
      </c>
      <c r="L253" s="11">
        <v>5</v>
      </c>
      <c r="M253" s="11">
        <v>5</v>
      </c>
      <c r="N253" s="6">
        <v>73431</v>
      </c>
      <c r="O253" s="6">
        <v>367155</v>
      </c>
      <c r="P253" s="6">
        <f t="shared" si="8"/>
        <v>367155</v>
      </c>
      <c r="Q253" s="6">
        <v>0</v>
      </c>
      <c r="R253" s="11">
        <v>0</v>
      </c>
      <c r="S253" s="6">
        <v>0</v>
      </c>
      <c r="T253" s="2"/>
      <c r="U253" s="2" t="s">
        <v>42</v>
      </c>
      <c r="V253" s="2"/>
      <c r="W253" s="2" t="s">
        <v>253</v>
      </c>
      <c r="X253" s="2" t="s">
        <v>425</v>
      </c>
      <c r="Y253" s="2" t="s">
        <v>445</v>
      </c>
      <c r="Z253" s="2"/>
      <c r="AA253" s="2"/>
      <c r="AB253" s="65">
        <f t="shared" si="7"/>
        <v>396527</v>
      </c>
      <c r="AC253">
        <v>367155</v>
      </c>
      <c r="AD253" t="str">
        <f>VLOOKUP(AF253,Table1[[Ký hiệu]:[Hướng xli]],9,0)</f>
        <v>NCC check theo sheep data cửa hàng nhập kho điều chỉnh giảm toàn bộ HĐ cũ và xuất lại HĐ mới đúng số lượng</v>
      </c>
      <c r="AE253" t="s">
        <v>539</v>
      </c>
      <c r="AF253" s="57">
        <v>46296</v>
      </c>
      <c r="AG253" s="91" t="s">
        <v>673</v>
      </c>
      <c r="AH253" s="87" t="s">
        <v>681</v>
      </c>
      <c r="AI253" s="87" t="s">
        <v>802</v>
      </c>
    </row>
    <row r="254" spans="1:37" x14ac:dyDescent="0.25">
      <c r="A254" s="8">
        <v>45521</v>
      </c>
      <c r="B254" s="2" t="s">
        <v>446</v>
      </c>
      <c r="C254" s="8">
        <v>45533</v>
      </c>
      <c r="D254" s="2" t="s">
        <v>262</v>
      </c>
      <c r="E254" s="2" t="s">
        <v>254</v>
      </c>
      <c r="F254" s="2" t="s">
        <v>334</v>
      </c>
      <c r="G254" s="2" t="s">
        <v>459</v>
      </c>
      <c r="H254" s="2" t="s">
        <v>471</v>
      </c>
      <c r="I254" s="2" t="s">
        <v>328</v>
      </c>
      <c r="J254" s="2" t="s">
        <v>305</v>
      </c>
      <c r="K254" s="2" t="s">
        <v>80</v>
      </c>
      <c r="L254" s="11">
        <v>5</v>
      </c>
      <c r="M254" s="11">
        <v>5</v>
      </c>
      <c r="N254" s="6">
        <v>111058</v>
      </c>
      <c r="O254" s="6">
        <v>555290</v>
      </c>
      <c r="P254" s="6">
        <f t="shared" si="8"/>
        <v>555290</v>
      </c>
      <c r="Q254" s="6">
        <v>0</v>
      </c>
      <c r="R254" s="11">
        <v>0</v>
      </c>
      <c r="S254" s="6">
        <v>0</v>
      </c>
      <c r="T254" s="2"/>
      <c r="U254" s="2" t="s">
        <v>42</v>
      </c>
      <c r="V254" s="2"/>
      <c r="W254" s="2" t="s">
        <v>253</v>
      </c>
      <c r="X254" s="2" t="s">
        <v>425</v>
      </c>
      <c r="Y254" s="2" t="s">
        <v>445</v>
      </c>
      <c r="Z254" s="2"/>
      <c r="AA254" s="2"/>
      <c r="AB254" s="65">
        <f t="shared" si="7"/>
        <v>599713</v>
      </c>
      <c r="AC254">
        <v>555290</v>
      </c>
      <c r="AD254" t="str">
        <f>VLOOKUP(AF254,Table1[[Ký hiệu]:[Hướng xli]],9,0)</f>
        <v>NCC check theo sheep data cửa hàng nhập kho điều chỉnh giảm toàn bộ HĐ cũ và xuất lại HĐ mới đúng số lượng</v>
      </c>
      <c r="AE254" t="s">
        <v>539</v>
      </c>
      <c r="AF254" s="57">
        <v>46296</v>
      </c>
      <c r="AG254" s="91" t="s">
        <v>673</v>
      </c>
      <c r="AH254" s="87" t="s">
        <v>681</v>
      </c>
      <c r="AI254" s="87" t="s">
        <v>802</v>
      </c>
    </row>
    <row r="255" spans="1:37" x14ac:dyDescent="0.25">
      <c r="A255" s="8">
        <v>45521</v>
      </c>
      <c r="B255" s="2" t="s">
        <v>446</v>
      </c>
      <c r="C255" s="8">
        <v>45533</v>
      </c>
      <c r="D255" s="2" t="s">
        <v>262</v>
      </c>
      <c r="E255" s="2" t="s">
        <v>254</v>
      </c>
      <c r="F255" s="2" t="s">
        <v>334</v>
      </c>
      <c r="G255" s="2" t="s">
        <v>459</v>
      </c>
      <c r="H255" s="2" t="s">
        <v>471</v>
      </c>
      <c r="I255" s="2" t="s">
        <v>472</v>
      </c>
      <c r="J255" s="2" t="s">
        <v>256</v>
      </c>
      <c r="K255" s="2" t="s">
        <v>80</v>
      </c>
      <c r="L255" s="11">
        <v>5</v>
      </c>
      <c r="M255" s="11">
        <v>5</v>
      </c>
      <c r="N255" s="6">
        <v>55595</v>
      </c>
      <c r="O255" s="6">
        <v>277975</v>
      </c>
      <c r="P255" s="6">
        <f t="shared" si="8"/>
        <v>277975</v>
      </c>
      <c r="Q255" s="6">
        <v>0</v>
      </c>
      <c r="R255" s="11">
        <v>0</v>
      </c>
      <c r="S255" s="6">
        <v>0</v>
      </c>
      <c r="T255" s="2"/>
      <c r="U255" s="2" t="s">
        <v>42</v>
      </c>
      <c r="V255" s="2"/>
      <c r="W255" s="2" t="s">
        <v>253</v>
      </c>
      <c r="X255" s="2" t="s">
        <v>425</v>
      </c>
      <c r="Y255" s="2" t="s">
        <v>445</v>
      </c>
      <c r="Z255" s="2"/>
      <c r="AA255" s="2"/>
      <c r="AB255" s="65">
        <f t="shared" si="7"/>
        <v>300213</v>
      </c>
      <c r="AC255">
        <v>277975</v>
      </c>
      <c r="AD255" t="str">
        <f>VLOOKUP(AF255,Table1[[Ký hiệu]:[Hướng xli]],9,0)</f>
        <v>NCC check theo sheep data cửa hàng nhập kho điều chỉnh giảm toàn bộ HĐ cũ và xuất lại HĐ mới đúng số lượng</v>
      </c>
      <c r="AE255" t="s">
        <v>539</v>
      </c>
      <c r="AF255" s="57">
        <v>46296</v>
      </c>
      <c r="AG255" s="91" t="s">
        <v>673</v>
      </c>
      <c r="AH255" s="87" t="s">
        <v>681</v>
      </c>
      <c r="AI255" s="87" t="s">
        <v>802</v>
      </c>
    </row>
    <row r="256" spans="1:37" x14ac:dyDescent="0.25">
      <c r="A256" s="8">
        <v>45521</v>
      </c>
      <c r="B256" s="2" t="s">
        <v>446</v>
      </c>
      <c r="C256" s="8">
        <v>45533</v>
      </c>
      <c r="D256" s="2" t="s">
        <v>262</v>
      </c>
      <c r="E256" s="2" t="s">
        <v>254</v>
      </c>
      <c r="F256" s="2" t="s">
        <v>334</v>
      </c>
      <c r="G256" s="2" t="s">
        <v>459</v>
      </c>
      <c r="H256" s="2" t="s">
        <v>471</v>
      </c>
      <c r="I256" s="2" t="s">
        <v>45</v>
      </c>
      <c r="J256" s="2" t="s">
        <v>168</v>
      </c>
      <c r="K256" s="2" t="s">
        <v>80</v>
      </c>
      <c r="L256" s="11">
        <v>5</v>
      </c>
      <c r="M256" s="11">
        <v>5</v>
      </c>
      <c r="N256" s="6">
        <v>49500</v>
      </c>
      <c r="O256" s="6">
        <v>247500</v>
      </c>
      <c r="P256" s="6">
        <f t="shared" si="8"/>
        <v>247500</v>
      </c>
      <c r="Q256" s="6">
        <v>0</v>
      </c>
      <c r="R256" s="11">
        <v>0</v>
      </c>
      <c r="S256" s="6">
        <v>0</v>
      </c>
      <c r="T256" s="2"/>
      <c r="U256" s="2" t="s">
        <v>42</v>
      </c>
      <c r="V256" s="2"/>
      <c r="W256" s="2" t="s">
        <v>253</v>
      </c>
      <c r="X256" s="2" t="s">
        <v>425</v>
      </c>
      <c r="Y256" s="2" t="s">
        <v>445</v>
      </c>
      <c r="Z256" s="2"/>
      <c r="AA256" s="2"/>
      <c r="AB256" s="65">
        <f t="shared" si="7"/>
        <v>267300</v>
      </c>
      <c r="AC256">
        <v>247500</v>
      </c>
      <c r="AD256" t="str">
        <f>VLOOKUP(AF256,Table1[[Ký hiệu]:[Hướng xli]],9,0)</f>
        <v>NCC check theo sheep data cửa hàng nhập kho điều chỉnh giảm toàn bộ HĐ cũ và xuất lại HĐ mới đúng số lượng</v>
      </c>
      <c r="AE256" t="s">
        <v>539</v>
      </c>
      <c r="AF256" s="57">
        <v>46296</v>
      </c>
      <c r="AG256" s="91" t="s">
        <v>673</v>
      </c>
      <c r="AH256" s="87" t="s">
        <v>681</v>
      </c>
      <c r="AI256" s="87" t="s">
        <v>802</v>
      </c>
    </row>
    <row r="257" spans="1:37" x14ac:dyDescent="0.25">
      <c r="A257" s="8">
        <v>45521</v>
      </c>
      <c r="B257" s="2" t="s">
        <v>446</v>
      </c>
      <c r="C257" s="8">
        <v>45533</v>
      </c>
      <c r="D257" s="2" t="s">
        <v>262</v>
      </c>
      <c r="E257" s="2" t="s">
        <v>254</v>
      </c>
      <c r="F257" s="2" t="s">
        <v>334</v>
      </c>
      <c r="G257" s="2" t="s">
        <v>459</v>
      </c>
      <c r="H257" s="2" t="s">
        <v>471</v>
      </c>
      <c r="I257" s="2" t="s">
        <v>486</v>
      </c>
      <c r="J257" s="2" t="s">
        <v>22</v>
      </c>
      <c r="K257" s="2" t="s">
        <v>80</v>
      </c>
      <c r="L257" s="11">
        <v>5</v>
      </c>
      <c r="M257" s="11">
        <v>5</v>
      </c>
      <c r="N257" s="6">
        <v>50400</v>
      </c>
      <c r="O257" s="6">
        <v>252000</v>
      </c>
      <c r="P257" s="6">
        <f t="shared" si="8"/>
        <v>252000</v>
      </c>
      <c r="Q257" s="6">
        <v>0</v>
      </c>
      <c r="R257" s="11">
        <v>0</v>
      </c>
      <c r="S257" s="6">
        <v>0</v>
      </c>
      <c r="T257" s="2"/>
      <c r="U257" s="2" t="s">
        <v>42</v>
      </c>
      <c r="V257" s="2"/>
      <c r="W257" s="2" t="s">
        <v>253</v>
      </c>
      <c r="X257" s="2" t="s">
        <v>425</v>
      </c>
      <c r="Y257" s="2" t="s">
        <v>445</v>
      </c>
      <c r="Z257" s="2"/>
      <c r="AA257" s="2"/>
      <c r="AB257" s="65">
        <f t="shared" si="7"/>
        <v>272160</v>
      </c>
      <c r="AC257">
        <v>252000</v>
      </c>
      <c r="AD257" t="str">
        <f>VLOOKUP(AF257,Table1[[Ký hiệu]:[Hướng xli]],9,0)</f>
        <v>NCC check theo sheep data cửa hàng nhập kho điều chỉnh giảm toàn bộ HĐ cũ và xuất lại HĐ mới đúng số lượng</v>
      </c>
      <c r="AE257" t="s">
        <v>539</v>
      </c>
      <c r="AF257" s="57">
        <v>46296</v>
      </c>
      <c r="AG257" s="91" t="s">
        <v>673</v>
      </c>
      <c r="AH257" s="87" t="s">
        <v>681</v>
      </c>
      <c r="AI257" s="87" t="s">
        <v>802</v>
      </c>
    </row>
    <row r="258" spans="1:37" s="16" customFormat="1" x14ac:dyDescent="0.25">
      <c r="A258" s="13">
        <v>45521</v>
      </c>
      <c r="B258" s="14" t="s">
        <v>446</v>
      </c>
      <c r="C258" s="13">
        <v>45533</v>
      </c>
      <c r="D258" s="14" t="s">
        <v>262</v>
      </c>
      <c r="E258" s="14" t="s">
        <v>254</v>
      </c>
      <c r="F258" s="14" t="s">
        <v>334</v>
      </c>
      <c r="G258" s="14" t="s">
        <v>459</v>
      </c>
      <c r="H258" s="14" t="s">
        <v>471</v>
      </c>
      <c r="I258" s="14" t="s">
        <v>448</v>
      </c>
      <c r="J258" s="14" t="s">
        <v>372</v>
      </c>
      <c r="K258" s="14" t="s">
        <v>80</v>
      </c>
      <c r="L258" s="12">
        <v>5</v>
      </c>
      <c r="M258" s="12">
        <v>0</v>
      </c>
      <c r="N258" s="15">
        <v>74250</v>
      </c>
      <c r="O258" s="15">
        <v>371250</v>
      </c>
      <c r="P258" s="6">
        <f t="shared" si="8"/>
        <v>0</v>
      </c>
      <c r="Q258" s="15">
        <v>0</v>
      </c>
      <c r="R258" s="12">
        <v>0</v>
      </c>
      <c r="S258" s="15">
        <v>0</v>
      </c>
      <c r="T258" s="14"/>
      <c r="U258" s="14" t="s">
        <v>42</v>
      </c>
      <c r="V258" s="14"/>
      <c r="W258" s="14" t="s">
        <v>253</v>
      </c>
      <c r="X258" s="14" t="s">
        <v>425</v>
      </c>
      <c r="Y258" s="14" t="s">
        <v>445</v>
      </c>
      <c r="Z258" s="14"/>
      <c r="AA258" s="14"/>
      <c r="AB258" s="65">
        <f t="shared" si="7"/>
        <v>400950</v>
      </c>
      <c r="AC258" s="16">
        <v>0</v>
      </c>
      <c r="AD258" t="str">
        <f>VLOOKUP(AF258,Table1[[Ký hiệu]:[Hướng xli]],9,0)</f>
        <v>NCC check theo sheep data cửa hàng nhập kho điều chỉnh giảm toàn bộ HĐ cũ và xuất lại HĐ mới đúng số lượng</v>
      </c>
      <c r="AE258" s="16" t="s">
        <v>539</v>
      </c>
      <c r="AF258" s="20">
        <v>46296</v>
      </c>
      <c r="AG258" s="91" t="s">
        <v>673</v>
      </c>
      <c r="AH258" s="87" t="s">
        <v>681</v>
      </c>
      <c r="AI258" s="87" t="s">
        <v>802</v>
      </c>
      <c r="AJ258" s="88"/>
      <c r="AK258" s="88"/>
    </row>
    <row r="259" spans="1:37" x14ac:dyDescent="0.25">
      <c r="A259" s="8">
        <v>45521</v>
      </c>
      <c r="B259" s="2" t="s">
        <v>446</v>
      </c>
      <c r="C259" s="8">
        <v>45533</v>
      </c>
      <c r="D259" s="2" t="s">
        <v>262</v>
      </c>
      <c r="E259" s="2" t="s">
        <v>254</v>
      </c>
      <c r="F259" s="2" t="s">
        <v>334</v>
      </c>
      <c r="G259" s="2" t="s">
        <v>459</v>
      </c>
      <c r="H259" s="2" t="s">
        <v>471</v>
      </c>
      <c r="I259" s="2" t="s">
        <v>500</v>
      </c>
      <c r="J259" s="2" t="s">
        <v>485</v>
      </c>
      <c r="K259" s="2" t="s">
        <v>80</v>
      </c>
      <c r="L259" s="11">
        <v>10</v>
      </c>
      <c r="M259" s="11">
        <v>10</v>
      </c>
      <c r="N259" s="6">
        <v>50182</v>
      </c>
      <c r="O259" s="6">
        <v>501820</v>
      </c>
      <c r="P259" s="6">
        <f t="shared" si="8"/>
        <v>501820</v>
      </c>
      <c r="Q259" s="6">
        <v>0</v>
      </c>
      <c r="R259" s="11">
        <v>0</v>
      </c>
      <c r="S259" s="6">
        <v>0</v>
      </c>
      <c r="T259" s="2"/>
      <c r="U259" s="2" t="s">
        <v>42</v>
      </c>
      <c r="V259" s="2"/>
      <c r="W259" s="2" t="s">
        <v>253</v>
      </c>
      <c r="X259" s="2" t="s">
        <v>425</v>
      </c>
      <c r="Y259" s="2" t="s">
        <v>445</v>
      </c>
      <c r="Z259" s="2"/>
      <c r="AA259" s="2"/>
      <c r="AB259" s="65">
        <f t="shared" ref="AB259:AB280" si="9">ROUND(O259*8%,0)+O259</f>
        <v>541966</v>
      </c>
      <c r="AC259">
        <v>501820</v>
      </c>
      <c r="AD259" t="str">
        <f>VLOOKUP(AF259,Table1[[Ký hiệu]:[Hướng xli]],9,0)</f>
        <v>NCC check theo sheep data cửa hàng nhập kho điều chỉnh giảm toàn bộ HĐ cũ và xuất lại HĐ mới đúng số lượng</v>
      </c>
      <c r="AE259" t="s">
        <v>539</v>
      </c>
      <c r="AF259" s="57">
        <v>46296</v>
      </c>
      <c r="AG259" s="91" t="s">
        <v>673</v>
      </c>
      <c r="AH259" s="87" t="s">
        <v>681</v>
      </c>
      <c r="AI259" s="87" t="s">
        <v>802</v>
      </c>
    </row>
    <row r="260" spans="1:37" x14ac:dyDescent="0.25">
      <c r="A260" s="8">
        <v>45521</v>
      </c>
      <c r="B260" s="2" t="s">
        <v>446</v>
      </c>
      <c r="C260" s="8">
        <v>45533</v>
      </c>
      <c r="D260" s="2" t="s">
        <v>262</v>
      </c>
      <c r="E260" s="2" t="s">
        <v>254</v>
      </c>
      <c r="F260" s="2" t="s">
        <v>334</v>
      </c>
      <c r="G260" s="2" t="s">
        <v>459</v>
      </c>
      <c r="H260" s="2" t="s">
        <v>471</v>
      </c>
      <c r="I260" s="2" t="s">
        <v>243</v>
      </c>
      <c r="J260" s="2" t="s">
        <v>430</v>
      </c>
      <c r="K260" s="2" t="s">
        <v>80</v>
      </c>
      <c r="L260" s="11">
        <v>5</v>
      </c>
      <c r="M260" s="11">
        <v>5</v>
      </c>
      <c r="N260" s="6">
        <v>46000</v>
      </c>
      <c r="O260" s="6">
        <v>230000</v>
      </c>
      <c r="P260" s="6">
        <f t="shared" si="8"/>
        <v>230000</v>
      </c>
      <c r="Q260" s="6">
        <v>0</v>
      </c>
      <c r="R260" s="11">
        <v>0</v>
      </c>
      <c r="S260" s="6">
        <v>0</v>
      </c>
      <c r="T260" s="2"/>
      <c r="U260" s="2" t="s">
        <v>42</v>
      </c>
      <c r="V260" s="2"/>
      <c r="W260" s="2" t="s">
        <v>253</v>
      </c>
      <c r="X260" s="2" t="s">
        <v>425</v>
      </c>
      <c r="Y260" s="2" t="s">
        <v>445</v>
      </c>
      <c r="Z260" s="2"/>
      <c r="AA260" s="2"/>
      <c r="AB260" s="65">
        <f t="shared" si="9"/>
        <v>248400</v>
      </c>
      <c r="AC260">
        <v>230000</v>
      </c>
      <c r="AD260" t="str">
        <f>VLOOKUP(AF260,Table1[[Ký hiệu]:[Hướng xli]],9,0)</f>
        <v>NCC check theo sheep data cửa hàng nhập kho điều chỉnh giảm toàn bộ HĐ cũ và xuất lại HĐ mới đúng số lượng</v>
      </c>
      <c r="AE260" t="s">
        <v>539</v>
      </c>
      <c r="AF260" s="57">
        <v>46296</v>
      </c>
      <c r="AG260" s="91" t="s">
        <v>673</v>
      </c>
      <c r="AH260" s="87" t="s">
        <v>681</v>
      </c>
      <c r="AI260" s="87" t="s">
        <v>802</v>
      </c>
    </row>
    <row r="261" spans="1:37" x14ac:dyDescent="0.25">
      <c r="A261" s="8">
        <v>45523</v>
      </c>
      <c r="B261" s="2" t="s">
        <v>410</v>
      </c>
      <c r="C261" s="8">
        <v>45533</v>
      </c>
      <c r="D261" s="2" t="s">
        <v>227</v>
      </c>
      <c r="E261" s="2" t="s">
        <v>5</v>
      </c>
      <c r="F261" s="2" t="s">
        <v>152</v>
      </c>
      <c r="G261" s="2" t="s">
        <v>342</v>
      </c>
      <c r="H261" s="2" t="s">
        <v>200</v>
      </c>
      <c r="I261" s="2" t="s">
        <v>450</v>
      </c>
      <c r="J261" s="2" t="s">
        <v>306</v>
      </c>
      <c r="K261" s="2" t="s">
        <v>80</v>
      </c>
      <c r="L261" s="11">
        <v>20</v>
      </c>
      <c r="M261" s="11">
        <v>20</v>
      </c>
      <c r="N261" s="6">
        <v>73431</v>
      </c>
      <c r="O261" s="6">
        <v>1468620</v>
      </c>
      <c r="P261" s="6">
        <f t="shared" si="8"/>
        <v>1468620</v>
      </c>
      <c r="Q261" s="6">
        <v>0</v>
      </c>
      <c r="R261" s="11">
        <v>0</v>
      </c>
      <c r="S261" s="6">
        <v>0</v>
      </c>
      <c r="T261" s="2"/>
      <c r="U261" s="2" t="s">
        <v>388</v>
      </c>
      <c r="V261" s="2"/>
      <c r="W261" s="2" t="s">
        <v>253</v>
      </c>
      <c r="X261" s="2" t="s">
        <v>425</v>
      </c>
      <c r="Y261" s="2" t="s">
        <v>445</v>
      </c>
      <c r="Z261" s="2"/>
      <c r="AA261" s="2"/>
      <c r="AB261" s="65">
        <f t="shared" si="9"/>
        <v>1586110</v>
      </c>
      <c r="AC261">
        <v>1468620</v>
      </c>
      <c r="AD261" t="str">
        <f>VLOOKUP(AF261,Table1[[Ký hiệu]:[Hướng xli]],9,0)</f>
        <v>NCC check theo sheep data cửa hàng nhập kho điều chỉnh giảm toàn bộ HĐ cũ và xuất lại HĐ mới đúng số lượng</v>
      </c>
      <c r="AE261" t="s">
        <v>542</v>
      </c>
      <c r="AF261" s="57">
        <v>46330</v>
      </c>
      <c r="AG261" s="91" t="s">
        <v>673</v>
      </c>
      <c r="AH261" s="87" t="s">
        <v>680</v>
      </c>
      <c r="AI261" s="87" t="s">
        <v>771</v>
      </c>
    </row>
    <row r="262" spans="1:37" x14ac:dyDescent="0.25">
      <c r="A262" s="8">
        <v>45523</v>
      </c>
      <c r="B262" s="2" t="s">
        <v>410</v>
      </c>
      <c r="C262" s="8">
        <v>45533</v>
      </c>
      <c r="D262" s="2" t="s">
        <v>227</v>
      </c>
      <c r="E262" s="2" t="s">
        <v>5</v>
      </c>
      <c r="F262" s="2" t="s">
        <v>152</v>
      </c>
      <c r="G262" s="2" t="s">
        <v>342</v>
      </c>
      <c r="H262" s="2" t="s">
        <v>200</v>
      </c>
      <c r="I262" s="2" t="s">
        <v>328</v>
      </c>
      <c r="J262" s="2" t="s">
        <v>305</v>
      </c>
      <c r="K262" s="2" t="s">
        <v>80</v>
      </c>
      <c r="L262" s="11">
        <v>10</v>
      </c>
      <c r="M262" s="11">
        <v>10</v>
      </c>
      <c r="N262" s="6">
        <v>111058</v>
      </c>
      <c r="O262" s="6">
        <v>1110580</v>
      </c>
      <c r="P262" s="6">
        <f t="shared" si="8"/>
        <v>1110580</v>
      </c>
      <c r="Q262" s="6">
        <v>0</v>
      </c>
      <c r="R262" s="11">
        <v>0</v>
      </c>
      <c r="S262" s="6">
        <v>0</v>
      </c>
      <c r="T262" s="2"/>
      <c r="U262" s="2" t="s">
        <v>388</v>
      </c>
      <c r="V262" s="2"/>
      <c r="W262" s="2" t="s">
        <v>253</v>
      </c>
      <c r="X262" s="2" t="s">
        <v>425</v>
      </c>
      <c r="Y262" s="2" t="s">
        <v>445</v>
      </c>
      <c r="Z262" s="2"/>
      <c r="AA262" s="2"/>
      <c r="AB262" s="65">
        <f t="shared" si="9"/>
        <v>1199426</v>
      </c>
      <c r="AC262">
        <v>1110580</v>
      </c>
      <c r="AD262" t="str">
        <f>VLOOKUP(AF262,Table1[[Ký hiệu]:[Hướng xli]],9,0)</f>
        <v>NCC check theo sheep data cửa hàng nhập kho điều chỉnh giảm toàn bộ HĐ cũ và xuất lại HĐ mới đúng số lượng</v>
      </c>
      <c r="AE262" t="s">
        <v>542</v>
      </c>
      <c r="AF262" s="57">
        <v>46330</v>
      </c>
      <c r="AG262" s="91" t="s">
        <v>673</v>
      </c>
      <c r="AH262" s="87" t="s">
        <v>680</v>
      </c>
      <c r="AI262" s="87" t="s">
        <v>771</v>
      </c>
    </row>
    <row r="263" spans="1:37" s="16" customFormat="1" x14ac:dyDescent="0.25">
      <c r="A263" s="13">
        <v>45523</v>
      </c>
      <c r="B263" s="14" t="s">
        <v>410</v>
      </c>
      <c r="C263" s="13">
        <v>45533</v>
      </c>
      <c r="D263" s="14" t="s">
        <v>227</v>
      </c>
      <c r="E263" s="14" t="s">
        <v>5</v>
      </c>
      <c r="F263" s="14" t="s">
        <v>152</v>
      </c>
      <c r="G263" s="14" t="s">
        <v>342</v>
      </c>
      <c r="H263" s="14" t="s">
        <v>200</v>
      </c>
      <c r="I263" s="14" t="s">
        <v>448</v>
      </c>
      <c r="J263" s="14" t="s">
        <v>372</v>
      </c>
      <c r="K263" s="14" t="s">
        <v>80</v>
      </c>
      <c r="L263" s="12">
        <v>5</v>
      </c>
      <c r="M263" s="12">
        <v>0</v>
      </c>
      <c r="N263" s="15">
        <v>74250</v>
      </c>
      <c r="O263" s="15">
        <v>371250</v>
      </c>
      <c r="P263" s="6">
        <f t="shared" si="8"/>
        <v>0</v>
      </c>
      <c r="Q263" s="15">
        <v>0</v>
      </c>
      <c r="R263" s="12">
        <v>0</v>
      </c>
      <c r="S263" s="15">
        <v>0</v>
      </c>
      <c r="T263" s="14"/>
      <c r="U263" s="14" t="s">
        <v>388</v>
      </c>
      <c r="V263" s="14"/>
      <c r="W263" s="14" t="s">
        <v>253</v>
      </c>
      <c r="X263" s="14" t="s">
        <v>425</v>
      </c>
      <c r="Y263" s="14" t="s">
        <v>445</v>
      </c>
      <c r="Z263" s="14"/>
      <c r="AA263" s="14"/>
      <c r="AB263" s="65">
        <f t="shared" si="9"/>
        <v>400950</v>
      </c>
      <c r="AC263" s="16">
        <v>0</v>
      </c>
      <c r="AD263" t="str">
        <f>VLOOKUP(AF263,Table1[[Ký hiệu]:[Hướng xli]],9,0)</f>
        <v>NCC check theo sheep data cửa hàng nhập kho điều chỉnh giảm toàn bộ HĐ cũ và xuất lại HĐ mới đúng số lượng</v>
      </c>
      <c r="AE263" s="16" t="s">
        <v>542</v>
      </c>
      <c r="AF263" s="20">
        <v>46330</v>
      </c>
      <c r="AG263" s="91" t="s">
        <v>673</v>
      </c>
      <c r="AH263" s="87" t="s">
        <v>680</v>
      </c>
      <c r="AI263" s="87" t="s">
        <v>771</v>
      </c>
      <c r="AJ263" s="88"/>
      <c r="AK263" s="88"/>
    </row>
    <row r="264" spans="1:37" s="16" customFormat="1" x14ac:dyDescent="0.25">
      <c r="A264" s="13">
        <v>45523</v>
      </c>
      <c r="B264" s="14" t="s">
        <v>410</v>
      </c>
      <c r="C264" s="13">
        <v>45533</v>
      </c>
      <c r="D264" s="14" t="s">
        <v>227</v>
      </c>
      <c r="E264" s="14" t="s">
        <v>5</v>
      </c>
      <c r="F264" s="14" t="s">
        <v>152</v>
      </c>
      <c r="G264" s="14" t="s">
        <v>342</v>
      </c>
      <c r="H264" s="14" t="s">
        <v>200</v>
      </c>
      <c r="I264" s="14" t="s">
        <v>490</v>
      </c>
      <c r="J264" s="14" t="s">
        <v>236</v>
      </c>
      <c r="K264" s="14" t="s">
        <v>80</v>
      </c>
      <c r="L264" s="12">
        <v>5</v>
      </c>
      <c r="M264" s="12">
        <v>0</v>
      </c>
      <c r="N264" s="15">
        <v>70950</v>
      </c>
      <c r="O264" s="15">
        <v>354750</v>
      </c>
      <c r="P264" s="6">
        <f t="shared" si="8"/>
        <v>0</v>
      </c>
      <c r="Q264" s="15">
        <v>0</v>
      </c>
      <c r="R264" s="12">
        <v>0</v>
      </c>
      <c r="S264" s="15">
        <v>0</v>
      </c>
      <c r="T264" s="14"/>
      <c r="U264" s="14" t="s">
        <v>388</v>
      </c>
      <c r="V264" s="14"/>
      <c r="W264" s="14" t="s">
        <v>253</v>
      </c>
      <c r="X264" s="14" t="s">
        <v>425</v>
      </c>
      <c r="Y264" s="14" t="s">
        <v>445</v>
      </c>
      <c r="Z264" s="14"/>
      <c r="AA264" s="14"/>
      <c r="AB264" s="65">
        <f t="shared" si="9"/>
        <v>383130</v>
      </c>
      <c r="AC264" s="16">
        <v>0</v>
      </c>
      <c r="AD264" t="str">
        <f>VLOOKUP(AF264,Table1[[Ký hiệu]:[Hướng xli]],9,0)</f>
        <v>NCC check theo sheep data cửa hàng nhập kho điều chỉnh giảm toàn bộ HĐ cũ và xuất lại HĐ mới đúng số lượng</v>
      </c>
      <c r="AE264" s="16" t="s">
        <v>542</v>
      </c>
      <c r="AF264" s="20">
        <v>46330</v>
      </c>
      <c r="AG264" s="91" t="s">
        <v>673</v>
      </c>
      <c r="AH264" s="87" t="s">
        <v>680</v>
      </c>
      <c r="AI264" s="87" t="s">
        <v>771</v>
      </c>
      <c r="AJ264" s="88"/>
      <c r="AK264" s="88"/>
    </row>
    <row r="265" spans="1:37" x14ac:dyDescent="0.25">
      <c r="A265" s="8">
        <v>45523</v>
      </c>
      <c r="B265" s="2" t="s">
        <v>36</v>
      </c>
      <c r="C265" s="8">
        <v>45533</v>
      </c>
      <c r="D265" s="2" t="s">
        <v>386</v>
      </c>
      <c r="E265" s="2" t="s">
        <v>242</v>
      </c>
      <c r="F265" s="2" t="s">
        <v>507</v>
      </c>
      <c r="G265" s="2" t="s">
        <v>389</v>
      </c>
      <c r="H265" s="2" t="s">
        <v>348</v>
      </c>
      <c r="I265" s="2" t="s">
        <v>328</v>
      </c>
      <c r="J265" s="2" t="s">
        <v>305</v>
      </c>
      <c r="K265" s="2" t="s">
        <v>80</v>
      </c>
      <c r="L265" s="11">
        <v>15</v>
      </c>
      <c r="M265" s="11">
        <v>15</v>
      </c>
      <c r="N265" s="6">
        <v>111058</v>
      </c>
      <c r="O265" s="6">
        <v>1665870</v>
      </c>
      <c r="P265" s="6">
        <f t="shared" si="8"/>
        <v>1665870</v>
      </c>
      <c r="Q265" s="6">
        <v>0</v>
      </c>
      <c r="R265" s="11">
        <v>0</v>
      </c>
      <c r="S265" s="6">
        <v>0</v>
      </c>
      <c r="T265" s="2"/>
      <c r="U265" s="2" t="s">
        <v>276</v>
      </c>
      <c r="V265" s="2"/>
      <c r="W265" s="2" t="s">
        <v>253</v>
      </c>
      <c r="X265" s="2" t="s">
        <v>425</v>
      </c>
      <c r="Y265" s="2" t="s">
        <v>445</v>
      </c>
      <c r="Z265" s="2"/>
      <c r="AA265" s="2"/>
      <c r="AB265" s="65">
        <f t="shared" si="9"/>
        <v>1799140</v>
      </c>
      <c r="AC265">
        <v>1665870</v>
      </c>
      <c r="AD265" t="str">
        <f>VLOOKUP(AF265,Table1[[Ký hiệu]:[Hướng xli]],9,0)</f>
        <v>NCC check theo sheep data cửa hàng nhập kho điều chỉnh giảm toàn bộ HĐ cũ và xuất lại HĐ mới đúng số lượng</v>
      </c>
      <c r="AE265" t="s">
        <v>543</v>
      </c>
      <c r="AF265" s="57">
        <v>46392</v>
      </c>
      <c r="AG265" s="91" t="s">
        <v>673</v>
      </c>
      <c r="AH265" s="87" t="s">
        <v>679</v>
      </c>
      <c r="AI265" s="87" t="s">
        <v>803</v>
      </c>
    </row>
    <row r="266" spans="1:37" x14ac:dyDescent="0.25">
      <c r="A266" s="8">
        <v>45523</v>
      </c>
      <c r="B266" s="2" t="s">
        <v>36</v>
      </c>
      <c r="C266" s="8">
        <v>45533</v>
      </c>
      <c r="D266" s="2" t="s">
        <v>386</v>
      </c>
      <c r="E266" s="2" t="s">
        <v>242</v>
      </c>
      <c r="F266" s="2" t="s">
        <v>507</v>
      </c>
      <c r="G266" s="2" t="s">
        <v>389</v>
      </c>
      <c r="H266" s="2" t="s">
        <v>348</v>
      </c>
      <c r="I266" s="2" t="s">
        <v>450</v>
      </c>
      <c r="J266" s="2" t="s">
        <v>306</v>
      </c>
      <c r="K266" s="2" t="s">
        <v>80</v>
      </c>
      <c r="L266" s="11">
        <v>10</v>
      </c>
      <c r="M266" s="11">
        <v>10</v>
      </c>
      <c r="N266" s="6">
        <v>73431</v>
      </c>
      <c r="O266" s="6">
        <v>734310</v>
      </c>
      <c r="P266" s="6">
        <f t="shared" si="8"/>
        <v>734310</v>
      </c>
      <c r="Q266" s="6">
        <v>0</v>
      </c>
      <c r="R266" s="11">
        <v>0</v>
      </c>
      <c r="S266" s="6">
        <v>0</v>
      </c>
      <c r="T266" s="2"/>
      <c r="U266" s="2" t="s">
        <v>276</v>
      </c>
      <c r="V266" s="2"/>
      <c r="W266" s="2" t="s">
        <v>253</v>
      </c>
      <c r="X266" s="2" t="s">
        <v>425</v>
      </c>
      <c r="Y266" s="2" t="s">
        <v>445</v>
      </c>
      <c r="Z266" s="2"/>
      <c r="AA266" s="2"/>
      <c r="AB266" s="65">
        <f t="shared" si="9"/>
        <v>793055</v>
      </c>
      <c r="AC266">
        <v>734310</v>
      </c>
      <c r="AD266" t="str">
        <f>VLOOKUP(AF266,Table1[[Ký hiệu]:[Hướng xli]],9,0)</f>
        <v>NCC check theo sheep data cửa hàng nhập kho điều chỉnh giảm toàn bộ HĐ cũ và xuất lại HĐ mới đúng số lượng</v>
      </c>
      <c r="AE266" t="s">
        <v>543</v>
      </c>
      <c r="AF266" s="57">
        <v>46392</v>
      </c>
      <c r="AG266" s="91" t="s">
        <v>673</v>
      </c>
      <c r="AH266" s="87" t="s">
        <v>679</v>
      </c>
      <c r="AI266" s="87" t="s">
        <v>803</v>
      </c>
    </row>
    <row r="267" spans="1:37" s="16" customFormat="1" x14ac:dyDescent="0.25">
      <c r="A267" s="13">
        <v>45523</v>
      </c>
      <c r="B267" s="14" t="s">
        <v>36</v>
      </c>
      <c r="C267" s="13">
        <v>45533</v>
      </c>
      <c r="D267" s="14" t="s">
        <v>386</v>
      </c>
      <c r="E267" s="14" t="s">
        <v>242</v>
      </c>
      <c r="F267" s="14" t="s">
        <v>507</v>
      </c>
      <c r="G267" s="14" t="s">
        <v>389</v>
      </c>
      <c r="H267" s="14" t="s">
        <v>348</v>
      </c>
      <c r="I267" s="14" t="s">
        <v>472</v>
      </c>
      <c r="J267" s="14" t="s">
        <v>256</v>
      </c>
      <c r="K267" s="14" t="s">
        <v>80</v>
      </c>
      <c r="L267" s="12">
        <v>5</v>
      </c>
      <c r="M267" s="12">
        <v>0</v>
      </c>
      <c r="N267" s="15">
        <v>55595</v>
      </c>
      <c r="O267" s="15">
        <v>277975</v>
      </c>
      <c r="P267" s="6">
        <f t="shared" si="8"/>
        <v>0</v>
      </c>
      <c r="Q267" s="15">
        <v>0</v>
      </c>
      <c r="R267" s="12">
        <v>0</v>
      </c>
      <c r="S267" s="15">
        <v>0</v>
      </c>
      <c r="T267" s="14"/>
      <c r="U267" s="14" t="s">
        <v>276</v>
      </c>
      <c r="V267" s="14"/>
      <c r="W267" s="14" t="s">
        <v>253</v>
      </c>
      <c r="X267" s="14" t="s">
        <v>425</v>
      </c>
      <c r="Y267" s="14" t="s">
        <v>445</v>
      </c>
      <c r="Z267" s="14"/>
      <c r="AA267" s="14"/>
      <c r="AB267" s="65">
        <f t="shared" si="9"/>
        <v>300213</v>
      </c>
      <c r="AC267" s="16">
        <v>0</v>
      </c>
      <c r="AD267" t="str">
        <f>VLOOKUP(AF267,Table1[[Ký hiệu]:[Hướng xli]],9,0)</f>
        <v>NCC check theo sheep data cửa hàng nhập kho điều chỉnh giảm toàn bộ HĐ cũ và xuất lại HĐ mới đúng số lượng</v>
      </c>
      <c r="AE267" s="16" t="s">
        <v>543</v>
      </c>
      <c r="AF267" s="20">
        <v>46392</v>
      </c>
      <c r="AG267" s="91" t="s">
        <v>673</v>
      </c>
      <c r="AH267" s="87" t="s">
        <v>679</v>
      </c>
      <c r="AI267" s="87" t="s">
        <v>803</v>
      </c>
      <c r="AJ267" s="88"/>
      <c r="AK267" s="88"/>
    </row>
    <row r="268" spans="1:37" s="77" customFormat="1" x14ac:dyDescent="0.25">
      <c r="A268" s="72">
        <v>45518</v>
      </c>
      <c r="B268" s="73" t="s">
        <v>192</v>
      </c>
      <c r="C268" s="72">
        <v>45533</v>
      </c>
      <c r="D268" s="73" t="s">
        <v>33</v>
      </c>
      <c r="E268" s="73" t="s">
        <v>128</v>
      </c>
      <c r="F268" s="2" t="s">
        <v>404</v>
      </c>
      <c r="G268" s="2" t="s">
        <v>443</v>
      </c>
      <c r="H268" s="2" t="s">
        <v>355</v>
      </c>
      <c r="I268" s="73" t="s">
        <v>450</v>
      </c>
      <c r="J268" s="73" t="s">
        <v>306</v>
      </c>
      <c r="K268" s="73" t="s">
        <v>80</v>
      </c>
      <c r="L268" s="74">
        <v>1</v>
      </c>
      <c r="M268" s="74">
        <v>1</v>
      </c>
      <c r="N268" s="75">
        <v>73431</v>
      </c>
      <c r="O268" s="6">
        <v>73431</v>
      </c>
      <c r="P268" s="6">
        <f t="shared" si="8"/>
        <v>73431</v>
      </c>
      <c r="Q268" s="6">
        <v>0</v>
      </c>
      <c r="R268" s="11">
        <v>0</v>
      </c>
      <c r="S268" s="6">
        <v>0</v>
      </c>
      <c r="T268" s="2"/>
      <c r="U268" s="2" t="s">
        <v>210</v>
      </c>
      <c r="V268" s="2"/>
      <c r="W268" s="2" t="s">
        <v>113</v>
      </c>
      <c r="X268" s="2" t="s">
        <v>425</v>
      </c>
      <c r="Y268" s="2" t="s">
        <v>240</v>
      </c>
      <c r="Z268" s="2"/>
      <c r="AA268" s="2"/>
      <c r="AB268" s="84">
        <f t="shared" si="9"/>
        <v>79305</v>
      </c>
      <c r="AC268" s="77">
        <v>73431</v>
      </c>
      <c r="AD268" s="77" t="str">
        <f>VLOOKUP(AF268,Table1[[Ký hiệu]:[Hướng xli]],9,0)</f>
        <v xml:space="preserve">NCC xuất hđ điều chỉnh giảm toàn bộ HĐ -&gt; xuất hđ mới đúng giá theo PO của wcm </v>
      </c>
      <c r="AE268" s="77" t="s">
        <v>538</v>
      </c>
      <c r="AF268" s="73">
        <v>46663</v>
      </c>
      <c r="AG268" s="91" t="s">
        <v>673</v>
      </c>
      <c r="AH268" s="87" t="s">
        <v>678</v>
      </c>
      <c r="AI268" s="87" t="s">
        <v>766</v>
      </c>
      <c r="AJ268" s="90" t="s">
        <v>809</v>
      </c>
      <c r="AK268" s="87"/>
    </row>
    <row r="269" spans="1:37" s="77" customFormat="1" x14ac:dyDescent="0.25">
      <c r="A269" s="72">
        <v>45518</v>
      </c>
      <c r="B269" s="73" t="s">
        <v>192</v>
      </c>
      <c r="C269" s="72">
        <v>45533</v>
      </c>
      <c r="D269" s="73" t="s">
        <v>33</v>
      </c>
      <c r="E269" s="73" t="s">
        <v>128</v>
      </c>
      <c r="F269" s="2" t="s">
        <v>404</v>
      </c>
      <c r="G269" s="2" t="s">
        <v>443</v>
      </c>
      <c r="H269" s="2" t="s">
        <v>355</v>
      </c>
      <c r="I269" s="73" t="s">
        <v>472</v>
      </c>
      <c r="J269" s="73" t="s">
        <v>256</v>
      </c>
      <c r="K269" s="73" t="s">
        <v>80</v>
      </c>
      <c r="L269" s="74">
        <v>1</v>
      </c>
      <c r="M269" s="74">
        <v>1</v>
      </c>
      <c r="N269" s="75">
        <v>55595</v>
      </c>
      <c r="O269" s="6">
        <v>55595</v>
      </c>
      <c r="P269" s="6">
        <f t="shared" si="8"/>
        <v>55595</v>
      </c>
      <c r="Q269" s="6">
        <v>0</v>
      </c>
      <c r="R269" s="11">
        <v>0</v>
      </c>
      <c r="S269" s="6">
        <v>0</v>
      </c>
      <c r="T269" s="2"/>
      <c r="U269" s="2" t="s">
        <v>210</v>
      </c>
      <c r="V269" s="2"/>
      <c r="W269" s="2" t="s">
        <v>113</v>
      </c>
      <c r="X269" s="2" t="s">
        <v>425</v>
      </c>
      <c r="Y269" s="2" t="s">
        <v>240</v>
      </c>
      <c r="Z269" s="2"/>
      <c r="AA269" s="2"/>
      <c r="AB269" s="84">
        <f t="shared" si="9"/>
        <v>60043</v>
      </c>
      <c r="AC269" s="77">
        <v>55595</v>
      </c>
      <c r="AD269" s="77" t="str">
        <f>VLOOKUP(AF269,Table1[[Ký hiệu]:[Hướng xli]],9,0)</f>
        <v xml:space="preserve">NCC xuất hđ điều chỉnh giảm toàn bộ HĐ -&gt; xuất hđ mới đúng giá theo PO của wcm </v>
      </c>
      <c r="AE269" s="77" t="s">
        <v>538</v>
      </c>
      <c r="AF269" s="73">
        <v>46663</v>
      </c>
      <c r="AG269" s="91" t="s">
        <v>673</v>
      </c>
      <c r="AH269" s="87" t="s">
        <v>678</v>
      </c>
      <c r="AI269" s="87" t="s">
        <v>766</v>
      </c>
      <c r="AJ269" s="90" t="s">
        <v>809</v>
      </c>
      <c r="AK269" s="87"/>
    </row>
    <row r="270" spans="1:37" s="82" customFormat="1" x14ac:dyDescent="0.25">
      <c r="A270" s="78">
        <v>45518</v>
      </c>
      <c r="B270" s="79" t="s">
        <v>192</v>
      </c>
      <c r="C270" s="78">
        <v>45533</v>
      </c>
      <c r="D270" s="79" t="s">
        <v>33</v>
      </c>
      <c r="E270" s="79" t="s">
        <v>128</v>
      </c>
      <c r="F270" s="20" t="s">
        <v>404</v>
      </c>
      <c r="G270" s="20" t="s">
        <v>443</v>
      </c>
      <c r="H270" s="20" t="s">
        <v>355</v>
      </c>
      <c r="I270" s="79" t="s">
        <v>486</v>
      </c>
      <c r="J270" s="79" t="s">
        <v>22</v>
      </c>
      <c r="K270" s="79" t="s">
        <v>80</v>
      </c>
      <c r="L270" s="80">
        <v>1</v>
      </c>
      <c r="M270" s="80">
        <v>1</v>
      </c>
      <c r="N270" s="81">
        <v>61050</v>
      </c>
      <c r="O270" s="22">
        <v>61050</v>
      </c>
      <c r="P270" s="18">
        <v>50400</v>
      </c>
      <c r="Q270" s="22">
        <v>0</v>
      </c>
      <c r="R270" s="21">
        <v>0</v>
      </c>
      <c r="S270" s="22">
        <v>0</v>
      </c>
      <c r="T270" s="20"/>
      <c r="U270" s="20" t="s">
        <v>210</v>
      </c>
      <c r="V270" s="20"/>
      <c r="W270" s="20" t="s">
        <v>113</v>
      </c>
      <c r="X270" s="20" t="s">
        <v>425</v>
      </c>
      <c r="Y270" s="20" t="s">
        <v>240</v>
      </c>
      <c r="Z270" s="20"/>
      <c r="AA270" s="20"/>
      <c r="AB270" s="84">
        <f t="shared" si="9"/>
        <v>65934</v>
      </c>
      <c r="AC270" s="82">
        <v>50400</v>
      </c>
      <c r="AD270" s="77" t="str">
        <f>VLOOKUP(AF270,Table1[[Ký hiệu]:[Hướng xli]],9,0)</f>
        <v xml:space="preserve">NCC xuất hđ điều chỉnh giảm toàn bộ HĐ -&gt; xuất hđ mới đúng giá theo PO của wcm </v>
      </c>
      <c r="AE270" s="82" t="s">
        <v>538</v>
      </c>
      <c r="AF270" s="79">
        <v>46663</v>
      </c>
      <c r="AG270" s="91" t="s">
        <v>673</v>
      </c>
      <c r="AH270" s="87" t="s">
        <v>678</v>
      </c>
      <c r="AI270" s="87" t="s">
        <v>766</v>
      </c>
      <c r="AJ270" s="90" t="s">
        <v>809</v>
      </c>
      <c r="AK270" s="88"/>
    </row>
    <row r="271" spans="1:37" s="77" customFormat="1" x14ac:dyDescent="0.25">
      <c r="A271" s="72">
        <v>45518</v>
      </c>
      <c r="B271" s="73" t="s">
        <v>192</v>
      </c>
      <c r="C271" s="72">
        <v>45533</v>
      </c>
      <c r="D271" s="73" t="s">
        <v>33</v>
      </c>
      <c r="E271" s="73" t="s">
        <v>128</v>
      </c>
      <c r="F271" s="2" t="s">
        <v>404</v>
      </c>
      <c r="G271" s="2" t="s">
        <v>443</v>
      </c>
      <c r="H271" s="2" t="s">
        <v>355</v>
      </c>
      <c r="I271" s="73" t="s">
        <v>448</v>
      </c>
      <c r="J271" s="73" t="s">
        <v>372</v>
      </c>
      <c r="K271" s="73" t="s">
        <v>80</v>
      </c>
      <c r="L271" s="74">
        <v>12</v>
      </c>
      <c r="M271" s="74">
        <v>12</v>
      </c>
      <c r="N271" s="75">
        <v>74250</v>
      </c>
      <c r="O271" s="6">
        <v>891000</v>
      </c>
      <c r="P271" s="6">
        <f t="shared" ref="P271:P280" si="10">M271*N271</f>
        <v>891000</v>
      </c>
      <c r="Q271" s="6">
        <v>0</v>
      </c>
      <c r="R271" s="11">
        <v>0</v>
      </c>
      <c r="S271" s="6">
        <v>0</v>
      </c>
      <c r="T271" s="2"/>
      <c r="U271" s="2" t="s">
        <v>210</v>
      </c>
      <c r="V271" s="2"/>
      <c r="W271" s="2" t="s">
        <v>113</v>
      </c>
      <c r="X271" s="2" t="s">
        <v>425</v>
      </c>
      <c r="Y271" s="2" t="s">
        <v>240</v>
      </c>
      <c r="Z271" s="2"/>
      <c r="AA271" s="2"/>
      <c r="AB271" s="84">
        <f t="shared" si="9"/>
        <v>962280</v>
      </c>
      <c r="AC271" s="77">
        <v>891000</v>
      </c>
      <c r="AD271" s="77" t="str">
        <f>VLOOKUP(AF271,Table1[[Ký hiệu]:[Hướng xli]],9,0)</f>
        <v xml:space="preserve">NCC xuất hđ điều chỉnh giảm toàn bộ HĐ -&gt; xuất hđ mới đúng giá theo PO của wcm </v>
      </c>
      <c r="AE271" s="77" t="s">
        <v>538</v>
      </c>
      <c r="AF271" s="73">
        <v>46663</v>
      </c>
      <c r="AG271" s="91" t="s">
        <v>673</v>
      </c>
      <c r="AH271" s="87" t="s">
        <v>678</v>
      </c>
      <c r="AI271" s="87" t="s">
        <v>766</v>
      </c>
      <c r="AJ271" s="90" t="s">
        <v>809</v>
      </c>
      <c r="AK271" s="87"/>
    </row>
    <row r="272" spans="1:37" s="62" customFormat="1" x14ac:dyDescent="0.25">
      <c r="A272" s="58">
        <v>45527</v>
      </c>
      <c r="B272" s="59" t="s">
        <v>274</v>
      </c>
      <c r="C272" s="58">
        <v>45534</v>
      </c>
      <c r="D272" s="59" t="s">
        <v>405</v>
      </c>
      <c r="E272" s="59" t="s">
        <v>367</v>
      </c>
      <c r="F272" s="59" t="s">
        <v>260</v>
      </c>
      <c r="G272" s="59" t="s">
        <v>297</v>
      </c>
      <c r="H272" s="59" t="s">
        <v>75</v>
      </c>
      <c r="I272" s="59" t="s">
        <v>472</v>
      </c>
      <c r="J272" s="59" t="s">
        <v>256</v>
      </c>
      <c r="K272" s="59" t="s">
        <v>80</v>
      </c>
      <c r="L272" s="60">
        <v>4</v>
      </c>
      <c r="M272" s="60">
        <v>4</v>
      </c>
      <c r="N272" s="61">
        <v>55595</v>
      </c>
      <c r="O272" s="61">
        <v>222380</v>
      </c>
      <c r="P272" s="61">
        <f t="shared" si="10"/>
        <v>222380</v>
      </c>
      <c r="Q272" s="61">
        <v>0</v>
      </c>
      <c r="R272" s="60">
        <v>0</v>
      </c>
      <c r="S272" s="61">
        <v>0</v>
      </c>
      <c r="T272" s="59"/>
      <c r="U272" s="59" t="s">
        <v>157</v>
      </c>
      <c r="V272" s="59"/>
      <c r="W272" s="59" t="s">
        <v>113</v>
      </c>
      <c r="X272" s="59" t="s">
        <v>425</v>
      </c>
      <c r="Y272" s="59" t="s">
        <v>240</v>
      </c>
      <c r="Z272" s="59"/>
      <c r="AA272" s="59"/>
      <c r="AB272" s="65">
        <f t="shared" si="9"/>
        <v>240170</v>
      </c>
      <c r="AC272" s="62">
        <v>0</v>
      </c>
      <c r="AD272" s="62" t="str">
        <f>VLOOKUP(AF272,Table1[[Ký hiệu]:[Hướng xli]],9,0)</f>
        <v>NCC điều chỉnh giảm toàn bộ HĐ</v>
      </c>
      <c r="AE272" s="62" t="s">
        <v>513</v>
      </c>
      <c r="AF272" s="59">
        <v>46808</v>
      </c>
      <c r="AG272" s="91" t="s">
        <v>677</v>
      </c>
      <c r="AH272" s="87" t="s">
        <v>251</v>
      </c>
      <c r="AI272" s="87" t="s">
        <v>251</v>
      </c>
      <c r="AJ272" s="87"/>
      <c r="AK272" s="87"/>
    </row>
    <row r="273" spans="1:37" s="62" customFormat="1" x14ac:dyDescent="0.25">
      <c r="A273" s="58">
        <v>45527</v>
      </c>
      <c r="B273" s="59" t="s">
        <v>274</v>
      </c>
      <c r="C273" s="58">
        <v>45534</v>
      </c>
      <c r="D273" s="59" t="s">
        <v>405</v>
      </c>
      <c r="E273" s="59" t="s">
        <v>367</v>
      </c>
      <c r="F273" s="59" t="s">
        <v>260</v>
      </c>
      <c r="G273" s="59" t="s">
        <v>297</v>
      </c>
      <c r="H273" s="59" t="s">
        <v>75</v>
      </c>
      <c r="I273" s="59" t="s">
        <v>500</v>
      </c>
      <c r="J273" s="59" t="s">
        <v>485</v>
      </c>
      <c r="K273" s="59" t="s">
        <v>80</v>
      </c>
      <c r="L273" s="60">
        <v>4</v>
      </c>
      <c r="M273" s="60">
        <v>4</v>
      </c>
      <c r="N273" s="61">
        <v>50182</v>
      </c>
      <c r="O273" s="61">
        <v>200728</v>
      </c>
      <c r="P273" s="61">
        <f t="shared" si="10"/>
        <v>200728</v>
      </c>
      <c r="Q273" s="61">
        <v>0</v>
      </c>
      <c r="R273" s="60">
        <v>0</v>
      </c>
      <c r="S273" s="61">
        <v>0</v>
      </c>
      <c r="T273" s="59"/>
      <c r="U273" s="59" t="s">
        <v>157</v>
      </c>
      <c r="V273" s="59"/>
      <c r="W273" s="59" t="s">
        <v>113</v>
      </c>
      <c r="X273" s="59" t="s">
        <v>425</v>
      </c>
      <c r="Y273" s="59" t="s">
        <v>240</v>
      </c>
      <c r="Z273" s="59"/>
      <c r="AA273" s="59"/>
      <c r="AB273" s="65">
        <f t="shared" si="9"/>
        <v>216786</v>
      </c>
      <c r="AC273" s="62">
        <v>0</v>
      </c>
      <c r="AD273" s="62" t="str">
        <f>VLOOKUP(AF273,Table1[[Ký hiệu]:[Hướng xli]],9,0)</f>
        <v>NCC điều chỉnh giảm toàn bộ HĐ</v>
      </c>
      <c r="AE273" s="62" t="s">
        <v>513</v>
      </c>
      <c r="AF273" s="59">
        <v>46808</v>
      </c>
      <c r="AG273" s="91" t="s">
        <v>677</v>
      </c>
      <c r="AH273" s="87" t="s">
        <v>251</v>
      </c>
      <c r="AI273" s="87" t="s">
        <v>251</v>
      </c>
      <c r="AJ273" s="87"/>
      <c r="AK273" s="87"/>
    </row>
    <row r="274" spans="1:37" s="62" customFormat="1" x14ac:dyDescent="0.25">
      <c r="A274" s="58">
        <v>45527</v>
      </c>
      <c r="B274" s="59" t="s">
        <v>274</v>
      </c>
      <c r="C274" s="58">
        <v>45534</v>
      </c>
      <c r="D274" s="59" t="s">
        <v>405</v>
      </c>
      <c r="E274" s="59" t="s">
        <v>367</v>
      </c>
      <c r="F274" s="59" t="s">
        <v>260</v>
      </c>
      <c r="G274" s="59" t="s">
        <v>297</v>
      </c>
      <c r="H274" s="59" t="s">
        <v>75</v>
      </c>
      <c r="I274" s="59" t="s">
        <v>448</v>
      </c>
      <c r="J274" s="59" t="s">
        <v>372</v>
      </c>
      <c r="K274" s="59" t="s">
        <v>80</v>
      </c>
      <c r="L274" s="60">
        <v>4</v>
      </c>
      <c r="M274" s="60">
        <v>4</v>
      </c>
      <c r="N274" s="61">
        <v>74250</v>
      </c>
      <c r="O274" s="61">
        <v>297000</v>
      </c>
      <c r="P274" s="61">
        <f t="shared" si="10"/>
        <v>297000</v>
      </c>
      <c r="Q274" s="61">
        <v>0</v>
      </c>
      <c r="R274" s="60">
        <v>0</v>
      </c>
      <c r="S274" s="61">
        <v>0</v>
      </c>
      <c r="T274" s="59"/>
      <c r="U274" s="59" t="s">
        <v>157</v>
      </c>
      <c r="V274" s="59"/>
      <c r="W274" s="59" t="s">
        <v>113</v>
      </c>
      <c r="X274" s="59" t="s">
        <v>425</v>
      </c>
      <c r="Y274" s="59" t="s">
        <v>240</v>
      </c>
      <c r="Z274" s="59"/>
      <c r="AA274" s="59"/>
      <c r="AB274" s="65">
        <f t="shared" si="9"/>
        <v>320760</v>
      </c>
      <c r="AC274" s="62">
        <v>0</v>
      </c>
      <c r="AD274" s="62" t="str">
        <f>VLOOKUP(AF274,Table1[[Ký hiệu]:[Hướng xli]],9,0)</f>
        <v>NCC điều chỉnh giảm toàn bộ HĐ</v>
      </c>
      <c r="AE274" s="62" t="s">
        <v>513</v>
      </c>
      <c r="AF274" s="59">
        <v>46808</v>
      </c>
      <c r="AG274" s="91" t="s">
        <v>677</v>
      </c>
      <c r="AH274" s="87" t="s">
        <v>251</v>
      </c>
      <c r="AI274" s="87" t="s">
        <v>251</v>
      </c>
      <c r="AJ274" s="87"/>
      <c r="AK274" s="87"/>
    </row>
    <row r="275" spans="1:37" s="62" customFormat="1" x14ac:dyDescent="0.25">
      <c r="A275" s="58">
        <v>45527</v>
      </c>
      <c r="B275" s="59" t="s">
        <v>274</v>
      </c>
      <c r="C275" s="58">
        <v>45534</v>
      </c>
      <c r="D275" s="59" t="s">
        <v>405</v>
      </c>
      <c r="E275" s="59" t="s">
        <v>367</v>
      </c>
      <c r="F275" s="59" t="s">
        <v>260</v>
      </c>
      <c r="G275" s="59" t="s">
        <v>297</v>
      </c>
      <c r="H275" s="59" t="s">
        <v>75</v>
      </c>
      <c r="I275" s="59" t="s">
        <v>490</v>
      </c>
      <c r="J275" s="59" t="s">
        <v>236</v>
      </c>
      <c r="K275" s="59" t="s">
        <v>80</v>
      </c>
      <c r="L275" s="60">
        <v>4</v>
      </c>
      <c r="M275" s="60">
        <v>4</v>
      </c>
      <c r="N275" s="61">
        <v>70950</v>
      </c>
      <c r="O275" s="61">
        <v>283800</v>
      </c>
      <c r="P275" s="61">
        <f t="shared" si="10"/>
        <v>283800</v>
      </c>
      <c r="Q275" s="61">
        <v>0</v>
      </c>
      <c r="R275" s="60">
        <v>0</v>
      </c>
      <c r="S275" s="61">
        <v>0</v>
      </c>
      <c r="T275" s="59"/>
      <c r="U275" s="59" t="s">
        <v>157</v>
      </c>
      <c r="V275" s="59"/>
      <c r="W275" s="59" t="s">
        <v>113</v>
      </c>
      <c r="X275" s="59" t="s">
        <v>425</v>
      </c>
      <c r="Y275" s="59" t="s">
        <v>240</v>
      </c>
      <c r="Z275" s="59"/>
      <c r="AA275" s="59"/>
      <c r="AB275" s="65">
        <f t="shared" si="9"/>
        <v>306504</v>
      </c>
      <c r="AC275" s="62">
        <v>0</v>
      </c>
      <c r="AD275" s="62" t="str">
        <f>VLOOKUP(AF275,Table1[[Ký hiệu]:[Hướng xli]],9,0)</f>
        <v>NCC điều chỉnh giảm toàn bộ HĐ</v>
      </c>
      <c r="AE275" s="62" t="s">
        <v>513</v>
      </c>
      <c r="AF275" s="59">
        <v>46808</v>
      </c>
      <c r="AG275" s="91" t="s">
        <v>677</v>
      </c>
      <c r="AH275" s="87" t="s">
        <v>251</v>
      </c>
      <c r="AI275" s="87" t="s">
        <v>251</v>
      </c>
      <c r="AJ275" s="87"/>
      <c r="AK275" s="87"/>
    </row>
    <row r="276" spans="1:37" s="62" customFormat="1" x14ac:dyDescent="0.25">
      <c r="A276" s="58">
        <v>45527</v>
      </c>
      <c r="B276" s="59" t="s">
        <v>274</v>
      </c>
      <c r="C276" s="58">
        <v>45534</v>
      </c>
      <c r="D276" s="59" t="s">
        <v>405</v>
      </c>
      <c r="E276" s="59" t="s">
        <v>367</v>
      </c>
      <c r="F276" s="59" t="s">
        <v>260</v>
      </c>
      <c r="G276" s="59" t="s">
        <v>297</v>
      </c>
      <c r="H276" s="59" t="s">
        <v>75</v>
      </c>
      <c r="I276" s="59" t="s">
        <v>243</v>
      </c>
      <c r="J276" s="59" t="s">
        <v>430</v>
      </c>
      <c r="K276" s="59" t="s">
        <v>80</v>
      </c>
      <c r="L276" s="60">
        <v>4</v>
      </c>
      <c r="M276" s="60">
        <v>4</v>
      </c>
      <c r="N276" s="61">
        <v>46000</v>
      </c>
      <c r="O276" s="61">
        <v>184000</v>
      </c>
      <c r="P276" s="61">
        <f t="shared" si="10"/>
        <v>184000</v>
      </c>
      <c r="Q276" s="61">
        <v>0</v>
      </c>
      <c r="R276" s="60">
        <v>0</v>
      </c>
      <c r="S276" s="61">
        <v>0</v>
      </c>
      <c r="T276" s="59"/>
      <c r="U276" s="59" t="s">
        <v>157</v>
      </c>
      <c r="V276" s="59"/>
      <c r="W276" s="59" t="s">
        <v>113</v>
      </c>
      <c r="X276" s="59" t="s">
        <v>425</v>
      </c>
      <c r="Y276" s="59" t="s">
        <v>240</v>
      </c>
      <c r="Z276" s="59"/>
      <c r="AA276" s="59"/>
      <c r="AB276" s="65">
        <f t="shared" si="9"/>
        <v>198720</v>
      </c>
      <c r="AC276" s="62">
        <v>0</v>
      </c>
      <c r="AD276" s="62" t="str">
        <f>VLOOKUP(AF276,Table1[[Ký hiệu]:[Hướng xli]],9,0)</f>
        <v>NCC điều chỉnh giảm toàn bộ HĐ</v>
      </c>
      <c r="AE276" s="62" t="s">
        <v>513</v>
      </c>
      <c r="AF276" s="59">
        <v>46808</v>
      </c>
      <c r="AG276" s="91" t="s">
        <v>677</v>
      </c>
      <c r="AH276" s="87" t="s">
        <v>251</v>
      </c>
      <c r="AI276" s="87" t="s">
        <v>251</v>
      </c>
      <c r="AJ276" s="87"/>
      <c r="AK276" s="87"/>
    </row>
    <row r="277" spans="1:37" x14ac:dyDescent="0.25">
      <c r="A277" s="8">
        <v>45527</v>
      </c>
      <c r="B277" s="2" t="s">
        <v>171</v>
      </c>
      <c r="C277" s="8">
        <v>45534</v>
      </c>
      <c r="D277" s="2" t="s">
        <v>437</v>
      </c>
      <c r="E277" s="2" t="s">
        <v>360</v>
      </c>
      <c r="F277" s="2" t="s">
        <v>260</v>
      </c>
      <c r="G277" s="2" t="s">
        <v>297</v>
      </c>
      <c r="H277" s="2" t="s">
        <v>75</v>
      </c>
      <c r="I277" s="2" t="s">
        <v>450</v>
      </c>
      <c r="J277" s="2" t="s">
        <v>306</v>
      </c>
      <c r="K277" s="2" t="s">
        <v>80</v>
      </c>
      <c r="L277" s="11">
        <v>6</v>
      </c>
      <c r="M277" s="11">
        <v>6</v>
      </c>
      <c r="N277" s="6">
        <v>73431</v>
      </c>
      <c r="O277" s="6">
        <v>440586</v>
      </c>
      <c r="P277" s="6">
        <f t="shared" si="10"/>
        <v>440586</v>
      </c>
      <c r="Q277" s="6">
        <v>0</v>
      </c>
      <c r="R277" s="11">
        <v>0</v>
      </c>
      <c r="S277" s="6">
        <v>0</v>
      </c>
      <c r="T277" s="2"/>
      <c r="U277" s="2" t="s">
        <v>157</v>
      </c>
      <c r="V277" s="2"/>
      <c r="W277" s="2" t="s">
        <v>113</v>
      </c>
      <c r="X277" s="2" t="s">
        <v>425</v>
      </c>
      <c r="Y277" s="2" t="s">
        <v>240</v>
      </c>
      <c r="Z277" s="2"/>
      <c r="AA277" s="2"/>
      <c r="AB277" s="65">
        <f t="shared" si="9"/>
        <v>475833</v>
      </c>
      <c r="AC277">
        <v>440586</v>
      </c>
      <c r="AD277" t="str">
        <f>VLOOKUP(AF277,Table1[[Ký hiệu]:[Hướng xli]],9,0)</f>
        <v>NCC check theo sheep data cửa hàng nhập kho điều chỉnh giảm toàn bộ HĐ cũ và xuất lại HĐ mới đúng số lượng</v>
      </c>
      <c r="AE277" t="s">
        <v>546</v>
      </c>
      <c r="AF277" s="57">
        <v>46809</v>
      </c>
      <c r="AG277" s="91" t="s">
        <v>673</v>
      </c>
      <c r="AH277" s="90" t="s">
        <v>719</v>
      </c>
      <c r="AI277" s="87" t="s">
        <v>806</v>
      </c>
    </row>
    <row r="278" spans="1:37" s="16" customFormat="1" x14ac:dyDescent="0.25">
      <c r="A278" s="13">
        <v>45527</v>
      </c>
      <c r="B278" s="14" t="s">
        <v>171</v>
      </c>
      <c r="C278" s="13">
        <v>45534</v>
      </c>
      <c r="D278" s="14" t="s">
        <v>437</v>
      </c>
      <c r="E278" s="14" t="s">
        <v>360</v>
      </c>
      <c r="F278" s="14" t="s">
        <v>260</v>
      </c>
      <c r="G278" s="14" t="s">
        <v>297</v>
      </c>
      <c r="H278" s="14" t="s">
        <v>75</v>
      </c>
      <c r="I278" s="14" t="s">
        <v>500</v>
      </c>
      <c r="J278" s="14" t="s">
        <v>485</v>
      </c>
      <c r="K278" s="14" t="s">
        <v>80</v>
      </c>
      <c r="L278" s="12">
        <v>4</v>
      </c>
      <c r="M278" s="12">
        <v>0</v>
      </c>
      <c r="N278" s="15">
        <v>50182</v>
      </c>
      <c r="O278" s="15">
        <v>200728</v>
      </c>
      <c r="P278" s="6">
        <f t="shared" si="10"/>
        <v>0</v>
      </c>
      <c r="Q278" s="15">
        <v>0</v>
      </c>
      <c r="R278" s="12">
        <v>0</v>
      </c>
      <c r="S278" s="15">
        <v>0</v>
      </c>
      <c r="T278" s="14"/>
      <c r="U278" s="14" t="s">
        <v>157</v>
      </c>
      <c r="V278" s="14"/>
      <c r="W278" s="14" t="s">
        <v>113</v>
      </c>
      <c r="X278" s="14" t="s">
        <v>425</v>
      </c>
      <c r="Y278" s="14" t="s">
        <v>240</v>
      </c>
      <c r="Z278" s="14"/>
      <c r="AA278" s="14"/>
      <c r="AB278" s="65">
        <f t="shared" si="9"/>
        <v>216786</v>
      </c>
      <c r="AC278" s="16">
        <v>0</v>
      </c>
      <c r="AD278" t="str">
        <f>VLOOKUP(AF278,Table1[[Ký hiệu]:[Hướng xli]],9,0)</f>
        <v>NCC check theo sheep data cửa hàng nhập kho điều chỉnh giảm toàn bộ HĐ cũ và xuất lại HĐ mới đúng số lượng</v>
      </c>
      <c r="AE278" s="16" t="s">
        <v>546</v>
      </c>
      <c r="AF278" s="20">
        <v>46809</v>
      </c>
      <c r="AG278" s="91" t="s">
        <v>673</v>
      </c>
      <c r="AH278" s="90" t="s">
        <v>719</v>
      </c>
      <c r="AI278" s="87" t="s">
        <v>806</v>
      </c>
      <c r="AJ278" s="88"/>
      <c r="AK278" s="88"/>
    </row>
    <row r="279" spans="1:37" s="16" customFormat="1" x14ac:dyDescent="0.25">
      <c r="A279" s="13">
        <v>45527</v>
      </c>
      <c r="B279" s="14" t="s">
        <v>171</v>
      </c>
      <c r="C279" s="13">
        <v>45534</v>
      </c>
      <c r="D279" s="14" t="s">
        <v>437</v>
      </c>
      <c r="E279" s="14" t="s">
        <v>360</v>
      </c>
      <c r="F279" s="14" t="s">
        <v>260</v>
      </c>
      <c r="G279" s="14" t="s">
        <v>297</v>
      </c>
      <c r="H279" s="14" t="s">
        <v>75</v>
      </c>
      <c r="I279" s="14" t="s">
        <v>490</v>
      </c>
      <c r="J279" s="14" t="s">
        <v>236</v>
      </c>
      <c r="K279" s="14" t="s">
        <v>80</v>
      </c>
      <c r="L279" s="12">
        <v>4</v>
      </c>
      <c r="M279" s="12">
        <v>0</v>
      </c>
      <c r="N279" s="15">
        <v>70950</v>
      </c>
      <c r="O279" s="15">
        <v>283800</v>
      </c>
      <c r="P279" s="6">
        <f t="shared" si="10"/>
        <v>0</v>
      </c>
      <c r="Q279" s="15">
        <v>0</v>
      </c>
      <c r="R279" s="12">
        <v>0</v>
      </c>
      <c r="S279" s="15">
        <v>0</v>
      </c>
      <c r="T279" s="14"/>
      <c r="U279" s="14" t="s">
        <v>157</v>
      </c>
      <c r="V279" s="14"/>
      <c r="W279" s="14" t="s">
        <v>113</v>
      </c>
      <c r="X279" s="14" t="s">
        <v>425</v>
      </c>
      <c r="Y279" s="14" t="s">
        <v>240</v>
      </c>
      <c r="Z279" s="14"/>
      <c r="AA279" s="14"/>
      <c r="AB279" s="65">
        <f t="shared" si="9"/>
        <v>306504</v>
      </c>
      <c r="AC279" s="16">
        <v>0</v>
      </c>
      <c r="AD279" t="str">
        <f>VLOOKUP(AF279,Table1[[Ký hiệu]:[Hướng xli]],9,0)</f>
        <v>NCC check theo sheep data cửa hàng nhập kho điều chỉnh giảm toàn bộ HĐ cũ và xuất lại HĐ mới đúng số lượng</v>
      </c>
      <c r="AE279" s="16" t="s">
        <v>546</v>
      </c>
      <c r="AF279" s="20">
        <v>46809</v>
      </c>
      <c r="AG279" s="91" t="s">
        <v>673</v>
      </c>
      <c r="AH279" s="90" t="s">
        <v>719</v>
      </c>
      <c r="AI279" s="87" t="s">
        <v>806</v>
      </c>
      <c r="AJ279" s="88"/>
      <c r="AK279" s="88"/>
    </row>
    <row r="280" spans="1:37" x14ac:dyDescent="0.25">
      <c r="A280" s="8">
        <v>45527</v>
      </c>
      <c r="B280" s="2" t="s">
        <v>171</v>
      </c>
      <c r="C280" s="8">
        <v>45534</v>
      </c>
      <c r="D280" s="2" t="s">
        <v>437</v>
      </c>
      <c r="E280" s="2" t="s">
        <v>360</v>
      </c>
      <c r="F280" s="2" t="s">
        <v>260</v>
      </c>
      <c r="G280" s="2" t="s">
        <v>297</v>
      </c>
      <c r="H280" s="2" t="s">
        <v>75</v>
      </c>
      <c r="I280" s="2" t="s">
        <v>472</v>
      </c>
      <c r="J280" s="2" t="s">
        <v>256</v>
      </c>
      <c r="K280" s="2" t="s">
        <v>80</v>
      </c>
      <c r="L280" s="11">
        <v>4</v>
      </c>
      <c r="M280" s="11">
        <v>4</v>
      </c>
      <c r="N280" s="6">
        <v>55595</v>
      </c>
      <c r="O280" s="6">
        <v>222380</v>
      </c>
      <c r="P280" s="6">
        <f t="shared" si="10"/>
        <v>222380</v>
      </c>
      <c r="Q280" s="6">
        <v>0</v>
      </c>
      <c r="R280" s="11">
        <v>0</v>
      </c>
      <c r="S280" s="6">
        <v>0</v>
      </c>
      <c r="T280" s="2"/>
      <c r="U280" s="2" t="s">
        <v>157</v>
      </c>
      <c r="V280" s="2"/>
      <c r="W280" s="2" t="s">
        <v>113</v>
      </c>
      <c r="X280" s="2" t="s">
        <v>425</v>
      </c>
      <c r="Y280" s="2" t="s">
        <v>240</v>
      </c>
      <c r="Z280" s="2"/>
      <c r="AA280" s="2"/>
      <c r="AB280" s="65">
        <f t="shared" si="9"/>
        <v>240170</v>
      </c>
      <c r="AC280">
        <v>222380</v>
      </c>
      <c r="AD280" t="str">
        <f>VLOOKUP(AF280,Table1[[Ký hiệu]:[Hướng xli]],9,0)</f>
        <v>NCC check theo sheep data cửa hàng nhập kho điều chỉnh giảm toàn bộ HĐ cũ và xuất lại HĐ mới đúng số lượng</v>
      </c>
      <c r="AE280" t="s">
        <v>546</v>
      </c>
      <c r="AF280" s="57">
        <v>46809</v>
      </c>
      <c r="AG280" s="91" t="s">
        <v>673</v>
      </c>
      <c r="AH280" s="90" t="s">
        <v>719</v>
      </c>
      <c r="AI280" s="87" t="s">
        <v>806</v>
      </c>
    </row>
    <row r="281" spans="1:37" ht="18.75" x14ac:dyDescent="0.3">
      <c r="O281" s="23">
        <f>SUM(O2:O280)</f>
        <v>106633612</v>
      </c>
      <c r="P281" s="23">
        <f t="shared" ref="P281:AC281" si="11">SUM(P2:P280)</f>
        <v>89028367</v>
      </c>
      <c r="Q281" s="23">
        <f t="shared" si="11"/>
        <v>0</v>
      </c>
      <c r="R281" s="23">
        <f t="shared" si="11"/>
        <v>0</v>
      </c>
      <c r="S281" s="23">
        <f t="shared" si="11"/>
        <v>0</v>
      </c>
      <c r="T281" s="23">
        <f t="shared" si="11"/>
        <v>0</v>
      </c>
      <c r="U281" s="23">
        <f t="shared" si="11"/>
        <v>0</v>
      </c>
      <c r="V281" s="23">
        <f t="shared" si="11"/>
        <v>0</v>
      </c>
      <c r="W281" s="23">
        <f t="shared" si="11"/>
        <v>0</v>
      </c>
      <c r="X281" s="23">
        <f t="shared" si="11"/>
        <v>0</v>
      </c>
      <c r="Y281" s="23">
        <f t="shared" si="11"/>
        <v>0</v>
      </c>
      <c r="Z281" s="23">
        <f t="shared" si="11"/>
        <v>0</v>
      </c>
      <c r="AA281" s="23">
        <f t="shared" si="11"/>
        <v>0</v>
      </c>
      <c r="AB281" s="23"/>
      <c r="AC281" s="23">
        <f t="shared" si="11"/>
        <v>51746988</v>
      </c>
      <c r="AE281" s="23">
        <f>SUM(AE2:AE280)</f>
        <v>0</v>
      </c>
      <c r="AG281" s="64"/>
    </row>
    <row r="283" spans="1:37" x14ac:dyDescent="0.25">
      <c r="O283" s="25">
        <f>SUBTOTAL(109,O2:O280)</f>
        <v>106633612</v>
      </c>
      <c r="P283" s="25">
        <f t="shared" ref="P283:AB283" si="12">SUBTOTAL(109,P2:P280)</f>
        <v>89028367</v>
      </c>
      <c r="Q283" s="25">
        <f t="shared" si="12"/>
        <v>0</v>
      </c>
      <c r="R283" s="25">
        <f t="shared" si="12"/>
        <v>0</v>
      </c>
      <c r="S283" s="25">
        <f t="shared" si="12"/>
        <v>0</v>
      </c>
      <c r="T283" s="25">
        <f t="shared" si="12"/>
        <v>0</v>
      </c>
      <c r="U283" s="25">
        <f t="shared" si="12"/>
        <v>0</v>
      </c>
      <c r="V283" s="25">
        <f t="shared" si="12"/>
        <v>0</v>
      </c>
      <c r="W283" s="25">
        <f t="shared" si="12"/>
        <v>0</v>
      </c>
      <c r="X283" s="25">
        <f t="shared" si="12"/>
        <v>0</v>
      </c>
      <c r="Y283" s="25">
        <f t="shared" si="12"/>
        <v>0</v>
      </c>
      <c r="Z283" s="25">
        <f t="shared" si="12"/>
        <v>0</v>
      </c>
      <c r="AA283" s="25">
        <f t="shared" si="12"/>
        <v>0</v>
      </c>
      <c r="AB283" s="25">
        <f t="shared" si="12"/>
        <v>115164302</v>
      </c>
    </row>
  </sheetData>
  <autoFilter ref="A1:AK281" xr:uid="{6C550C02-872D-4CE3-9B67-A36ACA98C7A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9195F-50D8-4EE8-A328-567127262364}">
  <sheetPr>
    <outlinePr summaryBelow="0"/>
  </sheetPr>
  <dimension ref="A1:AK283"/>
  <sheetViews>
    <sheetView tabSelected="1" topLeftCell="M1" zoomScaleNormal="100" workbookViewId="0">
      <selection activeCell="AK14" sqref="AK14"/>
    </sheetView>
  </sheetViews>
  <sheetFormatPr defaultColWidth="9.140625" defaultRowHeight="15" x14ac:dyDescent="0.25"/>
  <cols>
    <col min="1" max="1" width="14.28515625" style="7" customWidth="1"/>
    <col min="2" max="2" width="14.28515625" customWidth="1"/>
    <col min="3" max="3" width="13.5703125" style="7" customWidth="1"/>
    <col min="4" max="4" width="15" customWidth="1"/>
    <col min="5" max="5" width="16.28515625" bestFit="1" customWidth="1"/>
    <col min="6" max="6" width="16.28515625" hidden="1" customWidth="1"/>
    <col min="7" max="7" width="78.85546875" hidden="1" customWidth="1"/>
    <col min="8" max="8" width="12.5703125" hidden="1" customWidth="1"/>
    <col min="9" max="9" width="11.5703125" bestFit="1" customWidth="1"/>
    <col min="10" max="10" width="17.7109375" bestFit="1" customWidth="1"/>
    <col min="11" max="11" width="8.7109375" bestFit="1" customWidth="1"/>
    <col min="12" max="12" width="12.28515625" style="9" bestFit="1" customWidth="1"/>
    <col min="13" max="13" width="7.28515625" style="9" customWidth="1"/>
    <col min="14" max="14" width="10.85546875" style="10" bestFit="1" customWidth="1"/>
    <col min="15" max="15" width="22.5703125" style="10" hidden="1" customWidth="1"/>
    <col min="16" max="16" width="28.85546875" style="10" hidden="1" customWidth="1"/>
    <col min="17" max="17" width="12.85546875" style="10" hidden="1" customWidth="1"/>
    <col min="18" max="18" width="15.5703125" style="9" hidden="1" customWidth="1"/>
    <col min="19" max="19" width="13.42578125" style="10" hidden="1" customWidth="1"/>
    <col min="20" max="20" width="22" hidden="1" customWidth="1"/>
    <col min="21" max="21" width="16.7109375" hidden="1" customWidth="1"/>
    <col min="22" max="22" width="15" hidden="1" customWidth="1"/>
    <col min="23" max="23" width="20.5703125" hidden="1" customWidth="1"/>
    <col min="24" max="24" width="14.140625" hidden="1" customWidth="1"/>
    <col min="25" max="25" width="10.7109375" hidden="1" customWidth="1"/>
    <col min="26" max="26" width="59.7109375" hidden="1" customWidth="1"/>
    <col min="27" max="27" width="21.140625" hidden="1" customWidth="1"/>
    <col min="28" max="28" width="11.5703125" bestFit="1" customWidth="1"/>
    <col min="29" max="29" width="22.85546875" bestFit="1" customWidth="1"/>
    <col min="30" max="30" width="15.5703125" customWidth="1"/>
    <col min="31" max="31" width="41.5703125" customWidth="1"/>
    <col min="32" max="32" width="15" customWidth="1"/>
    <col min="33" max="33" width="22.5703125" style="92" customWidth="1"/>
    <col min="34" max="34" width="11.5703125" style="87" customWidth="1"/>
    <col min="35" max="35" width="9.140625" style="87"/>
    <col min="36" max="36" width="25" style="87" bestFit="1" customWidth="1"/>
    <col min="37" max="37" width="21.7109375" style="87" customWidth="1"/>
  </cols>
  <sheetData>
    <row r="1" spans="1:37" ht="52.5" customHeight="1" x14ac:dyDescent="0.25">
      <c r="A1" s="3" t="s">
        <v>77</v>
      </c>
      <c r="B1" s="4" t="s">
        <v>391</v>
      </c>
      <c r="C1" s="3" t="s">
        <v>258</v>
      </c>
      <c r="D1" s="4" t="s">
        <v>93</v>
      </c>
      <c r="E1" s="4" t="s">
        <v>53</v>
      </c>
      <c r="F1" s="4" t="s">
        <v>233</v>
      </c>
      <c r="G1" s="4" t="s">
        <v>38</v>
      </c>
      <c r="H1" s="4" t="s">
        <v>219</v>
      </c>
      <c r="I1" s="4" t="s">
        <v>387</v>
      </c>
      <c r="J1" s="4" t="s">
        <v>138</v>
      </c>
      <c r="K1" s="4" t="s">
        <v>124</v>
      </c>
      <c r="L1" s="5" t="s">
        <v>114</v>
      </c>
      <c r="M1" s="5" t="s">
        <v>548</v>
      </c>
      <c r="N1" s="1" t="s">
        <v>346</v>
      </c>
      <c r="O1" s="1" t="s">
        <v>671</v>
      </c>
      <c r="P1" s="1" t="s">
        <v>669</v>
      </c>
      <c r="Q1" s="1" t="s">
        <v>116</v>
      </c>
      <c r="R1" s="5" t="s">
        <v>241</v>
      </c>
      <c r="S1" s="1" t="s">
        <v>212</v>
      </c>
      <c r="T1" s="4" t="s">
        <v>100</v>
      </c>
      <c r="U1" s="4" t="s">
        <v>327</v>
      </c>
      <c r="V1" s="4" t="s">
        <v>198</v>
      </c>
      <c r="W1" s="4" t="s">
        <v>49</v>
      </c>
      <c r="X1" s="4" t="s">
        <v>503</v>
      </c>
      <c r="Y1" s="4" t="s">
        <v>428</v>
      </c>
      <c r="Z1" s="4" t="s">
        <v>322</v>
      </c>
      <c r="AA1" s="4" t="s">
        <v>284</v>
      </c>
      <c r="AB1" s="4"/>
      <c r="AC1" s="4" t="s">
        <v>670</v>
      </c>
      <c r="AF1" s="4" t="s">
        <v>815</v>
      </c>
      <c r="AG1" s="85" t="s">
        <v>675</v>
      </c>
      <c r="AH1" s="85" t="s">
        <v>720</v>
      </c>
      <c r="AI1" s="85" t="s">
        <v>721</v>
      </c>
      <c r="AJ1" s="86" t="s">
        <v>814</v>
      </c>
      <c r="AK1" s="86" t="s">
        <v>816</v>
      </c>
    </row>
    <row r="2" spans="1:37" x14ac:dyDescent="0.25">
      <c r="A2" s="93">
        <v>45450</v>
      </c>
      <c r="B2" s="94" t="s">
        <v>47</v>
      </c>
      <c r="C2" s="93">
        <v>45456</v>
      </c>
      <c r="D2" s="94" t="s">
        <v>501</v>
      </c>
      <c r="E2" s="94">
        <v>4160177182</v>
      </c>
      <c r="F2" s="94" t="s">
        <v>363</v>
      </c>
      <c r="G2" s="94" t="s">
        <v>307</v>
      </c>
      <c r="H2" s="94" t="s">
        <v>251</v>
      </c>
      <c r="I2" s="94" t="s">
        <v>450</v>
      </c>
      <c r="J2" s="94" t="s">
        <v>306</v>
      </c>
      <c r="K2" s="94" t="s">
        <v>80</v>
      </c>
      <c r="L2" s="95">
        <v>3</v>
      </c>
      <c r="M2" s="95">
        <v>3</v>
      </c>
      <c r="N2" s="96">
        <v>73431</v>
      </c>
      <c r="O2" s="96">
        <v>220293</v>
      </c>
      <c r="P2" s="96">
        <f>M2*N2</f>
        <v>220293</v>
      </c>
      <c r="Q2" s="96">
        <v>0</v>
      </c>
      <c r="R2" s="95">
        <v>0</v>
      </c>
      <c r="S2" s="96">
        <v>0</v>
      </c>
      <c r="T2" s="94" t="s">
        <v>333</v>
      </c>
      <c r="U2" s="94" t="s">
        <v>408</v>
      </c>
      <c r="V2" s="94" t="s">
        <v>373</v>
      </c>
      <c r="W2" s="94" t="s">
        <v>113</v>
      </c>
      <c r="X2" s="94" t="s">
        <v>425</v>
      </c>
      <c r="Y2" s="94" t="s">
        <v>240</v>
      </c>
      <c r="Z2" s="94"/>
      <c r="AA2" s="94"/>
      <c r="AB2" s="97">
        <f>ROUND(O2*8%,0)+O2</f>
        <v>237916</v>
      </c>
      <c r="AC2" s="98">
        <v>220293</v>
      </c>
      <c r="AD2" s="98" t="str">
        <f>VLOOKUP(AF2,Table1[[Ký hiệu]:[Hướng xli]],9,0)</f>
        <v>NCC check theo sheep data cửa hàng nhập kho điều chỉnh giảm toàn bộ HĐ cũ và xuất lại HĐ mới đúng số lượng</v>
      </c>
      <c r="AE2" s="98" t="s">
        <v>512</v>
      </c>
      <c r="AF2" s="94">
        <v>28825</v>
      </c>
      <c r="AG2" s="91" t="s">
        <v>676</v>
      </c>
      <c r="AH2" s="87" t="s">
        <v>718</v>
      </c>
      <c r="AI2" s="87" t="s">
        <v>800</v>
      </c>
    </row>
    <row r="3" spans="1:37" x14ac:dyDescent="0.25">
      <c r="A3" s="93">
        <v>45450</v>
      </c>
      <c r="B3" s="94" t="s">
        <v>47</v>
      </c>
      <c r="C3" s="93">
        <v>45456</v>
      </c>
      <c r="D3" s="94" t="s">
        <v>501</v>
      </c>
      <c r="E3" s="94">
        <v>4160177182</v>
      </c>
      <c r="F3" s="94" t="s">
        <v>363</v>
      </c>
      <c r="G3" s="94" t="s">
        <v>307</v>
      </c>
      <c r="H3" s="94" t="s">
        <v>251</v>
      </c>
      <c r="I3" s="94" t="s">
        <v>328</v>
      </c>
      <c r="J3" s="94" t="s">
        <v>305</v>
      </c>
      <c r="K3" s="94" t="s">
        <v>80</v>
      </c>
      <c r="L3" s="95">
        <v>3</v>
      </c>
      <c r="M3" s="95">
        <v>3</v>
      </c>
      <c r="N3" s="96">
        <v>111058</v>
      </c>
      <c r="O3" s="96">
        <v>333174</v>
      </c>
      <c r="P3" s="96">
        <f t="shared" ref="P3:P66" si="0">M3*N3</f>
        <v>333174</v>
      </c>
      <c r="Q3" s="96">
        <v>0</v>
      </c>
      <c r="R3" s="95">
        <v>0</v>
      </c>
      <c r="S3" s="96">
        <v>0</v>
      </c>
      <c r="T3" s="94" t="s">
        <v>333</v>
      </c>
      <c r="U3" s="94" t="s">
        <v>408</v>
      </c>
      <c r="V3" s="94" t="s">
        <v>373</v>
      </c>
      <c r="W3" s="94" t="s">
        <v>113</v>
      </c>
      <c r="X3" s="94" t="s">
        <v>425</v>
      </c>
      <c r="Y3" s="94" t="s">
        <v>240</v>
      </c>
      <c r="Z3" s="94"/>
      <c r="AA3" s="94"/>
      <c r="AB3" s="97">
        <f t="shared" ref="AB3:AB66" si="1">ROUND(O3*8%,0)+O3</f>
        <v>359828</v>
      </c>
      <c r="AC3" s="98">
        <v>333174</v>
      </c>
      <c r="AD3" s="98" t="str">
        <f>VLOOKUP(AF3,Table1[[Ký hiệu]:[Hướng xli]],9,0)</f>
        <v>NCC check theo sheep data cửa hàng nhập kho điều chỉnh giảm toàn bộ HĐ cũ và xuất lại HĐ mới đúng số lượng</v>
      </c>
      <c r="AE3" s="98" t="s">
        <v>512</v>
      </c>
      <c r="AF3" s="94">
        <v>28825</v>
      </c>
      <c r="AG3" s="91" t="s">
        <v>673</v>
      </c>
      <c r="AH3" s="87" t="s">
        <v>718</v>
      </c>
      <c r="AI3" s="87" t="s">
        <v>800</v>
      </c>
    </row>
    <row r="4" spans="1:37" s="16" customFormat="1" x14ac:dyDescent="0.25">
      <c r="A4" s="99">
        <v>45450</v>
      </c>
      <c r="B4" s="100" t="s">
        <v>47</v>
      </c>
      <c r="C4" s="99">
        <v>45456</v>
      </c>
      <c r="D4" s="100" t="s">
        <v>501</v>
      </c>
      <c r="E4" s="100">
        <v>4160177182</v>
      </c>
      <c r="F4" s="100" t="s">
        <v>363</v>
      </c>
      <c r="G4" s="100" t="s">
        <v>307</v>
      </c>
      <c r="H4" s="100" t="s">
        <v>251</v>
      </c>
      <c r="I4" s="100" t="s">
        <v>472</v>
      </c>
      <c r="J4" s="100" t="s">
        <v>256</v>
      </c>
      <c r="K4" s="100" t="s">
        <v>80</v>
      </c>
      <c r="L4" s="101">
        <v>3</v>
      </c>
      <c r="M4" s="101">
        <v>0</v>
      </c>
      <c r="N4" s="102">
        <v>55595</v>
      </c>
      <c r="O4" s="102">
        <v>166785</v>
      </c>
      <c r="P4" s="96">
        <f t="shared" si="0"/>
        <v>0</v>
      </c>
      <c r="Q4" s="102">
        <v>0</v>
      </c>
      <c r="R4" s="101">
        <v>0</v>
      </c>
      <c r="S4" s="102">
        <v>0</v>
      </c>
      <c r="T4" s="100" t="s">
        <v>333</v>
      </c>
      <c r="U4" s="100" t="s">
        <v>408</v>
      </c>
      <c r="V4" s="100" t="s">
        <v>373</v>
      </c>
      <c r="W4" s="100" t="s">
        <v>113</v>
      </c>
      <c r="X4" s="100" t="s">
        <v>425</v>
      </c>
      <c r="Y4" s="100" t="s">
        <v>240</v>
      </c>
      <c r="Z4" s="100"/>
      <c r="AA4" s="100"/>
      <c r="AB4" s="97">
        <f t="shared" si="1"/>
        <v>180128</v>
      </c>
      <c r="AC4" s="103">
        <v>0</v>
      </c>
      <c r="AD4" s="98" t="str">
        <f>VLOOKUP(AF4,Table1[[Ký hiệu]:[Hướng xli]],9,0)</f>
        <v>NCC check theo sheep data cửa hàng nhập kho điều chỉnh giảm toàn bộ HĐ cũ và xuất lại HĐ mới đúng số lượng</v>
      </c>
      <c r="AE4" s="103" t="s">
        <v>512</v>
      </c>
      <c r="AF4" s="100">
        <v>28825</v>
      </c>
      <c r="AG4" s="91" t="s">
        <v>673</v>
      </c>
      <c r="AH4" s="87" t="s">
        <v>718</v>
      </c>
      <c r="AI4" s="87" t="s">
        <v>800</v>
      </c>
      <c r="AJ4" s="88"/>
      <c r="AK4" s="88"/>
    </row>
    <row r="5" spans="1:37" x14ac:dyDescent="0.25">
      <c r="A5" s="93">
        <v>45450</v>
      </c>
      <c r="B5" s="94" t="s">
        <v>47</v>
      </c>
      <c r="C5" s="93">
        <v>45456</v>
      </c>
      <c r="D5" s="94" t="s">
        <v>501</v>
      </c>
      <c r="E5" s="94">
        <v>4160177182</v>
      </c>
      <c r="F5" s="94" t="s">
        <v>363</v>
      </c>
      <c r="G5" s="94" t="s">
        <v>307</v>
      </c>
      <c r="H5" s="94" t="s">
        <v>251</v>
      </c>
      <c r="I5" s="94" t="s">
        <v>45</v>
      </c>
      <c r="J5" s="94" t="s">
        <v>168</v>
      </c>
      <c r="K5" s="94" t="s">
        <v>80</v>
      </c>
      <c r="L5" s="95">
        <v>3</v>
      </c>
      <c r="M5" s="95">
        <v>3</v>
      </c>
      <c r="N5" s="96">
        <v>44550</v>
      </c>
      <c r="O5" s="96">
        <v>133650</v>
      </c>
      <c r="P5" s="96">
        <f t="shared" si="0"/>
        <v>133650</v>
      </c>
      <c r="Q5" s="96">
        <v>0</v>
      </c>
      <c r="R5" s="95">
        <v>0</v>
      </c>
      <c r="S5" s="96">
        <v>0</v>
      </c>
      <c r="T5" s="94" t="s">
        <v>333</v>
      </c>
      <c r="U5" s="94" t="s">
        <v>408</v>
      </c>
      <c r="V5" s="94" t="s">
        <v>373</v>
      </c>
      <c r="W5" s="94" t="s">
        <v>113</v>
      </c>
      <c r="X5" s="94" t="s">
        <v>425</v>
      </c>
      <c r="Y5" s="94" t="s">
        <v>240</v>
      </c>
      <c r="Z5" s="94"/>
      <c r="AA5" s="94"/>
      <c r="AB5" s="97">
        <f t="shared" si="1"/>
        <v>144342</v>
      </c>
      <c r="AC5" s="98">
        <v>133650</v>
      </c>
      <c r="AD5" s="98" t="str">
        <f>VLOOKUP(AF5,Table1[[Ký hiệu]:[Hướng xli]],9,0)</f>
        <v>NCC check theo sheep data cửa hàng nhập kho điều chỉnh giảm toàn bộ HĐ cũ và xuất lại HĐ mới đúng số lượng</v>
      </c>
      <c r="AE5" s="98" t="s">
        <v>512</v>
      </c>
      <c r="AF5" s="94">
        <v>28825</v>
      </c>
      <c r="AG5" s="91" t="s">
        <v>673</v>
      </c>
      <c r="AH5" s="87" t="s">
        <v>718</v>
      </c>
      <c r="AI5" s="87" t="s">
        <v>800</v>
      </c>
    </row>
    <row r="6" spans="1:37" s="16" customFormat="1" x14ac:dyDescent="0.25">
      <c r="A6" s="99">
        <v>45450</v>
      </c>
      <c r="B6" s="100" t="s">
        <v>47</v>
      </c>
      <c r="C6" s="99">
        <v>45456</v>
      </c>
      <c r="D6" s="100" t="s">
        <v>501</v>
      </c>
      <c r="E6" s="100">
        <v>4160177182</v>
      </c>
      <c r="F6" s="100" t="s">
        <v>363</v>
      </c>
      <c r="G6" s="100" t="s">
        <v>307</v>
      </c>
      <c r="H6" s="100" t="s">
        <v>251</v>
      </c>
      <c r="I6" s="100" t="s">
        <v>490</v>
      </c>
      <c r="J6" s="100" t="s">
        <v>236</v>
      </c>
      <c r="K6" s="100" t="s">
        <v>80</v>
      </c>
      <c r="L6" s="101">
        <v>3</v>
      </c>
      <c r="M6" s="101">
        <v>0</v>
      </c>
      <c r="N6" s="102">
        <v>70950</v>
      </c>
      <c r="O6" s="102">
        <v>212850</v>
      </c>
      <c r="P6" s="96">
        <f t="shared" si="0"/>
        <v>0</v>
      </c>
      <c r="Q6" s="102">
        <v>0</v>
      </c>
      <c r="R6" s="101">
        <v>0</v>
      </c>
      <c r="S6" s="102">
        <v>0</v>
      </c>
      <c r="T6" s="100" t="s">
        <v>333</v>
      </c>
      <c r="U6" s="100" t="s">
        <v>408</v>
      </c>
      <c r="V6" s="100" t="s">
        <v>373</v>
      </c>
      <c r="W6" s="100" t="s">
        <v>113</v>
      </c>
      <c r="X6" s="100" t="s">
        <v>425</v>
      </c>
      <c r="Y6" s="100" t="s">
        <v>240</v>
      </c>
      <c r="Z6" s="100"/>
      <c r="AA6" s="100"/>
      <c r="AB6" s="97">
        <f t="shared" si="1"/>
        <v>229878</v>
      </c>
      <c r="AC6" s="103">
        <v>0</v>
      </c>
      <c r="AD6" s="98" t="str">
        <f>VLOOKUP(AF6,Table1[[Ký hiệu]:[Hướng xli]],9,0)</f>
        <v>NCC check theo sheep data cửa hàng nhập kho điều chỉnh giảm toàn bộ HĐ cũ và xuất lại HĐ mới đúng số lượng</v>
      </c>
      <c r="AE6" s="103" t="s">
        <v>512</v>
      </c>
      <c r="AF6" s="100">
        <v>28825</v>
      </c>
      <c r="AG6" s="91" t="s">
        <v>673</v>
      </c>
      <c r="AH6" s="87" t="s">
        <v>718</v>
      </c>
      <c r="AI6" s="87" t="s">
        <v>800</v>
      </c>
      <c r="AJ6" s="88"/>
      <c r="AK6" s="88"/>
    </row>
    <row r="7" spans="1:37" s="16" customFormat="1" x14ac:dyDescent="0.25">
      <c r="A7" s="99">
        <v>45450</v>
      </c>
      <c r="B7" s="100" t="s">
        <v>47</v>
      </c>
      <c r="C7" s="99">
        <v>45456</v>
      </c>
      <c r="D7" s="100" t="s">
        <v>501</v>
      </c>
      <c r="E7" s="100">
        <v>4160177182</v>
      </c>
      <c r="F7" s="100" t="s">
        <v>363</v>
      </c>
      <c r="G7" s="100" t="s">
        <v>307</v>
      </c>
      <c r="H7" s="100" t="s">
        <v>251</v>
      </c>
      <c r="I7" s="100" t="s">
        <v>448</v>
      </c>
      <c r="J7" s="100" t="s">
        <v>372</v>
      </c>
      <c r="K7" s="100" t="s">
        <v>80</v>
      </c>
      <c r="L7" s="101">
        <v>6</v>
      </c>
      <c r="M7" s="101">
        <v>3</v>
      </c>
      <c r="N7" s="102">
        <v>59400</v>
      </c>
      <c r="O7" s="102">
        <v>356400</v>
      </c>
      <c r="P7" s="96">
        <f t="shared" si="0"/>
        <v>178200</v>
      </c>
      <c r="Q7" s="102">
        <v>0</v>
      </c>
      <c r="R7" s="101">
        <v>0</v>
      </c>
      <c r="S7" s="102">
        <v>0</v>
      </c>
      <c r="T7" s="100" t="s">
        <v>333</v>
      </c>
      <c r="U7" s="100" t="s">
        <v>408</v>
      </c>
      <c r="V7" s="100" t="s">
        <v>373</v>
      </c>
      <c r="W7" s="100" t="s">
        <v>113</v>
      </c>
      <c r="X7" s="100" t="s">
        <v>425</v>
      </c>
      <c r="Y7" s="100" t="s">
        <v>240</v>
      </c>
      <c r="Z7" s="100"/>
      <c r="AA7" s="100"/>
      <c r="AB7" s="97">
        <f t="shared" si="1"/>
        <v>384912</v>
      </c>
      <c r="AC7" s="103">
        <v>178200</v>
      </c>
      <c r="AD7" s="98" t="str">
        <f>VLOOKUP(AF7,Table1[[Ký hiệu]:[Hướng xli]],9,0)</f>
        <v>NCC check theo sheep data cửa hàng nhập kho điều chỉnh giảm toàn bộ HĐ cũ và xuất lại HĐ mới đúng số lượng</v>
      </c>
      <c r="AE7" s="103" t="s">
        <v>512</v>
      </c>
      <c r="AF7" s="100">
        <v>28825</v>
      </c>
      <c r="AG7" s="91" t="s">
        <v>673</v>
      </c>
      <c r="AH7" s="87" t="s">
        <v>718</v>
      </c>
      <c r="AI7" s="87" t="s">
        <v>800</v>
      </c>
      <c r="AJ7" s="88"/>
      <c r="AK7" s="88"/>
    </row>
    <row r="8" spans="1:37" s="16" customFormat="1" x14ac:dyDescent="0.25">
      <c r="A8" s="99">
        <v>45450</v>
      </c>
      <c r="B8" s="100" t="s">
        <v>47</v>
      </c>
      <c r="C8" s="99">
        <v>45456</v>
      </c>
      <c r="D8" s="100" t="s">
        <v>501</v>
      </c>
      <c r="E8" s="100">
        <v>4160177182</v>
      </c>
      <c r="F8" s="100" t="s">
        <v>363</v>
      </c>
      <c r="G8" s="100" t="s">
        <v>307</v>
      </c>
      <c r="H8" s="100" t="s">
        <v>251</v>
      </c>
      <c r="I8" s="100" t="s">
        <v>500</v>
      </c>
      <c r="J8" s="100" t="s">
        <v>485</v>
      </c>
      <c r="K8" s="100" t="s">
        <v>80</v>
      </c>
      <c r="L8" s="101">
        <v>3</v>
      </c>
      <c r="M8" s="101">
        <v>0</v>
      </c>
      <c r="N8" s="102">
        <v>50182</v>
      </c>
      <c r="O8" s="102">
        <v>150546</v>
      </c>
      <c r="P8" s="96">
        <f t="shared" si="0"/>
        <v>0</v>
      </c>
      <c r="Q8" s="102">
        <v>0</v>
      </c>
      <c r="R8" s="101">
        <v>0</v>
      </c>
      <c r="S8" s="102">
        <v>0</v>
      </c>
      <c r="T8" s="100" t="s">
        <v>333</v>
      </c>
      <c r="U8" s="100" t="s">
        <v>408</v>
      </c>
      <c r="V8" s="100" t="s">
        <v>373</v>
      </c>
      <c r="W8" s="100" t="s">
        <v>113</v>
      </c>
      <c r="X8" s="100" t="s">
        <v>425</v>
      </c>
      <c r="Y8" s="100" t="s">
        <v>240</v>
      </c>
      <c r="Z8" s="100"/>
      <c r="AA8" s="100"/>
      <c r="AB8" s="97">
        <f t="shared" si="1"/>
        <v>162590</v>
      </c>
      <c r="AC8" s="103">
        <v>0</v>
      </c>
      <c r="AD8" s="98" t="str">
        <f>VLOOKUP(AF8,Table1[[Ký hiệu]:[Hướng xli]],9,0)</f>
        <v>NCC check theo sheep data cửa hàng nhập kho điều chỉnh giảm toàn bộ HĐ cũ và xuất lại HĐ mới đúng số lượng</v>
      </c>
      <c r="AE8" s="103" t="s">
        <v>512</v>
      </c>
      <c r="AF8" s="100">
        <v>28825</v>
      </c>
      <c r="AG8" s="91" t="s">
        <v>673</v>
      </c>
      <c r="AH8" s="87" t="s">
        <v>718</v>
      </c>
      <c r="AI8" s="87" t="s">
        <v>800</v>
      </c>
      <c r="AJ8" s="88"/>
      <c r="AK8" s="88"/>
    </row>
    <row r="9" spans="1:37" x14ac:dyDescent="0.25">
      <c r="A9" s="93">
        <v>45450</v>
      </c>
      <c r="B9" s="94" t="s">
        <v>47</v>
      </c>
      <c r="C9" s="93">
        <v>45456</v>
      </c>
      <c r="D9" s="94" t="s">
        <v>501</v>
      </c>
      <c r="E9" s="94">
        <v>4160177182</v>
      </c>
      <c r="F9" s="94" t="s">
        <v>363</v>
      </c>
      <c r="G9" s="94" t="s">
        <v>307</v>
      </c>
      <c r="H9" s="94" t="s">
        <v>251</v>
      </c>
      <c r="I9" s="94" t="s">
        <v>243</v>
      </c>
      <c r="J9" s="94" t="s">
        <v>430</v>
      </c>
      <c r="K9" s="94" t="s">
        <v>80</v>
      </c>
      <c r="L9" s="95">
        <v>3</v>
      </c>
      <c r="M9" s="95">
        <v>3</v>
      </c>
      <c r="N9" s="96">
        <v>37720</v>
      </c>
      <c r="O9" s="96">
        <v>113160</v>
      </c>
      <c r="P9" s="96">
        <f t="shared" si="0"/>
        <v>113160</v>
      </c>
      <c r="Q9" s="96">
        <v>0</v>
      </c>
      <c r="R9" s="95">
        <v>0</v>
      </c>
      <c r="S9" s="96">
        <v>0</v>
      </c>
      <c r="T9" s="94" t="s">
        <v>333</v>
      </c>
      <c r="U9" s="94" t="s">
        <v>408</v>
      </c>
      <c r="V9" s="94" t="s">
        <v>373</v>
      </c>
      <c r="W9" s="94" t="s">
        <v>113</v>
      </c>
      <c r="X9" s="94" t="s">
        <v>425</v>
      </c>
      <c r="Y9" s="94" t="s">
        <v>240</v>
      </c>
      <c r="Z9" s="94"/>
      <c r="AA9" s="94"/>
      <c r="AB9" s="97">
        <f t="shared" si="1"/>
        <v>122213</v>
      </c>
      <c r="AC9" s="98">
        <v>113160</v>
      </c>
      <c r="AD9" s="98" t="str">
        <f>VLOOKUP(AF9,Table1[[Ký hiệu]:[Hướng xli]],9,0)</f>
        <v>NCC check theo sheep data cửa hàng nhập kho điều chỉnh giảm toàn bộ HĐ cũ và xuất lại HĐ mới đúng số lượng</v>
      </c>
      <c r="AE9" s="98" t="s">
        <v>512</v>
      </c>
      <c r="AF9" s="94">
        <v>28825</v>
      </c>
      <c r="AG9" s="91" t="s">
        <v>673</v>
      </c>
      <c r="AH9" s="87" t="s">
        <v>718</v>
      </c>
      <c r="AI9" s="87" t="s">
        <v>800</v>
      </c>
    </row>
    <row r="10" spans="1:37" s="62" customFormat="1" x14ac:dyDescent="0.25">
      <c r="A10" s="93">
        <v>45474</v>
      </c>
      <c r="B10" s="94" t="s">
        <v>381</v>
      </c>
      <c r="C10" s="93">
        <v>45477</v>
      </c>
      <c r="D10" s="94" t="s">
        <v>352</v>
      </c>
      <c r="E10" s="94">
        <v>4160781730</v>
      </c>
      <c r="F10" s="94" t="s">
        <v>60</v>
      </c>
      <c r="G10" s="94" t="s">
        <v>359</v>
      </c>
      <c r="H10" s="94"/>
      <c r="I10" s="94" t="s">
        <v>450</v>
      </c>
      <c r="J10" s="94" t="s">
        <v>306</v>
      </c>
      <c r="K10" s="94" t="s">
        <v>80</v>
      </c>
      <c r="L10" s="95">
        <v>5</v>
      </c>
      <c r="M10" s="95">
        <v>5</v>
      </c>
      <c r="N10" s="96">
        <v>58745</v>
      </c>
      <c r="O10" s="96">
        <v>293725</v>
      </c>
      <c r="P10" s="96">
        <f t="shared" si="0"/>
        <v>293725</v>
      </c>
      <c r="Q10" s="96">
        <v>0</v>
      </c>
      <c r="R10" s="95">
        <v>0</v>
      </c>
      <c r="S10" s="96">
        <v>0</v>
      </c>
      <c r="T10" s="94" t="s">
        <v>462</v>
      </c>
      <c r="U10" s="94" t="s">
        <v>252</v>
      </c>
      <c r="V10" s="94" t="s">
        <v>469</v>
      </c>
      <c r="W10" s="94" t="s">
        <v>253</v>
      </c>
      <c r="X10" s="94" t="s">
        <v>425</v>
      </c>
      <c r="Y10" s="94" t="s">
        <v>445</v>
      </c>
      <c r="Z10" s="94"/>
      <c r="AA10" s="94"/>
      <c r="AB10" s="97">
        <f t="shared" si="1"/>
        <v>317223</v>
      </c>
      <c r="AC10" s="98">
        <v>0</v>
      </c>
      <c r="AD10" s="98" t="str">
        <f>VLOOKUP(AF10,Table1[[Ký hiệu]:[Hướng xli]],9,0)</f>
        <v>NCC điều chỉnh giảm toàn bộ HĐ</v>
      </c>
      <c r="AE10" s="98" t="s">
        <v>518</v>
      </c>
      <c r="AF10" s="94">
        <v>32409</v>
      </c>
      <c r="AG10" s="91" t="s">
        <v>677</v>
      </c>
      <c r="AH10" s="87" t="s">
        <v>251</v>
      </c>
      <c r="AI10" s="87" t="s">
        <v>251</v>
      </c>
      <c r="AJ10" s="87"/>
      <c r="AK10" s="87"/>
    </row>
    <row r="11" spans="1:37" s="62" customFormat="1" x14ac:dyDescent="0.25">
      <c r="A11" s="93">
        <v>45474</v>
      </c>
      <c r="B11" s="94" t="s">
        <v>381</v>
      </c>
      <c r="C11" s="93">
        <v>45477</v>
      </c>
      <c r="D11" s="94" t="s">
        <v>352</v>
      </c>
      <c r="E11" s="94">
        <v>4160781730</v>
      </c>
      <c r="F11" s="94" t="s">
        <v>60</v>
      </c>
      <c r="G11" s="94" t="s">
        <v>359</v>
      </c>
      <c r="H11" s="94"/>
      <c r="I11" s="94" t="s">
        <v>328</v>
      </c>
      <c r="J11" s="94" t="s">
        <v>305</v>
      </c>
      <c r="K11" s="94" t="s">
        <v>80</v>
      </c>
      <c r="L11" s="95">
        <v>10</v>
      </c>
      <c r="M11" s="95">
        <v>10</v>
      </c>
      <c r="N11" s="96">
        <v>111058</v>
      </c>
      <c r="O11" s="96">
        <v>1110580</v>
      </c>
      <c r="P11" s="96">
        <f t="shared" si="0"/>
        <v>1110580</v>
      </c>
      <c r="Q11" s="96">
        <v>0</v>
      </c>
      <c r="R11" s="95">
        <v>0</v>
      </c>
      <c r="S11" s="96">
        <v>0</v>
      </c>
      <c r="T11" s="94" t="s">
        <v>462</v>
      </c>
      <c r="U11" s="94" t="s">
        <v>252</v>
      </c>
      <c r="V11" s="94" t="s">
        <v>469</v>
      </c>
      <c r="W11" s="94" t="s">
        <v>253</v>
      </c>
      <c r="X11" s="94" t="s">
        <v>425</v>
      </c>
      <c r="Y11" s="94" t="s">
        <v>445</v>
      </c>
      <c r="Z11" s="94"/>
      <c r="AA11" s="94"/>
      <c r="AB11" s="97">
        <f t="shared" si="1"/>
        <v>1199426</v>
      </c>
      <c r="AC11" s="98">
        <v>0</v>
      </c>
      <c r="AD11" s="98" t="str">
        <f>VLOOKUP(AF11,Table1[[Ký hiệu]:[Hướng xli]],9,0)</f>
        <v>NCC điều chỉnh giảm toàn bộ HĐ</v>
      </c>
      <c r="AE11" s="98" t="s">
        <v>518</v>
      </c>
      <c r="AF11" s="94">
        <v>32409</v>
      </c>
      <c r="AG11" s="91" t="s">
        <v>677</v>
      </c>
      <c r="AH11" s="87" t="s">
        <v>251</v>
      </c>
      <c r="AI11" s="87" t="s">
        <v>251</v>
      </c>
      <c r="AJ11" s="87"/>
      <c r="AK11" s="87"/>
    </row>
    <row r="12" spans="1:37" s="62" customFormat="1" x14ac:dyDescent="0.25">
      <c r="A12" s="93">
        <v>45474</v>
      </c>
      <c r="B12" s="94" t="s">
        <v>381</v>
      </c>
      <c r="C12" s="93">
        <v>45477</v>
      </c>
      <c r="D12" s="94" t="s">
        <v>352</v>
      </c>
      <c r="E12" s="94">
        <v>4160781730</v>
      </c>
      <c r="F12" s="94" t="s">
        <v>60</v>
      </c>
      <c r="G12" s="94" t="s">
        <v>359</v>
      </c>
      <c r="H12" s="94"/>
      <c r="I12" s="94" t="s">
        <v>243</v>
      </c>
      <c r="J12" s="94" t="s">
        <v>430</v>
      </c>
      <c r="K12" s="94" t="s">
        <v>80</v>
      </c>
      <c r="L12" s="95">
        <v>3</v>
      </c>
      <c r="M12" s="95">
        <v>3</v>
      </c>
      <c r="N12" s="96">
        <v>37720</v>
      </c>
      <c r="O12" s="96">
        <v>113160</v>
      </c>
      <c r="P12" s="96">
        <f t="shared" si="0"/>
        <v>113160</v>
      </c>
      <c r="Q12" s="96">
        <v>0</v>
      </c>
      <c r="R12" s="95">
        <v>0</v>
      </c>
      <c r="S12" s="96">
        <v>0</v>
      </c>
      <c r="T12" s="94" t="s">
        <v>462</v>
      </c>
      <c r="U12" s="94" t="s">
        <v>252</v>
      </c>
      <c r="V12" s="94" t="s">
        <v>469</v>
      </c>
      <c r="W12" s="94" t="s">
        <v>253</v>
      </c>
      <c r="X12" s="94" t="s">
        <v>425</v>
      </c>
      <c r="Y12" s="94" t="s">
        <v>445</v>
      </c>
      <c r="Z12" s="94"/>
      <c r="AA12" s="94"/>
      <c r="AB12" s="97">
        <f t="shared" si="1"/>
        <v>122213</v>
      </c>
      <c r="AC12" s="98">
        <v>0</v>
      </c>
      <c r="AD12" s="98" t="str">
        <f>VLOOKUP(AF12,Table1[[Ký hiệu]:[Hướng xli]],9,0)</f>
        <v>NCC điều chỉnh giảm toàn bộ HĐ</v>
      </c>
      <c r="AE12" s="98" t="s">
        <v>518</v>
      </c>
      <c r="AF12" s="94">
        <v>32409</v>
      </c>
      <c r="AG12" s="91" t="s">
        <v>677</v>
      </c>
      <c r="AH12" s="87" t="s">
        <v>251</v>
      </c>
      <c r="AI12" s="87" t="s">
        <v>251</v>
      </c>
      <c r="AJ12" s="87"/>
      <c r="AK12" s="87"/>
    </row>
    <row r="13" spans="1:37" x14ac:dyDescent="0.25">
      <c r="A13" s="93">
        <v>45474</v>
      </c>
      <c r="B13" s="94" t="s">
        <v>74</v>
      </c>
      <c r="C13" s="93">
        <v>45477</v>
      </c>
      <c r="D13" s="94" t="s">
        <v>369</v>
      </c>
      <c r="E13" s="94">
        <v>4160864944</v>
      </c>
      <c r="F13" s="94" t="s">
        <v>508</v>
      </c>
      <c r="G13" s="94" t="s">
        <v>359</v>
      </c>
      <c r="H13" s="94"/>
      <c r="I13" s="94" t="s">
        <v>450</v>
      </c>
      <c r="J13" s="94" t="s">
        <v>306</v>
      </c>
      <c r="K13" s="94" t="s">
        <v>80</v>
      </c>
      <c r="L13" s="95">
        <v>5</v>
      </c>
      <c r="M13" s="95">
        <v>5</v>
      </c>
      <c r="N13" s="96">
        <v>58745</v>
      </c>
      <c r="O13" s="96">
        <v>293725</v>
      </c>
      <c r="P13" s="96">
        <f t="shared" si="0"/>
        <v>293725</v>
      </c>
      <c r="Q13" s="96">
        <v>0</v>
      </c>
      <c r="R13" s="95">
        <v>0</v>
      </c>
      <c r="S13" s="96">
        <v>0</v>
      </c>
      <c r="T13" s="94" t="s">
        <v>462</v>
      </c>
      <c r="U13" s="94" t="s">
        <v>252</v>
      </c>
      <c r="V13" s="94" t="s">
        <v>265</v>
      </c>
      <c r="W13" s="94" t="s">
        <v>253</v>
      </c>
      <c r="X13" s="94" t="s">
        <v>425</v>
      </c>
      <c r="Y13" s="94"/>
      <c r="Z13" s="94" t="s">
        <v>251</v>
      </c>
      <c r="AA13" s="94"/>
      <c r="AB13" s="97">
        <f t="shared" si="1"/>
        <v>317223</v>
      </c>
      <c r="AC13" s="98">
        <v>293725</v>
      </c>
      <c r="AD13" s="98" t="str">
        <f>VLOOKUP(AF13,Table1[[Ký hiệu]:[Hướng xli]],9,0)</f>
        <v>NCC check theo sheep data cửa hàng nhập kho điều chỉnh giảm toàn bộ HĐ cũ và xuất lại HĐ mới đúng số lượng</v>
      </c>
      <c r="AE13" s="98" t="s">
        <v>516</v>
      </c>
      <c r="AF13" s="94">
        <v>32471</v>
      </c>
      <c r="AG13" s="91" t="s">
        <v>673</v>
      </c>
      <c r="AH13" s="87" t="s">
        <v>717</v>
      </c>
      <c r="AI13" s="87" t="s">
        <v>788</v>
      </c>
    </row>
    <row r="14" spans="1:37" s="16" customFormat="1" x14ac:dyDescent="0.25">
      <c r="A14" s="99">
        <v>45474</v>
      </c>
      <c r="B14" s="100" t="s">
        <v>74</v>
      </c>
      <c r="C14" s="99">
        <v>45477</v>
      </c>
      <c r="D14" s="100" t="s">
        <v>369</v>
      </c>
      <c r="E14" s="100">
        <v>4160864944</v>
      </c>
      <c r="F14" s="100" t="s">
        <v>508</v>
      </c>
      <c r="G14" s="100" t="s">
        <v>359</v>
      </c>
      <c r="H14" s="100"/>
      <c r="I14" s="100" t="s">
        <v>328</v>
      </c>
      <c r="J14" s="100" t="s">
        <v>305</v>
      </c>
      <c r="K14" s="100" t="s">
        <v>80</v>
      </c>
      <c r="L14" s="101">
        <v>3</v>
      </c>
      <c r="M14" s="101">
        <v>0</v>
      </c>
      <c r="N14" s="102">
        <v>111058</v>
      </c>
      <c r="O14" s="102">
        <v>333174</v>
      </c>
      <c r="P14" s="96">
        <f t="shared" si="0"/>
        <v>0</v>
      </c>
      <c r="Q14" s="102">
        <v>0</v>
      </c>
      <c r="R14" s="101">
        <v>0</v>
      </c>
      <c r="S14" s="102">
        <v>0</v>
      </c>
      <c r="T14" s="100" t="s">
        <v>462</v>
      </c>
      <c r="U14" s="100" t="s">
        <v>252</v>
      </c>
      <c r="V14" s="100" t="s">
        <v>265</v>
      </c>
      <c r="W14" s="100" t="s">
        <v>253</v>
      </c>
      <c r="X14" s="100" t="s">
        <v>425</v>
      </c>
      <c r="Y14" s="100"/>
      <c r="Z14" s="100" t="s">
        <v>251</v>
      </c>
      <c r="AA14" s="100"/>
      <c r="AB14" s="97">
        <f t="shared" si="1"/>
        <v>359828</v>
      </c>
      <c r="AC14" s="103">
        <v>0</v>
      </c>
      <c r="AD14" s="98" t="str">
        <f>VLOOKUP(AF14,Table1[[Ký hiệu]:[Hướng xli]],9,0)</f>
        <v>NCC check theo sheep data cửa hàng nhập kho điều chỉnh giảm toàn bộ HĐ cũ và xuất lại HĐ mới đúng số lượng</v>
      </c>
      <c r="AE14" s="103" t="s">
        <v>516</v>
      </c>
      <c r="AF14" s="100">
        <v>32471</v>
      </c>
      <c r="AG14" s="91" t="s">
        <v>673</v>
      </c>
      <c r="AH14" s="87" t="s">
        <v>717</v>
      </c>
      <c r="AI14" s="87" t="s">
        <v>788</v>
      </c>
      <c r="AJ14" s="88"/>
      <c r="AK14" s="88"/>
    </row>
    <row r="15" spans="1:37" x14ac:dyDescent="0.25">
      <c r="A15" s="93">
        <v>45474</v>
      </c>
      <c r="B15" s="94" t="s">
        <v>74</v>
      </c>
      <c r="C15" s="93">
        <v>45477</v>
      </c>
      <c r="D15" s="94" t="s">
        <v>369</v>
      </c>
      <c r="E15" s="94">
        <v>4160864944</v>
      </c>
      <c r="F15" s="94" t="s">
        <v>508</v>
      </c>
      <c r="G15" s="94" t="s">
        <v>359</v>
      </c>
      <c r="H15" s="94"/>
      <c r="I15" s="94" t="s">
        <v>243</v>
      </c>
      <c r="J15" s="94" t="s">
        <v>430</v>
      </c>
      <c r="K15" s="94" t="s">
        <v>80</v>
      </c>
      <c r="L15" s="95">
        <v>5</v>
      </c>
      <c r="M15" s="95">
        <v>5</v>
      </c>
      <c r="N15" s="96">
        <v>46000</v>
      </c>
      <c r="O15" s="96">
        <v>230000</v>
      </c>
      <c r="P15" s="96">
        <f t="shared" si="0"/>
        <v>230000</v>
      </c>
      <c r="Q15" s="96">
        <v>0</v>
      </c>
      <c r="R15" s="95">
        <v>0</v>
      </c>
      <c r="S15" s="96">
        <v>0</v>
      </c>
      <c r="T15" s="94" t="s">
        <v>462</v>
      </c>
      <c r="U15" s="94" t="s">
        <v>252</v>
      </c>
      <c r="V15" s="94" t="s">
        <v>265</v>
      </c>
      <c r="W15" s="94" t="s">
        <v>253</v>
      </c>
      <c r="X15" s="94" t="s">
        <v>425</v>
      </c>
      <c r="Y15" s="94"/>
      <c r="Z15" s="94" t="s">
        <v>251</v>
      </c>
      <c r="AA15" s="94"/>
      <c r="AB15" s="97">
        <f t="shared" si="1"/>
        <v>248400</v>
      </c>
      <c r="AC15" s="98">
        <v>230000</v>
      </c>
      <c r="AD15" s="98" t="str">
        <f>VLOOKUP(AF15,Table1[[Ký hiệu]:[Hướng xli]],9,0)</f>
        <v>NCC check theo sheep data cửa hàng nhập kho điều chỉnh giảm toàn bộ HĐ cũ và xuất lại HĐ mới đúng số lượng</v>
      </c>
      <c r="AE15" s="98" t="s">
        <v>516</v>
      </c>
      <c r="AF15" s="94">
        <v>32471</v>
      </c>
      <c r="AG15" s="91" t="s">
        <v>673</v>
      </c>
      <c r="AH15" s="87" t="s">
        <v>717</v>
      </c>
      <c r="AI15" s="87" t="s">
        <v>788</v>
      </c>
    </row>
    <row r="16" spans="1:37" x14ac:dyDescent="0.25">
      <c r="A16" s="93">
        <v>45474</v>
      </c>
      <c r="B16" s="94" t="s">
        <v>74</v>
      </c>
      <c r="C16" s="93">
        <v>45477</v>
      </c>
      <c r="D16" s="94" t="s">
        <v>369</v>
      </c>
      <c r="E16" s="94">
        <v>4160864944</v>
      </c>
      <c r="F16" s="94" t="s">
        <v>508</v>
      </c>
      <c r="G16" s="94" t="s">
        <v>359</v>
      </c>
      <c r="H16" s="94"/>
      <c r="I16" s="94" t="s">
        <v>472</v>
      </c>
      <c r="J16" s="94" t="s">
        <v>256</v>
      </c>
      <c r="K16" s="94" t="s">
        <v>80</v>
      </c>
      <c r="L16" s="95">
        <v>3</v>
      </c>
      <c r="M16" s="95">
        <v>3</v>
      </c>
      <c r="N16" s="96">
        <v>44476</v>
      </c>
      <c r="O16" s="96">
        <v>133428</v>
      </c>
      <c r="P16" s="96">
        <f t="shared" si="0"/>
        <v>133428</v>
      </c>
      <c r="Q16" s="96">
        <v>0</v>
      </c>
      <c r="R16" s="95">
        <v>0</v>
      </c>
      <c r="S16" s="96">
        <v>0</v>
      </c>
      <c r="T16" s="94" t="s">
        <v>462</v>
      </c>
      <c r="U16" s="94" t="s">
        <v>252</v>
      </c>
      <c r="V16" s="94" t="s">
        <v>265</v>
      </c>
      <c r="W16" s="94" t="s">
        <v>253</v>
      </c>
      <c r="X16" s="94" t="s">
        <v>425</v>
      </c>
      <c r="Y16" s="94"/>
      <c r="Z16" s="94" t="s">
        <v>251</v>
      </c>
      <c r="AA16" s="94"/>
      <c r="AB16" s="97">
        <f t="shared" si="1"/>
        <v>144102</v>
      </c>
      <c r="AC16" s="98">
        <v>133428</v>
      </c>
      <c r="AD16" s="98" t="str">
        <f>VLOOKUP(AF16,Table1[[Ký hiệu]:[Hướng xli]],9,0)</f>
        <v>NCC check theo sheep data cửa hàng nhập kho điều chỉnh giảm toàn bộ HĐ cũ và xuất lại HĐ mới đúng số lượng</v>
      </c>
      <c r="AE16" s="98" t="s">
        <v>516</v>
      </c>
      <c r="AF16" s="94">
        <v>32471</v>
      </c>
      <c r="AG16" s="91" t="s">
        <v>673</v>
      </c>
      <c r="AH16" s="87" t="s">
        <v>717</v>
      </c>
      <c r="AI16" s="87" t="s">
        <v>788</v>
      </c>
    </row>
    <row r="17" spans="1:37" x14ac:dyDescent="0.25">
      <c r="A17" s="93">
        <v>45474</v>
      </c>
      <c r="B17" s="94" t="s">
        <v>74</v>
      </c>
      <c r="C17" s="93">
        <v>45477</v>
      </c>
      <c r="D17" s="94" t="s">
        <v>369</v>
      </c>
      <c r="E17" s="94">
        <v>4160864944</v>
      </c>
      <c r="F17" s="94" t="s">
        <v>508</v>
      </c>
      <c r="G17" s="94" t="s">
        <v>359</v>
      </c>
      <c r="H17" s="94"/>
      <c r="I17" s="94" t="s">
        <v>45</v>
      </c>
      <c r="J17" s="94" t="s">
        <v>168</v>
      </c>
      <c r="K17" s="94" t="s">
        <v>80</v>
      </c>
      <c r="L17" s="95">
        <v>3</v>
      </c>
      <c r="M17" s="95">
        <v>3</v>
      </c>
      <c r="N17" s="96">
        <v>59400</v>
      </c>
      <c r="O17" s="96">
        <v>178200</v>
      </c>
      <c r="P17" s="96">
        <f t="shared" si="0"/>
        <v>178200</v>
      </c>
      <c r="Q17" s="96">
        <v>0</v>
      </c>
      <c r="R17" s="95">
        <v>0</v>
      </c>
      <c r="S17" s="96">
        <v>0</v>
      </c>
      <c r="T17" s="94" t="s">
        <v>462</v>
      </c>
      <c r="U17" s="94" t="s">
        <v>252</v>
      </c>
      <c r="V17" s="94" t="s">
        <v>265</v>
      </c>
      <c r="W17" s="94" t="s">
        <v>253</v>
      </c>
      <c r="X17" s="94" t="s">
        <v>425</v>
      </c>
      <c r="Y17" s="94"/>
      <c r="Z17" s="94" t="s">
        <v>251</v>
      </c>
      <c r="AA17" s="94"/>
      <c r="AB17" s="97">
        <f t="shared" si="1"/>
        <v>192456</v>
      </c>
      <c r="AC17" s="98">
        <v>178200</v>
      </c>
      <c r="AD17" s="98" t="str">
        <f>VLOOKUP(AF17,Table1[[Ký hiệu]:[Hướng xli]],9,0)</f>
        <v>NCC check theo sheep data cửa hàng nhập kho điều chỉnh giảm toàn bộ HĐ cũ và xuất lại HĐ mới đúng số lượng</v>
      </c>
      <c r="AE17" s="98" t="s">
        <v>516</v>
      </c>
      <c r="AF17" s="94">
        <v>32471</v>
      </c>
      <c r="AG17" s="91" t="s">
        <v>673</v>
      </c>
      <c r="AH17" s="87" t="s">
        <v>717</v>
      </c>
      <c r="AI17" s="87" t="s">
        <v>788</v>
      </c>
    </row>
    <row r="18" spans="1:37" x14ac:dyDescent="0.25">
      <c r="A18" s="93">
        <v>45474</v>
      </c>
      <c r="B18" s="94" t="s">
        <v>74</v>
      </c>
      <c r="C18" s="93">
        <v>45477</v>
      </c>
      <c r="D18" s="94" t="s">
        <v>369</v>
      </c>
      <c r="E18" s="94">
        <v>4160864944</v>
      </c>
      <c r="F18" s="94" t="s">
        <v>508</v>
      </c>
      <c r="G18" s="94" t="s">
        <v>359</v>
      </c>
      <c r="H18" s="94"/>
      <c r="I18" s="94" t="s">
        <v>486</v>
      </c>
      <c r="J18" s="94" t="s">
        <v>22</v>
      </c>
      <c r="K18" s="94" t="s">
        <v>80</v>
      </c>
      <c r="L18" s="95">
        <v>3</v>
      </c>
      <c r="M18" s="95">
        <v>3</v>
      </c>
      <c r="N18" s="96">
        <v>61050</v>
      </c>
      <c r="O18" s="96">
        <v>183150</v>
      </c>
      <c r="P18" s="96">
        <f t="shared" si="0"/>
        <v>183150</v>
      </c>
      <c r="Q18" s="96">
        <v>0</v>
      </c>
      <c r="R18" s="95">
        <v>0</v>
      </c>
      <c r="S18" s="96">
        <v>0</v>
      </c>
      <c r="T18" s="94" t="s">
        <v>462</v>
      </c>
      <c r="U18" s="94" t="s">
        <v>252</v>
      </c>
      <c r="V18" s="94" t="s">
        <v>265</v>
      </c>
      <c r="W18" s="94" t="s">
        <v>253</v>
      </c>
      <c r="X18" s="94" t="s">
        <v>425</v>
      </c>
      <c r="Y18" s="94"/>
      <c r="Z18" s="94" t="s">
        <v>251</v>
      </c>
      <c r="AA18" s="94"/>
      <c r="AB18" s="97">
        <f t="shared" si="1"/>
        <v>197802</v>
      </c>
      <c r="AC18" s="98">
        <v>183150</v>
      </c>
      <c r="AD18" s="98" t="str">
        <f>VLOOKUP(AF18,Table1[[Ký hiệu]:[Hướng xli]],9,0)</f>
        <v>NCC check theo sheep data cửa hàng nhập kho điều chỉnh giảm toàn bộ HĐ cũ và xuất lại HĐ mới đúng số lượng</v>
      </c>
      <c r="AE18" s="98" t="s">
        <v>516</v>
      </c>
      <c r="AF18" s="94">
        <v>32471</v>
      </c>
      <c r="AG18" s="91" t="s">
        <v>673</v>
      </c>
      <c r="AH18" s="87" t="s">
        <v>717</v>
      </c>
      <c r="AI18" s="87" t="s">
        <v>788</v>
      </c>
    </row>
    <row r="19" spans="1:37" s="77" customFormat="1" x14ac:dyDescent="0.25">
      <c r="A19" s="93">
        <v>45474</v>
      </c>
      <c r="B19" s="94" t="s">
        <v>187</v>
      </c>
      <c r="C19" s="93">
        <v>45477</v>
      </c>
      <c r="D19" s="94" t="s">
        <v>502</v>
      </c>
      <c r="E19" s="94">
        <v>4160833945</v>
      </c>
      <c r="F19" s="94" t="s">
        <v>215</v>
      </c>
      <c r="G19" s="94" t="s">
        <v>282</v>
      </c>
      <c r="H19" s="94"/>
      <c r="I19" s="94" t="s">
        <v>450</v>
      </c>
      <c r="J19" s="94" t="s">
        <v>306</v>
      </c>
      <c r="K19" s="94" t="s">
        <v>80</v>
      </c>
      <c r="L19" s="95">
        <v>15</v>
      </c>
      <c r="M19" s="95">
        <v>15</v>
      </c>
      <c r="N19" s="96">
        <v>58745</v>
      </c>
      <c r="O19" s="96">
        <v>881175</v>
      </c>
      <c r="P19" s="96">
        <f t="shared" si="0"/>
        <v>881175</v>
      </c>
      <c r="Q19" s="96">
        <v>0</v>
      </c>
      <c r="R19" s="95">
        <v>0</v>
      </c>
      <c r="S19" s="96">
        <v>0</v>
      </c>
      <c r="T19" s="94" t="s">
        <v>462</v>
      </c>
      <c r="U19" s="94" t="s">
        <v>252</v>
      </c>
      <c r="V19" s="94" t="s">
        <v>202</v>
      </c>
      <c r="W19" s="94" t="s">
        <v>253</v>
      </c>
      <c r="X19" s="94" t="s">
        <v>425</v>
      </c>
      <c r="Y19" s="94" t="s">
        <v>445</v>
      </c>
      <c r="Z19" s="94"/>
      <c r="AA19" s="94"/>
      <c r="AB19" s="97">
        <f t="shared" si="1"/>
        <v>951669</v>
      </c>
      <c r="AC19" s="98">
        <v>881175</v>
      </c>
      <c r="AD19" s="98" t="str">
        <f>VLOOKUP(AF19,Table1[[Ký hiệu]:[Hướng xli]],9,0)</f>
        <v>NCC check theo sheep data cửa hàng nhập kho điều chỉnh giảm toàn bộ HĐ cũ và xuất lại HĐ mới đúng số lượng</v>
      </c>
      <c r="AE19" s="98" t="s">
        <v>516</v>
      </c>
      <c r="AF19" s="94">
        <v>32503</v>
      </c>
      <c r="AG19" s="91" t="s">
        <v>673</v>
      </c>
      <c r="AH19" s="87" t="s">
        <v>716</v>
      </c>
      <c r="AI19" s="87" t="s">
        <v>775</v>
      </c>
      <c r="AJ19" s="89" t="s">
        <v>812</v>
      </c>
      <c r="AK19" s="87"/>
    </row>
    <row r="20" spans="1:37" s="77" customFormat="1" x14ac:dyDescent="0.25">
      <c r="A20" s="93">
        <v>45474</v>
      </c>
      <c r="B20" s="94" t="s">
        <v>187</v>
      </c>
      <c r="C20" s="93">
        <v>45477</v>
      </c>
      <c r="D20" s="94" t="s">
        <v>502</v>
      </c>
      <c r="E20" s="94">
        <v>4160833945</v>
      </c>
      <c r="F20" s="94" t="s">
        <v>215</v>
      </c>
      <c r="G20" s="94" t="s">
        <v>282</v>
      </c>
      <c r="H20" s="94"/>
      <c r="I20" s="94" t="s">
        <v>243</v>
      </c>
      <c r="J20" s="94" t="s">
        <v>430</v>
      </c>
      <c r="K20" s="94" t="s">
        <v>80</v>
      </c>
      <c r="L20" s="95">
        <v>5</v>
      </c>
      <c r="M20" s="95">
        <v>5</v>
      </c>
      <c r="N20" s="96">
        <v>46000</v>
      </c>
      <c r="O20" s="96">
        <v>230000</v>
      </c>
      <c r="P20" s="96">
        <f t="shared" si="0"/>
        <v>230000</v>
      </c>
      <c r="Q20" s="96">
        <v>0</v>
      </c>
      <c r="R20" s="95">
        <v>0</v>
      </c>
      <c r="S20" s="96">
        <v>0</v>
      </c>
      <c r="T20" s="94" t="s">
        <v>462</v>
      </c>
      <c r="U20" s="94" t="s">
        <v>252</v>
      </c>
      <c r="V20" s="94" t="s">
        <v>202</v>
      </c>
      <c r="W20" s="94" t="s">
        <v>253</v>
      </c>
      <c r="X20" s="94" t="s">
        <v>425</v>
      </c>
      <c r="Y20" s="94"/>
      <c r="Z20" s="94"/>
      <c r="AA20" s="94"/>
      <c r="AB20" s="97">
        <f t="shared" si="1"/>
        <v>248400</v>
      </c>
      <c r="AC20" s="98">
        <v>230000</v>
      </c>
      <c r="AD20" s="98" t="str">
        <f>VLOOKUP(AF20,Table1[[Ký hiệu]:[Hướng xli]],9,0)</f>
        <v>NCC check theo sheep data cửa hàng nhập kho điều chỉnh giảm toàn bộ HĐ cũ và xuất lại HĐ mới đúng số lượng</v>
      </c>
      <c r="AE20" s="98" t="s">
        <v>516</v>
      </c>
      <c r="AF20" s="94">
        <v>32503</v>
      </c>
      <c r="AG20" s="91" t="s">
        <v>673</v>
      </c>
      <c r="AH20" s="87" t="s">
        <v>716</v>
      </c>
      <c r="AI20" s="87" t="s">
        <v>775</v>
      </c>
      <c r="AJ20" s="89" t="s">
        <v>812</v>
      </c>
      <c r="AK20" s="87"/>
    </row>
    <row r="21" spans="1:37" s="16" customFormat="1" x14ac:dyDescent="0.25">
      <c r="A21" s="99">
        <v>45474</v>
      </c>
      <c r="B21" s="100" t="s">
        <v>245</v>
      </c>
      <c r="C21" s="99">
        <v>45477</v>
      </c>
      <c r="D21" s="100" t="s">
        <v>356</v>
      </c>
      <c r="E21" s="100">
        <v>4160822589</v>
      </c>
      <c r="F21" s="100" t="s">
        <v>31</v>
      </c>
      <c r="G21" s="100" t="s">
        <v>359</v>
      </c>
      <c r="H21" s="100"/>
      <c r="I21" s="100" t="s">
        <v>450</v>
      </c>
      <c r="J21" s="100" t="s">
        <v>306</v>
      </c>
      <c r="K21" s="100" t="s">
        <v>80</v>
      </c>
      <c r="L21" s="101">
        <v>6</v>
      </c>
      <c r="M21" s="101">
        <v>4</v>
      </c>
      <c r="N21" s="102">
        <v>58745</v>
      </c>
      <c r="O21" s="102">
        <v>352470</v>
      </c>
      <c r="P21" s="96">
        <f t="shared" si="0"/>
        <v>234980</v>
      </c>
      <c r="Q21" s="102">
        <v>0</v>
      </c>
      <c r="R21" s="101">
        <v>0</v>
      </c>
      <c r="S21" s="102">
        <v>0</v>
      </c>
      <c r="T21" s="100" t="s">
        <v>196</v>
      </c>
      <c r="U21" s="100" t="s">
        <v>252</v>
      </c>
      <c r="V21" s="100" t="s">
        <v>379</v>
      </c>
      <c r="W21" s="100" t="s">
        <v>253</v>
      </c>
      <c r="X21" s="100" t="s">
        <v>425</v>
      </c>
      <c r="Y21" s="100" t="s">
        <v>445</v>
      </c>
      <c r="Z21" s="100"/>
      <c r="AA21" s="100"/>
      <c r="AB21" s="97">
        <f t="shared" si="1"/>
        <v>380668</v>
      </c>
      <c r="AC21" s="103">
        <v>234980</v>
      </c>
      <c r="AD21" s="98" t="str">
        <f>VLOOKUP(AF21,Table1[[Ký hiệu]:[Hướng xli]],9,0)</f>
        <v>NCC check theo sheep data cửa hàng nhập kho điều chỉnh giảm toàn bộ HĐ cũ và xuất lại HĐ mới đúng số lượng</v>
      </c>
      <c r="AE21" s="103" t="s">
        <v>517</v>
      </c>
      <c r="AF21" s="100">
        <v>32551</v>
      </c>
      <c r="AG21" s="91" t="s">
        <v>673</v>
      </c>
      <c r="AH21" s="87" t="s">
        <v>715</v>
      </c>
      <c r="AI21" s="87" t="s">
        <v>783</v>
      </c>
      <c r="AJ21" s="88"/>
      <c r="AK21" s="88"/>
    </row>
    <row r="22" spans="1:37" s="16" customFormat="1" x14ac:dyDescent="0.25">
      <c r="A22" s="99">
        <v>45474</v>
      </c>
      <c r="B22" s="100" t="s">
        <v>245</v>
      </c>
      <c r="C22" s="99">
        <v>45477</v>
      </c>
      <c r="D22" s="100" t="s">
        <v>356</v>
      </c>
      <c r="E22" s="100">
        <v>4160822589</v>
      </c>
      <c r="F22" s="100" t="s">
        <v>31</v>
      </c>
      <c r="G22" s="100" t="s">
        <v>359</v>
      </c>
      <c r="H22" s="100"/>
      <c r="I22" s="100" t="s">
        <v>328</v>
      </c>
      <c r="J22" s="100" t="s">
        <v>305</v>
      </c>
      <c r="K22" s="100" t="s">
        <v>80</v>
      </c>
      <c r="L22" s="101">
        <v>7</v>
      </c>
      <c r="M22" s="101">
        <v>6</v>
      </c>
      <c r="N22" s="102">
        <v>111058</v>
      </c>
      <c r="O22" s="102">
        <v>777406</v>
      </c>
      <c r="P22" s="96">
        <f t="shared" si="0"/>
        <v>666348</v>
      </c>
      <c r="Q22" s="102">
        <v>0</v>
      </c>
      <c r="R22" s="101">
        <v>0</v>
      </c>
      <c r="S22" s="102">
        <v>0</v>
      </c>
      <c r="T22" s="100" t="s">
        <v>196</v>
      </c>
      <c r="U22" s="100" t="s">
        <v>252</v>
      </c>
      <c r="V22" s="100" t="s">
        <v>379</v>
      </c>
      <c r="W22" s="100" t="s">
        <v>253</v>
      </c>
      <c r="X22" s="100" t="s">
        <v>425</v>
      </c>
      <c r="Y22" s="100" t="s">
        <v>445</v>
      </c>
      <c r="Z22" s="100"/>
      <c r="AA22" s="100"/>
      <c r="AB22" s="97">
        <f t="shared" si="1"/>
        <v>839598</v>
      </c>
      <c r="AC22" s="103">
        <v>666348</v>
      </c>
      <c r="AD22" s="98" t="str">
        <f>VLOOKUP(AF22,Table1[[Ký hiệu]:[Hướng xli]],9,0)</f>
        <v>NCC check theo sheep data cửa hàng nhập kho điều chỉnh giảm toàn bộ HĐ cũ và xuất lại HĐ mới đúng số lượng</v>
      </c>
      <c r="AE22" s="103" t="s">
        <v>517</v>
      </c>
      <c r="AF22" s="100">
        <v>32551</v>
      </c>
      <c r="AG22" s="91" t="s">
        <v>673</v>
      </c>
      <c r="AH22" s="87" t="s">
        <v>715</v>
      </c>
      <c r="AI22" s="87" t="s">
        <v>783</v>
      </c>
      <c r="AJ22" s="88"/>
      <c r="AK22" s="88"/>
    </row>
    <row r="23" spans="1:37" s="62" customFormat="1" x14ac:dyDescent="0.25">
      <c r="A23" s="93">
        <v>45474</v>
      </c>
      <c r="B23" s="94" t="s">
        <v>205</v>
      </c>
      <c r="C23" s="93">
        <v>45477</v>
      </c>
      <c r="D23" s="94" t="s">
        <v>136</v>
      </c>
      <c r="E23" s="94">
        <v>4160914201</v>
      </c>
      <c r="F23" s="94" t="s">
        <v>343</v>
      </c>
      <c r="G23" s="94" t="s">
        <v>359</v>
      </c>
      <c r="H23" s="94"/>
      <c r="I23" s="94" t="s">
        <v>450</v>
      </c>
      <c r="J23" s="94" t="s">
        <v>306</v>
      </c>
      <c r="K23" s="94" t="s">
        <v>80</v>
      </c>
      <c r="L23" s="95">
        <v>5</v>
      </c>
      <c r="M23" s="95">
        <v>5</v>
      </c>
      <c r="N23" s="96">
        <v>58745</v>
      </c>
      <c r="O23" s="96">
        <v>293725</v>
      </c>
      <c r="P23" s="96">
        <f t="shared" si="0"/>
        <v>293725</v>
      </c>
      <c r="Q23" s="96">
        <v>0</v>
      </c>
      <c r="R23" s="95">
        <v>0</v>
      </c>
      <c r="S23" s="96">
        <v>0</v>
      </c>
      <c r="T23" s="94" t="s">
        <v>462</v>
      </c>
      <c r="U23" s="94" t="s">
        <v>252</v>
      </c>
      <c r="V23" s="94" t="s">
        <v>15</v>
      </c>
      <c r="W23" s="94" t="s">
        <v>253</v>
      </c>
      <c r="X23" s="94" t="s">
        <v>425</v>
      </c>
      <c r="Y23" s="94" t="s">
        <v>445</v>
      </c>
      <c r="Z23" s="94"/>
      <c r="AA23" s="94"/>
      <c r="AB23" s="97">
        <f t="shared" si="1"/>
        <v>317223</v>
      </c>
      <c r="AC23" s="98">
        <v>0</v>
      </c>
      <c r="AD23" s="98" t="str">
        <f>VLOOKUP(AF23,Table1[[Ký hiệu]:[Hướng xli]],9,0)</f>
        <v>NCC điều chỉnh giảm toàn bộ HĐ</v>
      </c>
      <c r="AE23" s="98" t="s">
        <v>518</v>
      </c>
      <c r="AF23" s="94">
        <v>32714</v>
      </c>
      <c r="AG23" s="91" t="s">
        <v>677</v>
      </c>
      <c r="AH23" s="87" t="s">
        <v>251</v>
      </c>
      <c r="AI23" s="87" t="s">
        <v>251</v>
      </c>
      <c r="AJ23" s="87"/>
      <c r="AK23" s="87"/>
    </row>
    <row r="24" spans="1:37" s="62" customFormat="1" x14ac:dyDescent="0.25">
      <c r="A24" s="93">
        <v>45474</v>
      </c>
      <c r="B24" s="94" t="s">
        <v>205</v>
      </c>
      <c r="C24" s="93">
        <v>45477</v>
      </c>
      <c r="D24" s="94" t="s">
        <v>136</v>
      </c>
      <c r="E24" s="94">
        <v>4160914201</v>
      </c>
      <c r="F24" s="94" t="s">
        <v>343</v>
      </c>
      <c r="G24" s="94" t="s">
        <v>359</v>
      </c>
      <c r="H24" s="94"/>
      <c r="I24" s="94" t="s">
        <v>328</v>
      </c>
      <c r="J24" s="94" t="s">
        <v>305</v>
      </c>
      <c r="K24" s="94" t="s">
        <v>80</v>
      </c>
      <c r="L24" s="95">
        <v>10</v>
      </c>
      <c r="M24" s="95">
        <v>10</v>
      </c>
      <c r="N24" s="96">
        <v>111058</v>
      </c>
      <c r="O24" s="96">
        <v>1110580</v>
      </c>
      <c r="P24" s="96">
        <f t="shared" si="0"/>
        <v>1110580</v>
      </c>
      <c r="Q24" s="96">
        <v>0</v>
      </c>
      <c r="R24" s="95">
        <v>0</v>
      </c>
      <c r="S24" s="96">
        <v>0</v>
      </c>
      <c r="T24" s="94" t="s">
        <v>462</v>
      </c>
      <c r="U24" s="94" t="s">
        <v>252</v>
      </c>
      <c r="V24" s="94" t="s">
        <v>15</v>
      </c>
      <c r="W24" s="94" t="s">
        <v>253</v>
      </c>
      <c r="X24" s="94" t="s">
        <v>425</v>
      </c>
      <c r="Y24" s="94" t="s">
        <v>445</v>
      </c>
      <c r="Z24" s="94"/>
      <c r="AA24" s="94"/>
      <c r="AB24" s="97">
        <f t="shared" si="1"/>
        <v>1199426</v>
      </c>
      <c r="AC24" s="98">
        <v>0</v>
      </c>
      <c r="AD24" s="98" t="str">
        <f>VLOOKUP(AF24,Table1[[Ký hiệu]:[Hướng xli]],9,0)</f>
        <v>NCC điều chỉnh giảm toàn bộ HĐ</v>
      </c>
      <c r="AE24" s="98" t="s">
        <v>518</v>
      </c>
      <c r="AF24" s="94">
        <v>32714</v>
      </c>
      <c r="AG24" s="91" t="s">
        <v>677</v>
      </c>
      <c r="AH24" s="87" t="s">
        <v>251</v>
      </c>
      <c r="AI24" s="87" t="s">
        <v>251</v>
      </c>
      <c r="AJ24" s="87"/>
      <c r="AK24" s="87"/>
    </row>
    <row r="25" spans="1:37" s="62" customFormat="1" x14ac:dyDescent="0.25">
      <c r="A25" s="93">
        <v>45474</v>
      </c>
      <c r="B25" s="94" t="s">
        <v>205</v>
      </c>
      <c r="C25" s="93">
        <v>45477</v>
      </c>
      <c r="D25" s="94" t="s">
        <v>136</v>
      </c>
      <c r="E25" s="94">
        <v>4160914201</v>
      </c>
      <c r="F25" s="94" t="s">
        <v>343</v>
      </c>
      <c r="G25" s="94" t="s">
        <v>359</v>
      </c>
      <c r="H25" s="94"/>
      <c r="I25" s="94" t="s">
        <v>490</v>
      </c>
      <c r="J25" s="94" t="s">
        <v>236</v>
      </c>
      <c r="K25" s="94" t="s">
        <v>80</v>
      </c>
      <c r="L25" s="95">
        <v>3</v>
      </c>
      <c r="M25" s="95">
        <v>3</v>
      </c>
      <c r="N25" s="96">
        <v>70950</v>
      </c>
      <c r="O25" s="96">
        <v>212850</v>
      </c>
      <c r="P25" s="96">
        <f t="shared" si="0"/>
        <v>212850</v>
      </c>
      <c r="Q25" s="96">
        <v>0</v>
      </c>
      <c r="R25" s="95">
        <v>0</v>
      </c>
      <c r="S25" s="96">
        <v>0</v>
      </c>
      <c r="T25" s="94" t="s">
        <v>462</v>
      </c>
      <c r="U25" s="94" t="s">
        <v>252</v>
      </c>
      <c r="V25" s="94" t="s">
        <v>15</v>
      </c>
      <c r="W25" s="94" t="s">
        <v>253</v>
      </c>
      <c r="X25" s="94" t="s">
        <v>425</v>
      </c>
      <c r="Y25" s="94" t="s">
        <v>445</v>
      </c>
      <c r="Z25" s="94"/>
      <c r="AA25" s="94"/>
      <c r="AB25" s="97">
        <f t="shared" si="1"/>
        <v>229878</v>
      </c>
      <c r="AC25" s="98">
        <v>0</v>
      </c>
      <c r="AD25" s="98" t="str">
        <f>VLOOKUP(AF25,Table1[[Ký hiệu]:[Hướng xli]],9,0)</f>
        <v>NCC điều chỉnh giảm toàn bộ HĐ</v>
      </c>
      <c r="AE25" s="98" t="s">
        <v>518</v>
      </c>
      <c r="AF25" s="94">
        <v>32714</v>
      </c>
      <c r="AG25" s="91" t="s">
        <v>677</v>
      </c>
      <c r="AH25" s="87" t="s">
        <v>251</v>
      </c>
      <c r="AI25" s="87" t="s">
        <v>251</v>
      </c>
      <c r="AJ25" s="87"/>
      <c r="AK25" s="87"/>
    </row>
    <row r="26" spans="1:37" x14ac:dyDescent="0.25">
      <c r="A26" s="93">
        <v>45474</v>
      </c>
      <c r="B26" s="94" t="s">
        <v>321</v>
      </c>
      <c r="C26" s="93">
        <v>45477</v>
      </c>
      <c r="D26" s="94" t="s">
        <v>91</v>
      </c>
      <c r="E26" s="94">
        <v>4160866190</v>
      </c>
      <c r="F26" s="94" t="s">
        <v>73</v>
      </c>
      <c r="G26" s="94" t="s">
        <v>282</v>
      </c>
      <c r="H26" s="94"/>
      <c r="I26" s="94" t="s">
        <v>328</v>
      </c>
      <c r="J26" s="94" t="s">
        <v>305</v>
      </c>
      <c r="K26" s="94" t="s">
        <v>80</v>
      </c>
      <c r="L26" s="95">
        <v>5</v>
      </c>
      <c r="M26" s="95">
        <v>5</v>
      </c>
      <c r="N26" s="96">
        <v>111058</v>
      </c>
      <c r="O26" s="96">
        <v>555290</v>
      </c>
      <c r="P26" s="96">
        <f t="shared" si="0"/>
        <v>555290</v>
      </c>
      <c r="Q26" s="96">
        <v>0</v>
      </c>
      <c r="R26" s="95">
        <v>0</v>
      </c>
      <c r="S26" s="96">
        <v>0</v>
      </c>
      <c r="T26" s="94" t="s">
        <v>462</v>
      </c>
      <c r="U26" s="94" t="s">
        <v>252</v>
      </c>
      <c r="V26" s="94" t="s">
        <v>499</v>
      </c>
      <c r="W26" s="94" t="s">
        <v>253</v>
      </c>
      <c r="X26" s="94" t="s">
        <v>425</v>
      </c>
      <c r="Y26" s="94" t="s">
        <v>445</v>
      </c>
      <c r="Z26" s="94"/>
      <c r="AA26" s="94"/>
      <c r="AB26" s="97">
        <f t="shared" si="1"/>
        <v>599713</v>
      </c>
      <c r="AC26" s="98">
        <v>555290</v>
      </c>
      <c r="AD26" s="98" t="str">
        <f>VLOOKUP(AF26,Table1[[Ký hiệu]:[Hướng xli]],9,0)</f>
        <v>NCC check theo sheep data cửa hàng nhập kho điều chỉnh giảm toàn bộ HĐ cũ và xuất lại HĐ mới đúng số lượng</v>
      </c>
      <c r="AE26" s="98" t="s">
        <v>514</v>
      </c>
      <c r="AF26" s="94">
        <v>32723</v>
      </c>
      <c r="AG26" s="91" t="s">
        <v>673</v>
      </c>
      <c r="AH26" s="87" t="s">
        <v>714</v>
      </c>
      <c r="AI26" s="87" t="s">
        <v>782</v>
      </c>
    </row>
    <row r="27" spans="1:37" x14ac:dyDescent="0.25">
      <c r="A27" s="93">
        <v>45474</v>
      </c>
      <c r="B27" s="94" t="s">
        <v>321</v>
      </c>
      <c r="C27" s="93">
        <v>45477</v>
      </c>
      <c r="D27" s="94" t="s">
        <v>91</v>
      </c>
      <c r="E27" s="94">
        <v>4160866190</v>
      </c>
      <c r="F27" s="94" t="s">
        <v>73</v>
      </c>
      <c r="G27" s="94" t="s">
        <v>282</v>
      </c>
      <c r="H27" s="94"/>
      <c r="I27" s="94" t="s">
        <v>450</v>
      </c>
      <c r="J27" s="94" t="s">
        <v>306</v>
      </c>
      <c r="K27" s="94" t="s">
        <v>80</v>
      </c>
      <c r="L27" s="95">
        <v>10</v>
      </c>
      <c r="M27" s="95">
        <v>10</v>
      </c>
      <c r="N27" s="96">
        <v>58745</v>
      </c>
      <c r="O27" s="96">
        <v>587450</v>
      </c>
      <c r="P27" s="96">
        <f t="shared" si="0"/>
        <v>587450</v>
      </c>
      <c r="Q27" s="96">
        <v>0</v>
      </c>
      <c r="R27" s="95">
        <v>0</v>
      </c>
      <c r="S27" s="96">
        <v>0</v>
      </c>
      <c r="T27" s="94" t="s">
        <v>462</v>
      </c>
      <c r="U27" s="94" t="s">
        <v>252</v>
      </c>
      <c r="V27" s="94" t="s">
        <v>499</v>
      </c>
      <c r="W27" s="94" t="s">
        <v>253</v>
      </c>
      <c r="X27" s="94" t="s">
        <v>425</v>
      </c>
      <c r="Y27" s="94" t="s">
        <v>445</v>
      </c>
      <c r="Z27" s="94"/>
      <c r="AA27" s="94"/>
      <c r="AB27" s="97">
        <f t="shared" si="1"/>
        <v>634446</v>
      </c>
      <c r="AC27" s="98">
        <v>587450</v>
      </c>
      <c r="AD27" s="98" t="str">
        <f>VLOOKUP(AF27,Table1[[Ký hiệu]:[Hướng xli]],9,0)</f>
        <v>NCC check theo sheep data cửa hàng nhập kho điều chỉnh giảm toàn bộ HĐ cũ và xuất lại HĐ mới đúng số lượng</v>
      </c>
      <c r="AE27" s="98" t="s">
        <v>514</v>
      </c>
      <c r="AF27" s="94">
        <v>32723</v>
      </c>
      <c r="AG27" s="91" t="s">
        <v>673</v>
      </c>
      <c r="AH27" s="87" t="s">
        <v>714</v>
      </c>
      <c r="AI27" s="87" t="s">
        <v>782</v>
      </c>
    </row>
    <row r="28" spans="1:37" s="16" customFormat="1" x14ac:dyDescent="0.25">
      <c r="A28" s="99">
        <v>45474</v>
      </c>
      <c r="B28" s="100" t="s">
        <v>321</v>
      </c>
      <c r="C28" s="99">
        <v>45477</v>
      </c>
      <c r="D28" s="100" t="s">
        <v>91</v>
      </c>
      <c r="E28" s="100">
        <v>4160866190</v>
      </c>
      <c r="F28" s="100" t="s">
        <v>73</v>
      </c>
      <c r="G28" s="100" t="s">
        <v>282</v>
      </c>
      <c r="H28" s="100"/>
      <c r="I28" s="100" t="s">
        <v>243</v>
      </c>
      <c r="J28" s="100" t="s">
        <v>430</v>
      </c>
      <c r="K28" s="100" t="s">
        <v>80</v>
      </c>
      <c r="L28" s="101">
        <v>5</v>
      </c>
      <c r="M28" s="101">
        <v>0</v>
      </c>
      <c r="N28" s="102">
        <v>46000</v>
      </c>
      <c r="O28" s="102">
        <v>230000</v>
      </c>
      <c r="P28" s="96">
        <f t="shared" si="0"/>
        <v>0</v>
      </c>
      <c r="Q28" s="102">
        <v>0</v>
      </c>
      <c r="R28" s="101">
        <v>0</v>
      </c>
      <c r="S28" s="102">
        <v>0</v>
      </c>
      <c r="T28" s="100" t="s">
        <v>462</v>
      </c>
      <c r="U28" s="100" t="s">
        <v>252</v>
      </c>
      <c r="V28" s="100" t="s">
        <v>499</v>
      </c>
      <c r="W28" s="100" t="s">
        <v>253</v>
      </c>
      <c r="X28" s="100" t="s">
        <v>425</v>
      </c>
      <c r="Y28" s="100"/>
      <c r="Z28" s="100"/>
      <c r="AA28" s="100"/>
      <c r="AB28" s="97">
        <f t="shared" si="1"/>
        <v>248400</v>
      </c>
      <c r="AC28" s="103">
        <v>0</v>
      </c>
      <c r="AD28" s="98" t="str">
        <f>VLOOKUP(AF28,Table1[[Ký hiệu]:[Hướng xli]],9,0)</f>
        <v>NCC check theo sheep data cửa hàng nhập kho điều chỉnh giảm toàn bộ HĐ cũ và xuất lại HĐ mới đúng số lượng</v>
      </c>
      <c r="AE28" s="103" t="s">
        <v>514</v>
      </c>
      <c r="AF28" s="100">
        <v>32723</v>
      </c>
      <c r="AG28" s="91" t="s">
        <v>673</v>
      </c>
      <c r="AH28" s="87" t="s">
        <v>714</v>
      </c>
      <c r="AI28" s="87" t="s">
        <v>782</v>
      </c>
      <c r="AJ28" s="88"/>
      <c r="AK28" s="88"/>
    </row>
    <row r="29" spans="1:37" s="16" customFormat="1" x14ac:dyDescent="0.25">
      <c r="A29" s="99">
        <v>45474</v>
      </c>
      <c r="B29" s="100" t="s">
        <v>8</v>
      </c>
      <c r="C29" s="99">
        <v>45477</v>
      </c>
      <c r="D29" s="100" t="s">
        <v>37</v>
      </c>
      <c r="E29" s="100">
        <v>4161006279</v>
      </c>
      <c r="F29" s="100" t="s">
        <v>484</v>
      </c>
      <c r="G29" s="100" t="s">
        <v>359</v>
      </c>
      <c r="H29" s="100"/>
      <c r="I29" s="100" t="s">
        <v>490</v>
      </c>
      <c r="J29" s="100" t="s">
        <v>236</v>
      </c>
      <c r="K29" s="100" t="s">
        <v>80</v>
      </c>
      <c r="L29" s="101">
        <v>5</v>
      </c>
      <c r="M29" s="101">
        <v>3</v>
      </c>
      <c r="N29" s="102">
        <v>70950</v>
      </c>
      <c r="O29" s="102">
        <v>354750</v>
      </c>
      <c r="P29" s="96">
        <f t="shared" si="0"/>
        <v>212850</v>
      </c>
      <c r="Q29" s="102">
        <v>0</v>
      </c>
      <c r="R29" s="101">
        <v>0</v>
      </c>
      <c r="S29" s="102">
        <v>0</v>
      </c>
      <c r="T29" s="100" t="s">
        <v>196</v>
      </c>
      <c r="U29" s="100" t="s">
        <v>252</v>
      </c>
      <c r="V29" s="100" t="s">
        <v>288</v>
      </c>
      <c r="W29" s="100" t="s">
        <v>253</v>
      </c>
      <c r="X29" s="100" t="s">
        <v>425</v>
      </c>
      <c r="Y29" s="100" t="s">
        <v>445</v>
      </c>
      <c r="Z29" s="100"/>
      <c r="AA29" s="100"/>
      <c r="AB29" s="97">
        <f t="shared" si="1"/>
        <v>383130</v>
      </c>
      <c r="AC29" s="103">
        <v>212850</v>
      </c>
      <c r="AD29" s="98" t="str">
        <f>VLOOKUP(AF29,Table1[[Ký hiệu]:[Hướng xli]],9,0)</f>
        <v>NCC check theo sheep data cửa hàng nhập kho điều chỉnh giảm toàn bộ HĐ cũ và xuất lại HĐ mới đúng số lượng</v>
      </c>
      <c r="AE29" s="103" t="s">
        <v>519</v>
      </c>
      <c r="AF29" s="100">
        <v>32754</v>
      </c>
      <c r="AG29" s="91" t="s">
        <v>673</v>
      </c>
      <c r="AH29" s="87" t="s">
        <v>713</v>
      </c>
      <c r="AI29" s="87" t="s">
        <v>778</v>
      </c>
      <c r="AJ29" s="88"/>
      <c r="AK29" s="88"/>
    </row>
    <row r="30" spans="1:37" s="16" customFormat="1" x14ac:dyDescent="0.25">
      <c r="A30" s="99">
        <v>45474</v>
      </c>
      <c r="B30" s="100" t="s">
        <v>8</v>
      </c>
      <c r="C30" s="99">
        <v>45477</v>
      </c>
      <c r="D30" s="100" t="s">
        <v>37</v>
      </c>
      <c r="E30" s="100">
        <v>4161006279</v>
      </c>
      <c r="F30" s="100" t="s">
        <v>484</v>
      </c>
      <c r="G30" s="100" t="s">
        <v>359</v>
      </c>
      <c r="H30" s="100"/>
      <c r="I30" s="100" t="s">
        <v>448</v>
      </c>
      <c r="J30" s="100" t="s">
        <v>372</v>
      </c>
      <c r="K30" s="100" t="s">
        <v>80</v>
      </c>
      <c r="L30" s="101">
        <v>4</v>
      </c>
      <c r="M30" s="101">
        <v>3</v>
      </c>
      <c r="N30" s="102">
        <v>74250</v>
      </c>
      <c r="O30" s="102">
        <v>297000</v>
      </c>
      <c r="P30" s="96">
        <f t="shared" si="0"/>
        <v>222750</v>
      </c>
      <c r="Q30" s="102">
        <v>0</v>
      </c>
      <c r="R30" s="101">
        <v>0</v>
      </c>
      <c r="S30" s="102">
        <v>0</v>
      </c>
      <c r="T30" s="100" t="s">
        <v>196</v>
      </c>
      <c r="U30" s="100" t="s">
        <v>252</v>
      </c>
      <c r="V30" s="100" t="s">
        <v>288</v>
      </c>
      <c r="W30" s="100" t="s">
        <v>253</v>
      </c>
      <c r="X30" s="100" t="s">
        <v>425</v>
      </c>
      <c r="Y30" s="100" t="s">
        <v>445</v>
      </c>
      <c r="Z30" s="100"/>
      <c r="AA30" s="100"/>
      <c r="AB30" s="97">
        <f t="shared" si="1"/>
        <v>320760</v>
      </c>
      <c r="AC30" s="103">
        <v>222750</v>
      </c>
      <c r="AD30" s="98" t="str">
        <f>VLOOKUP(AF30,Table1[[Ký hiệu]:[Hướng xli]],9,0)</f>
        <v>NCC check theo sheep data cửa hàng nhập kho điều chỉnh giảm toàn bộ HĐ cũ và xuất lại HĐ mới đúng số lượng</v>
      </c>
      <c r="AE30" s="103" t="s">
        <v>519</v>
      </c>
      <c r="AF30" s="100">
        <v>32754</v>
      </c>
      <c r="AG30" s="91" t="s">
        <v>673</v>
      </c>
      <c r="AH30" s="87" t="s">
        <v>713</v>
      </c>
      <c r="AI30" s="87" t="s">
        <v>778</v>
      </c>
      <c r="AJ30" s="88"/>
      <c r="AK30" s="88"/>
    </row>
    <row r="31" spans="1:37" s="16" customFormat="1" x14ac:dyDescent="0.25">
      <c r="A31" s="99">
        <v>45474</v>
      </c>
      <c r="B31" s="100" t="s">
        <v>8</v>
      </c>
      <c r="C31" s="99">
        <v>45477</v>
      </c>
      <c r="D31" s="100" t="s">
        <v>37</v>
      </c>
      <c r="E31" s="100">
        <v>4161006279</v>
      </c>
      <c r="F31" s="100" t="s">
        <v>484</v>
      </c>
      <c r="G31" s="100" t="s">
        <v>359</v>
      </c>
      <c r="H31" s="100"/>
      <c r="I31" s="100" t="s">
        <v>243</v>
      </c>
      <c r="J31" s="100" t="s">
        <v>430</v>
      </c>
      <c r="K31" s="100" t="s">
        <v>80</v>
      </c>
      <c r="L31" s="101">
        <v>4</v>
      </c>
      <c r="M31" s="101">
        <v>3</v>
      </c>
      <c r="N31" s="102">
        <v>46000</v>
      </c>
      <c r="O31" s="102">
        <v>184000</v>
      </c>
      <c r="P31" s="96">
        <f t="shared" si="0"/>
        <v>138000</v>
      </c>
      <c r="Q31" s="102">
        <v>0</v>
      </c>
      <c r="R31" s="101">
        <v>0</v>
      </c>
      <c r="S31" s="102">
        <v>0</v>
      </c>
      <c r="T31" s="100" t="s">
        <v>196</v>
      </c>
      <c r="U31" s="100" t="s">
        <v>252</v>
      </c>
      <c r="V31" s="100" t="s">
        <v>288</v>
      </c>
      <c r="W31" s="100" t="s">
        <v>253</v>
      </c>
      <c r="X31" s="100" t="s">
        <v>425</v>
      </c>
      <c r="Y31" s="100" t="s">
        <v>445</v>
      </c>
      <c r="Z31" s="100"/>
      <c r="AA31" s="100"/>
      <c r="AB31" s="97">
        <f t="shared" si="1"/>
        <v>198720</v>
      </c>
      <c r="AC31" s="103">
        <v>138000</v>
      </c>
      <c r="AD31" s="98" t="str">
        <f>VLOOKUP(AF31,Table1[[Ký hiệu]:[Hướng xli]],9,0)</f>
        <v>NCC check theo sheep data cửa hàng nhập kho điều chỉnh giảm toàn bộ HĐ cũ và xuất lại HĐ mới đúng số lượng</v>
      </c>
      <c r="AE31" s="103" t="s">
        <v>519</v>
      </c>
      <c r="AF31" s="100">
        <v>32754</v>
      </c>
      <c r="AG31" s="91" t="s">
        <v>673</v>
      </c>
      <c r="AH31" s="87" t="s">
        <v>713</v>
      </c>
      <c r="AI31" s="87" t="s">
        <v>778</v>
      </c>
      <c r="AJ31" s="88"/>
      <c r="AK31" s="88"/>
    </row>
    <row r="32" spans="1:37" s="62" customFormat="1" x14ac:dyDescent="0.25">
      <c r="A32" s="93">
        <v>45474</v>
      </c>
      <c r="B32" s="94" t="s">
        <v>396</v>
      </c>
      <c r="C32" s="93">
        <v>45477</v>
      </c>
      <c r="D32" s="94" t="s">
        <v>104</v>
      </c>
      <c r="E32" s="94">
        <v>4161073493</v>
      </c>
      <c r="F32" s="94" t="s">
        <v>480</v>
      </c>
      <c r="G32" s="94" t="s">
        <v>282</v>
      </c>
      <c r="H32" s="94"/>
      <c r="I32" s="94" t="s">
        <v>328</v>
      </c>
      <c r="J32" s="94" t="s">
        <v>305</v>
      </c>
      <c r="K32" s="94" t="s">
        <v>80</v>
      </c>
      <c r="L32" s="95">
        <v>3</v>
      </c>
      <c r="M32" s="95">
        <v>3</v>
      </c>
      <c r="N32" s="96">
        <v>111058</v>
      </c>
      <c r="O32" s="96">
        <v>333174</v>
      </c>
      <c r="P32" s="96">
        <f t="shared" si="0"/>
        <v>333174</v>
      </c>
      <c r="Q32" s="96">
        <v>0</v>
      </c>
      <c r="R32" s="95">
        <v>0</v>
      </c>
      <c r="S32" s="96">
        <v>0</v>
      </c>
      <c r="T32" s="94" t="s">
        <v>162</v>
      </c>
      <c r="U32" s="94" t="s">
        <v>252</v>
      </c>
      <c r="V32" s="94" t="s">
        <v>202</v>
      </c>
      <c r="W32" s="94" t="s">
        <v>253</v>
      </c>
      <c r="X32" s="94" t="s">
        <v>425</v>
      </c>
      <c r="Y32" s="94"/>
      <c r="Z32" s="94" t="s">
        <v>251</v>
      </c>
      <c r="AA32" s="94"/>
      <c r="AB32" s="97">
        <f t="shared" si="1"/>
        <v>359828</v>
      </c>
      <c r="AC32" s="98">
        <v>0</v>
      </c>
      <c r="AD32" s="98" t="str">
        <f>VLOOKUP(AF32,Table1[[Ký hiệu]:[Hướng xli]],9,0)</f>
        <v>NCC điều chỉnh giảm toàn bộ HĐ</v>
      </c>
      <c r="AE32" s="98" t="s">
        <v>513</v>
      </c>
      <c r="AF32" s="94">
        <v>32850</v>
      </c>
      <c r="AG32" s="91" t="s">
        <v>677</v>
      </c>
      <c r="AH32" s="87" t="s">
        <v>251</v>
      </c>
      <c r="AI32" s="87" t="s">
        <v>251</v>
      </c>
      <c r="AJ32" s="87"/>
      <c r="AK32" s="87"/>
    </row>
    <row r="33" spans="1:37" s="62" customFormat="1" x14ac:dyDescent="0.25">
      <c r="A33" s="93">
        <v>45474</v>
      </c>
      <c r="B33" s="94" t="s">
        <v>396</v>
      </c>
      <c r="C33" s="93">
        <v>45477</v>
      </c>
      <c r="D33" s="94" t="s">
        <v>104</v>
      </c>
      <c r="E33" s="94">
        <v>4161073493</v>
      </c>
      <c r="F33" s="94" t="s">
        <v>480</v>
      </c>
      <c r="G33" s="94" t="s">
        <v>282</v>
      </c>
      <c r="H33" s="94"/>
      <c r="I33" s="94" t="s">
        <v>450</v>
      </c>
      <c r="J33" s="94" t="s">
        <v>306</v>
      </c>
      <c r="K33" s="94" t="s">
        <v>80</v>
      </c>
      <c r="L33" s="95">
        <v>10</v>
      </c>
      <c r="M33" s="95">
        <v>10</v>
      </c>
      <c r="N33" s="96">
        <v>58745</v>
      </c>
      <c r="O33" s="96">
        <v>587450</v>
      </c>
      <c r="P33" s="96">
        <f t="shared" si="0"/>
        <v>587450</v>
      </c>
      <c r="Q33" s="96">
        <v>0</v>
      </c>
      <c r="R33" s="95">
        <v>0</v>
      </c>
      <c r="S33" s="96">
        <v>0</v>
      </c>
      <c r="T33" s="94" t="s">
        <v>162</v>
      </c>
      <c r="U33" s="94" t="s">
        <v>252</v>
      </c>
      <c r="V33" s="94" t="s">
        <v>202</v>
      </c>
      <c r="W33" s="94" t="s">
        <v>253</v>
      </c>
      <c r="X33" s="94" t="s">
        <v>425</v>
      </c>
      <c r="Y33" s="94"/>
      <c r="Z33" s="94" t="s">
        <v>251</v>
      </c>
      <c r="AA33" s="94"/>
      <c r="AB33" s="97">
        <f t="shared" si="1"/>
        <v>634446</v>
      </c>
      <c r="AC33" s="98">
        <v>0</v>
      </c>
      <c r="AD33" s="98" t="str">
        <f>VLOOKUP(AF33,Table1[[Ký hiệu]:[Hướng xli]],9,0)</f>
        <v>NCC điều chỉnh giảm toàn bộ HĐ</v>
      </c>
      <c r="AE33" s="98" t="s">
        <v>513</v>
      </c>
      <c r="AF33" s="94">
        <v>32850</v>
      </c>
      <c r="AG33" s="91" t="s">
        <v>677</v>
      </c>
      <c r="AH33" s="87" t="s">
        <v>251</v>
      </c>
      <c r="AI33" s="87" t="s">
        <v>251</v>
      </c>
      <c r="AJ33" s="87"/>
      <c r="AK33" s="87"/>
    </row>
    <row r="34" spans="1:37" s="62" customFormat="1" x14ac:dyDescent="0.25">
      <c r="A34" s="93">
        <v>45474</v>
      </c>
      <c r="B34" s="94" t="s">
        <v>396</v>
      </c>
      <c r="C34" s="93">
        <v>45477</v>
      </c>
      <c r="D34" s="94" t="s">
        <v>104</v>
      </c>
      <c r="E34" s="94">
        <v>4161073493</v>
      </c>
      <c r="F34" s="94" t="s">
        <v>480</v>
      </c>
      <c r="G34" s="94" t="s">
        <v>282</v>
      </c>
      <c r="H34" s="94"/>
      <c r="I34" s="94" t="s">
        <v>243</v>
      </c>
      <c r="J34" s="94" t="s">
        <v>430</v>
      </c>
      <c r="K34" s="94" t="s">
        <v>80</v>
      </c>
      <c r="L34" s="95">
        <v>5</v>
      </c>
      <c r="M34" s="95">
        <v>5</v>
      </c>
      <c r="N34" s="96">
        <v>46000</v>
      </c>
      <c r="O34" s="96">
        <v>230000</v>
      </c>
      <c r="P34" s="96">
        <f t="shared" si="0"/>
        <v>230000</v>
      </c>
      <c r="Q34" s="96">
        <v>0</v>
      </c>
      <c r="R34" s="95">
        <v>0</v>
      </c>
      <c r="S34" s="96">
        <v>0</v>
      </c>
      <c r="T34" s="94" t="s">
        <v>162</v>
      </c>
      <c r="U34" s="94" t="s">
        <v>252</v>
      </c>
      <c r="V34" s="94" t="s">
        <v>202</v>
      </c>
      <c r="W34" s="94" t="s">
        <v>253</v>
      </c>
      <c r="X34" s="94" t="s">
        <v>425</v>
      </c>
      <c r="Y34" s="94"/>
      <c r="Z34" s="94" t="s">
        <v>251</v>
      </c>
      <c r="AA34" s="94"/>
      <c r="AB34" s="97">
        <f t="shared" si="1"/>
        <v>248400</v>
      </c>
      <c r="AC34" s="98">
        <v>0</v>
      </c>
      <c r="AD34" s="98" t="str">
        <f>VLOOKUP(AF34,Table1[[Ký hiệu]:[Hướng xli]],9,0)</f>
        <v>NCC điều chỉnh giảm toàn bộ HĐ</v>
      </c>
      <c r="AE34" s="98" t="s">
        <v>513</v>
      </c>
      <c r="AF34" s="94">
        <v>32850</v>
      </c>
      <c r="AG34" s="91" t="s">
        <v>677</v>
      </c>
      <c r="AH34" s="87" t="s">
        <v>251</v>
      </c>
      <c r="AI34" s="87" t="s">
        <v>251</v>
      </c>
      <c r="AJ34" s="87"/>
      <c r="AK34" s="87"/>
    </row>
    <row r="35" spans="1:37" s="62" customFormat="1" x14ac:dyDescent="0.25">
      <c r="A35" s="93">
        <v>45474</v>
      </c>
      <c r="B35" s="94" t="s">
        <v>396</v>
      </c>
      <c r="C35" s="93">
        <v>45477</v>
      </c>
      <c r="D35" s="94" t="s">
        <v>104</v>
      </c>
      <c r="E35" s="94">
        <v>4161073493</v>
      </c>
      <c r="F35" s="94" t="s">
        <v>480</v>
      </c>
      <c r="G35" s="94" t="s">
        <v>282</v>
      </c>
      <c r="H35" s="94"/>
      <c r="I35" s="94" t="s">
        <v>448</v>
      </c>
      <c r="J35" s="94" t="s">
        <v>372</v>
      </c>
      <c r="K35" s="94" t="s">
        <v>80</v>
      </c>
      <c r="L35" s="95">
        <v>5</v>
      </c>
      <c r="M35" s="95">
        <v>5</v>
      </c>
      <c r="N35" s="96">
        <v>59400</v>
      </c>
      <c r="O35" s="96">
        <v>297000</v>
      </c>
      <c r="P35" s="96">
        <f t="shared" si="0"/>
        <v>297000</v>
      </c>
      <c r="Q35" s="96">
        <v>0</v>
      </c>
      <c r="R35" s="95">
        <v>0</v>
      </c>
      <c r="S35" s="96">
        <v>0</v>
      </c>
      <c r="T35" s="94" t="s">
        <v>162</v>
      </c>
      <c r="U35" s="94" t="s">
        <v>252</v>
      </c>
      <c r="V35" s="94" t="s">
        <v>202</v>
      </c>
      <c r="W35" s="94" t="s">
        <v>253</v>
      </c>
      <c r="X35" s="94" t="s">
        <v>425</v>
      </c>
      <c r="Y35" s="94"/>
      <c r="Z35" s="94" t="s">
        <v>251</v>
      </c>
      <c r="AA35" s="94"/>
      <c r="AB35" s="97">
        <f t="shared" si="1"/>
        <v>320760</v>
      </c>
      <c r="AC35" s="98">
        <v>0</v>
      </c>
      <c r="AD35" s="98" t="str">
        <f>VLOOKUP(AF35,Table1[[Ký hiệu]:[Hướng xli]],9,0)</f>
        <v>NCC điều chỉnh giảm toàn bộ HĐ</v>
      </c>
      <c r="AE35" s="98" t="s">
        <v>513</v>
      </c>
      <c r="AF35" s="94">
        <v>32850</v>
      </c>
      <c r="AG35" s="91" t="s">
        <v>677</v>
      </c>
      <c r="AH35" s="87" t="s">
        <v>251</v>
      </c>
      <c r="AI35" s="87" t="s">
        <v>251</v>
      </c>
      <c r="AJ35" s="87"/>
      <c r="AK35" s="87"/>
    </row>
    <row r="36" spans="1:37" s="62" customFormat="1" x14ac:dyDescent="0.25">
      <c r="A36" s="93">
        <v>45474</v>
      </c>
      <c r="B36" s="94" t="s">
        <v>396</v>
      </c>
      <c r="C36" s="93">
        <v>45477</v>
      </c>
      <c r="D36" s="94" t="s">
        <v>104</v>
      </c>
      <c r="E36" s="94">
        <v>4161073493</v>
      </c>
      <c r="F36" s="94" t="s">
        <v>480</v>
      </c>
      <c r="G36" s="94" t="s">
        <v>282</v>
      </c>
      <c r="H36" s="94"/>
      <c r="I36" s="94" t="s">
        <v>490</v>
      </c>
      <c r="J36" s="94" t="s">
        <v>236</v>
      </c>
      <c r="K36" s="94" t="s">
        <v>80</v>
      </c>
      <c r="L36" s="95">
        <v>5</v>
      </c>
      <c r="M36" s="95">
        <v>5</v>
      </c>
      <c r="N36" s="96">
        <v>70950</v>
      </c>
      <c r="O36" s="96">
        <v>354750</v>
      </c>
      <c r="P36" s="96">
        <f t="shared" si="0"/>
        <v>354750</v>
      </c>
      <c r="Q36" s="96">
        <v>0</v>
      </c>
      <c r="R36" s="95">
        <v>0</v>
      </c>
      <c r="S36" s="96">
        <v>0</v>
      </c>
      <c r="T36" s="94" t="s">
        <v>162</v>
      </c>
      <c r="U36" s="94" t="s">
        <v>252</v>
      </c>
      <c r="V36" s="94" t="s">
        <v>202</v>
      </c>
      <c r="W36" s="94" t="s">
        <v>253</v>
      </c>
      <c r="X36" s="94" t="s">
        <v>425</v>
      </c>
      <c r="Y36" s="94"/>
      <c r="Z36" s="94" t="s">
        <v>251</v>
      </c>
      <c r="AA36" s="94"/>
      <c r="AB36" s="97">
        <f t="shared" si="1"/>
        <v>383130</v>
      </c>
      <c r="AC36" s="98">
        <v>0</v>
      </c>
      <c r="AD36" s="98" t="str">
        <f>VLOOKUP(AF36,Table1[[Ký hiệu]:[Hướng xli]],9,0)</f>
        <v>NCC điều chỉnh giảm toàn bộ HĐ</v>
      </c>
      <c r="AE36" s="98" t="s">
        <v>513</v>
      </c>
      <c r="AF36" s="94">
        <v>32850</v>
      </c>
      <c r="AG36" s="91" t="s">
        <v>677</v>
      </c>
      <c r="AH36" s="87" t="s">
        <v>251</v>
      </c>
      <c r="AI36" s="87" t="s">
        <v>251</v>
      </c>
      <c r="AJ36" s="87"/>
      <c r="AK36" s="87"/>
    </row>
    <row r="37" spans="1:37" s="77" customFormat="1" x14ac:dyDescent="0.25">
      <c r="A37" s="93">
        <v>45474</v>
      </c>
      <c r="B37" s="94" t="s">
        <v>134</v>
      </c>
      <c r="C37" s="93">
        <v>45477</v>
      </c>
      <c r="D37" s="94" t="s">
        <v>353</v>
      </c>
      <c r="E37" s="94" t="s">
        <v>427</v>
      </c>
      <c r="F37" s="94" t="s">
        <v>26</v>
      </c>
      <c r="G37" s="94" t="s">
        <v>273</v>
      </c>
      <c r="H37" s="94" t="s">
        <v>222</v>
      </c>
      <c r="I37" s="94" t="s">
        <v>450</v>
      </c>
      <c r="J37" s="94" t="s">
        <v>306</v>
      </c>
      <c r="K37" s="94" t="s">
        <v>80</v>
      </c>
      <c r="L37" s="95">
        <v>6</v>
      </c>
      <c r="M37" s="95">
        <v>6</v>
      </c>
      <c r="N37" s="96">
        <v>58745</v>
      </c>
      <c r="O37" s="96">
        <v>352470</v>
      </c>
      <c r="P37" s="96">
        <f t="shared" si="0"/>
        <v>352470</v>
      </c>
      <c r="Q37" s="96">
        <v>0</v>
      </c>
      <c r="R37" s="95">
        <v>0</v>
      </c>
      <c r="S37" s="96">
        <v>0</v>
      </c>
      <c r="T37" s="94"/>
      <c r="U37" s="94" t="s">
        <v>16</v>
      </c>
      <c r="V37" s="94"/>
      <c r="W37" s="94" t="s">
        <v>113</v>
      </c>
      <c r="X37" s="94" t="s">
        <v>425</v>
      </c>
      <c r="Y37" s="94" t="s">
        <v>240</v>
      </c>
      <c r="Z37" s="94"/>
      <c r="AA37" s="94"/>
      <c r="AB37" s="97">
        <f t="shared" si="1"/>
        <v>380668</v>
      </c>
      <c r="AC37" s="98">
        <v>352470</v>
      </c>
      <c r="AD37" s="98" t="str">
        <f>VLOOKUP(AF37,Table1[[Ký hiệu]:[Hướng xli]],9,0)</f>
        <v xml:space="preserve">NCC xuất hđ điều chỉnh giảm toàn bộ HĐ -&gt; xuất hđ mới đúng giá theo PO của wcm </v>
      </c>
      <c r="AE37" s="98" t="s">
        <v>520</v>
      </c>
      <c r="AF37" s="94">
        <v>33303</v>
      </c>
      <c r="AG37" s="91" t="s">
        <v>673</v>
      </c>
      <c r="AH37" s="87" t="s">
        <v>712</v>
      </c>
      <c r="AI37" s="87" t="s">
        <v>773</v>
      </c>
      <c r="AJ37" s="90" t="s">
        <v>810</v>
      </c>
      <c r="AK37" s="87"/>
    </row>
    <row r="38" spans="1:37" s="82" customFormat="1" x14ac:dyDescent="0.25">
      <c r="A38" s="99">
        <v>45474</v>
      </c>
      <c r="B38" s="100" t="s">
        <v>134</v>
      </c>
      <c r="C38" s="99">
        <v>45477</v>
      </c>
      <c r="D38" s="100" t="s">
        <v>353</v>
      </c>
      <c r="E38" s="100" t="s">
        <v>427</v>
      </c>
      <c r="F38" s="100" t="s">
        <v>26</v>
      </c>
      <c r="G38" s="100" t="s">
        <v>273</v>
      </c>
      <c r="H38" s="100" t="s">
        <v>222</v>
      </c>
      <c r="I38" s="100" t="s">
        <v>448</v>
      </c>
      <c r="J38" s="100" t="s">
        <v>372</v>
      </c>
      <c r="K38" s="100" t="s">
        <v>80</v>
      </c>
      <c r="L38" s="101">
        <v>6</v>
      </c>
      <c r="M38" s="101">
        <v>6</v>
      </c>
      <c r="N38" s="102">
        <v>74250</v>
      </c>
      <c r="O38" s="102">
        <v>445500</v>
      </c>
      <c r="P38" s="96">
        <f t="shared" si="0"/>
        <v>445500</v>
      </c>
      <c r="Q38" s="102">
        <v>0</v>
      </c>
      <c r="R38" s="101">
        <v>0</v>
      </c>
      <c r="S38" s="102">
        <v>0</v>
      </c>
      <c r="T38" s="100"/>
      <c r="U38" s="100" t="s">
        <v>16</v>
      </c>
      <c r="V38" s="100"/>
      <c r="W38" s="100" t="s">
        <v>113</v>
      </c>
      <c r="X38" s="100" t="s">
        <v>425</v>
      </c>
      <c r="Y38" s="100" t="s">
        <v>240</v>
      </c>
      <c r="Z38" s="100"/>
      <c r="AA38" s="100"/>
      <c r="AB38" s="97">
        <f t="shared" si="1"/>
        <v>481140</v>
      </c>
      <c r="AC38" s="103">
        <v>445500</v>
      </c>
      <c r="AD38" s="98" t="str">
        <f>VLOOKUP(AF38,Table1[[Ký hiệu]:[Hướng xli]],9,0)</f>
        <v xml:space="preserve">NCC xuất hđ điều chỉnh giảm toàn bộ HĐ -&gt; xuất hđ mới đúng giá theo PO của wcm </v>
      </c>
      <c r="AE38" s="103" t="s">
        <v>520</v>
      </c>
      <c r="AF38" s="100">
        <v>33303</v>
      </c>
      <c r="AG38" s="91" t="s">
        <v>673</v>
      </c>
      <c r="AH38" s="87" t="s">
        <v>712</v>
      </c>
      <c r="AI38" s="87" t="s">
        <v>773</v>
      </c>
      <c r="AJ38" s="90" t="s">
        <v>810</v>
      </c>
      <c r="AK38" s="88"/>
    </row>
    <row r="39" spans="1:37" s="62" customFormat="1" x14ac:dyDescent="0.25">
      <c r="A39" s="93">
        <v>45474</v>
      </c>
      <c r="B39" s="94" t="s">
        <v>20</v>
      </c>
      <c r="C39" s="93">
        <v>45478</v>
      </c>
      <c r="D39" s="94" t="s">
        <v>179</v>
      </c>
      <c r="E39" s="94" t="s">
        <v>431</v>
      </c>
      <c r="F39" s="94" t="s">
        <v>260</v>
      </c>
      <c r="G39" s="94" t="s">
        <v>297</v>
      </c>
      <c r="H39" s="94" t="s">
        <v>75</v>
      </c>
      <c r="I39" s="94" t="s">
        <v>328</v>
      </c>
      <c r="J39" s="94" t="s">
        <v>305</v>
      </c>
      <c r="K39" s="94" t="s">
        <v>80</v>
      </c>
      <c r="L39" s="95">
        <v>5</v>
      </c>
      <c r="M39" s="95">
        <v>5</v>
      </c>
      <c r="N39" s="96">
        <v>111058</v>
      </c>
      <c r="O39" s="96">
        <v>555290</v>
      </c>
      <c r="P39" s="96">
        <f t="shared" si="0"/>
        <v>555290</v>
      </c>
      <c r="Q39" s="96">
        <v>0</v>
      </c>
      <c r="R39" s="95">
        <v>0</v>
      </c>
      <c r="S39" s="96">
        <v>0</v>
      </c>
      <c r="T39" s="94"/>
      <c r="U39" s="94" t="s">
        <v>157</v>
      </c>
      <c r="V39" s="94"/>
      <c r="W39" s="94" t="s">
        <v>113</v>
      </c>
      <c r="X39" s="94" t="s">
        <v>425</v>
      </c>
      <c r="Y39" s="94" t="s">
        <v>240</v>
      </c>
      <c r="Z39" s="94"/>
      <c r="AA39" s="94"/>
      <c r="AB39" s="97">
        <f t="shared" si="1"/>
        <v>599713</v>
      </c>
      <c r="AC39" s="98">
        <v>0</v>
      </c>
      <c r="AD39" s="98" t="str">
        <f>VLOOKUP(AF39,Table1[[Ký hiệu]:[Hướng xli]],9,0)</f>
        <v>NCC điều chỉnh giảm toàn bộ HĐ</v>
      </c>
      <c r="AE39" s="98" t="s">
        <v>513</v>
      </c>
      <c r="AF39" s="94">
        <v>33477</v>
      </c>
      <c r="AG39" s="91" t="s">
        <v>677</v>
      </c>
      <c r="AH39" s="87" t="s">
        <v>251</v>
      </c>
      <c r="AI39" s="87" t="s">
        <v>251</v>
      </c>
      <c r="AJ39" s="87"/>
      <c r="AK39" s="87"/>
    </row>
    <row r="40" spans="1:37" s="62" customFormat="1" x14ac:dyDescent="0.25">
      <c r="A40" s="93">
        <v>45474</v>
      </c>
      <c r="B40" s="94" t="s">
        <v>20</v>
      </c>
      <c r="C40" s="93">
        <v>45478</v>
      </c>
      <c r="D40" s="94" t="s">
        <v>179</v>
      </c>
      <c r="E40" s="94" t="s">
        <v>431</v>
      </c>
      <c r="F40" s="94" t="s">
        <v>260</v>
      </c>
      <c r="G40" s="94" t="s">
        <v>297</v>
      </c>
      <c r="H40" s="94" t="s">
        <v>75</v>
      </c>
      <c r="I40" s="94" t="s">
        <v>450</v>
      </c>
      <c r="J40" s="94" t="s">
        <v>306</v>
      </c>
      <c r="K40" s="94" t="s">
        <v>80</v>
      </c>
      <c r="L40" s="95">
        <v>3</v>
      </c>
      <c r="M40" s="95">
        <v>3</v>
      </c>
      <c r="N40" s="96">
        <v>58745</v>
      </c>
      <c r="O40" s="96">
        <v>176235</v>
      </c>
      <c r="P40" s="96">
        <f t="shared" si="0"/>
        <v>176235</v>
      </c>
      <c r="Q40" s="96">
        <v>0</v>
      </c>
      <c r="R40" s="95">
        <v>0</v>
      </c>
      <c r="S40" s="96">
        <v>0</v>
      </c>
      <c r="T40" s="94"/>
      <c r="U40" s="94" t="s">
        <v>157</v>
      </c>
      <c r="V40" s="94"/>
      <c r="W40" s="94" t="s">
        <v>113</v>
      </c>
      <c r="X40" s="94" t="s">
        <v>425</v>
      </c>
      <c r="Y40" s="94" t="s">
        <v>240</v>
      </c>
      <c r="Z40" s="94"/>
      <c r="AA40" s="94"/>
      <c r="AB40" s="97">
        <f t="shared" si="1"/>
        <v>190334</v>
      </c>
      <c r="AC40" s="98">
        <v>0</v>
      </c>
      <c r="AD40" s="98" t="str">
        <f>VLOOKUP(AF40,Table1[[Ký hiệu]:[Hướng xli]],9,0)</f>
        <v>NCC điều chỉnh giảm toàn bộ HĐ</v>
      </c>
      <c r="AE40" s="98" t="s">
        <v>513</v>
      </c>
      <c r="AF40" s="94">
        <v>33477</v>
      </c>
      <c r="AG40" s="91" t="s">
        <v>677</v>
      </c>
      <c r="AH40" s="87" t="s">
        <v>251</v>
      </c>
      <c r="AI40" s="87" t="s">
        <v>251</v>
      </c>
      <c r="AJ40" s="87"/>
      <c r="AK40" s="87"/>
    </row>
    <row r="41" spans="1:37" s="62" customFormat="1" x14ac:dyDescent="0.25">
      <c r="A41" s="93">
        <v>45474</v>
      </c>
      <c r="B41" s="94" t="s">
        <v>20</v>
      </c>
      <c r="C41" s="93">
        <v>45478</v>
      </c>
      <c r="D41" s="94" t="s">
        <v>179</v>
      </c>
      <c r="E41" s="94" t="s">
        <v>431</v>
      </c>
      <c r="F41" s="94" t="s">
        <v>260</v>
      </c>
      <c r="G41" s="94" t="s">
        <v>297</v>
      </c>
      <c r="H41" s="94" t="s">
        <v>75</v>
      </c>
      <c r="I41" s="94" t="s">
        <v>472</v>
      </c>
      <c r="J41" s="94" t="s">
        <v>256</v>
      </c>
      <c r="K41" s="94" t="s">
        <v>80</v>
      </c>
      <c r="L41" s="95">
        <v>3</v>
      </c>
      <c r="M41" s="95">
        <v>3</v>
      </c>
      <c r="N41" s="96">
        <v>55595</v>
      </c>
      <c r="O41" s="96">
        <v>166785</v>
      </c>
      <c r="P41" s="96">
        <f t="shared" si="0"/>
        <v>166785</v>
      </c>
      <c r="Q41" s="96">
        <v>0</v>
      </c>
      <c r="R41" s="95">
        <v>0</v>
      </c>
      <c r="S41" s="96">
        <v>0</v>
      </c>
      <c r="T41" s="94"/>
      <c r="U41" s="94" t="s">
        <v>157</v>
      </c>
      <c r="V41" s="94"/>
      <c r="W41" s="94" t="s">
        <v>113</v>
      </c>
      <c r="X41" s="94" t="s">
        <v>425</v>
      </c>
      <c r="Y41" s="94" t="s">
        <v>240</v>
      </c>
      <c r="Z41" s="94"/>
      <c r="AA41" s="94"/>
      <c r="AB41" s="97">
        <f t="shared" si="1"/>
        <v>180128</v>
      </c>
      <c r="AC41" s="98">
        <v>0</v>
      </c>
      <c r="AD41" s="98" t="str">
        <f>VLOOKUP(AF41,Table1[[Ký hiệu]:[Hướng xli]],9,0)</f>
        <v>NCC điều chỉnh giảm toàn bộ HĐ</v>
      </c>
      <c r="AE41" s="98" t="s">
        <v>513</v>
      </c>
      <c r="AF41" s="94">
        <v>33477</v>
      </c>
      <c r="AG41" s="91" t="s">
        <v>677</v>
      </c>
      <c r="AH41" s="87" t="s">
        <v>251</v>
      </c>
      <c r="AI41" s="87" t="s">
        <v>251</v>
      </c>
      <c r="AJ41" s="87"/>
      <c r="AK41" s="87"/>
    </row>
    <row r="42" spans="1:37" s="62" customFormat="1" x14ac:dyDescent="0.25">
      <c r="A42" s="93">
        <v>45474</v>
      </c>
      <c r="B42" s="94" t="s">
        <v>20</v>
      </c>
      <c r="C42" s="93">
        <v>45478</v>
      </c>
      <c r="D42" s="94" t="s">
        <v>179</v>
      </c>
      <c r="E42" s="94" t="s">
        <v>431</v>
      </c>
      <c r="F42" s="94" t="s">
        <v>260</v>
      </c>
      <c r="G42" s="94" t="s">
        <v>297</v>
      </c>
      <c r="H42" s="94" t="s">
        <v>75</v>
      </c>
      <c r="I42" s="94" t="s">
        <v>448</v>
      </c>
      <c r="J42" s="94" t="s">
        <v>372</v>
      </c>
      <c r="K42" s="94" t="s">
        <v>80</v>
      </c>
      <c r="L42" s="95">
        <v>5</v>
      </c>
      <c r="M42" s="95">
        <v>5</v>
      </c>
      <c r="N42" s="96">
        <v>74250</v>
      </c>
      <c r="O42" s="96">
        <v>371250</v>
      </c>
      <c r="P42" s="96">
        <f t="shared" si="0"/>
        <v>371250</v>
      </c>
      <c r="Q42" s="96">
        <v>0</v>
      </c>
      <c r="R42" s="95">
        <v>0</v>
      </c>
      <c r="S42" s="96">
        <v>0</v>
      </c>
      <c r="T42" s="94"/>
      <c r="U42" s="94" t="s">
        <v>157</v>
      </c>
      <c r="V42" s="94"/>
      <c r="W42" s="94" t="s">
        <v>113</v>
      </c>
      <c r="X42" s="94" t="s">
        <v>425</v>
      </c>
      <c r="Y42" s="94" t="s">
        <v>240</v>
      </c>
      <c r="Z42" s="94"/>
      <c r="AA42" s="94"/>
      <c r="AB42" s="97">
        <f t="shared" si="1"/>
        <v>400950</v>
      </c>
      <c r="AC42" s="98">
        <v>0</v>
      </c>
      <c r="AD42" s="98" t="str">
        <f>VLOOKUP(AF42,Table1[[Ký hiệu]:[Hướng xli]],9,0)</f>
        <v>NCC điều chỉnh giảm toàn bộ HĐ</v>
      </c>
      <c r="AE42" s="98" t="s">
        <v>513</v>
      </c>
      <c r="AF42" s="94">
        <v>33477</v>
      </c>
      <c r="AG42" s="91" t="s">
        <v>677</v>
      </c>
      <c r="AH42" s="87" t="s">
        <v>251</v>
      </c>
      <c r="AI42" s="87" t="s">
        <v>251</v>
      </c>
      <c r="AJ42" s="87"/>
      <c r="AK42" s="87"/>
    </row>
    <row r="43" spans="1:37" s="62" customFormat="1" x14ac:dyDescent="0.25">
      <c r="A43" s="93">
        <v>45474</v>
      </c>
      <c r="B43" s="94" t="s">
        <v>20</v>
      </c>
      <c r="C43" s="93">
        <v>45478</v>
      </c>
      <c r="D43" s="94" t="s">
        <v>179</v>
      </c>
      <c r="E43" s="94" t="s">
        <v>431</v>
      </c>
      <c r="F43" s="94" t="s">
        <v>260</v>
      </c>
      <c r="G43" s="94" t="s">
        <v>297</v>
      </c>
      <c r="H43" s="94" t="s">
        <v>75</v>
      </c>
      <c r="I43" s="94" t="s">
        <v>490</v>
      </c>
      <c r="J43" s="94" t="s">
        <v>236</v>
      </c>
      <c r="K43" s="94" t="s">
        <v>80</v>
      </c>
      <c r="L43" s="95">
        <v>3</v>
      </c>
      <c r="M43" s="95">
        <v>3</v>
      </c>
      <c r="N43" s="96">
        <v>70950</v>
      </c>
      <c r="O43" s="96">
        <v>212850</v>
      </c>
      <c r="P43" s="96">
        <f t="shared" si="0"/>
        <v>212850</v>
      </c>
      <c r="Q43" s="96">
        <v>0</v>
      </c>
      <c r="R43" s="95">
        <v>0</v>
      </c>
      <c r="S43" s="96">
        <v>0</v>
      </c>
      <c r="T43" s="94"/>
      <c r="U43" s="94" t="s">
        <v>157</v>
      </c>
      <c r="V43" s="94"/>
      <c r="W43" s="94" t="s">
        <v>113</v>
      </c>
      <c r="X43" s="94" t="s">
        <v>425</v>
      </c>
      <c r="Y43" s="94" t="s">
        <v>240</v>
      </c>
      <c r="Z43" s="94"/>
      <c r="AA43" s="94"/>
      <c r="AB43" s="97">
        <f t="shared" si="1"/>
        <v>229878</v>
      </c>
      <c r="AC43" s="98">
        <v>0</v>
      </c>
      <c r="AD43" s="98" t="str">
        <f>VLOOKUP(AF43,Table1[[Ký hiệu]:[Hướng xli]],9,0)</f>
        <v>NCC điều chỉnh giảm toàn bộ HĐ</v>
      </c>
      <c r="AE43" s="98" t="s">
        <v>513</v>
      </c>
      <c r="AF43" s="94">
        <v>33477</v>
      </c>
      <c r="AG43" s="91" t="s">
        <v>677</v>
      </c>
      <c r="AH43" s="87" t="s">
        <v>251</v>
      </c>
      <c r="AI43" s="87" t="s">
        <v>251</v>
      </c>
      <c r="AJ43" s="87"/>
      <c r="AK43" s="87"/>
    </row>
    <row r="44" spans="1:37" s="62" customFormat="1" x14ac:dyDescent="0.25">
      <c r="A44" s="93">
        <v>45474</v>
      </c>
      <c r="B44" s="94" t="s">
        <v>20</v>
      </c>
      <c r="C44" s="93">
        <v>45478</v>
      </c>
      <c r="D44" s="94" t="s">
        <v>179</v>
      </c>
      <c r="E44" s="94" t="s">
        <v>431</v>
      </c>
      <c r="F44" s="94" t="s">
        <v>260</v>
      </c>
      <c r="G44" s="94" t="s">
        <v>297</v>
      </c>
      <c r="H44" s="94" t="s">
        <v>75</v>
      </c>
      <c r="I44" s="94" t="s">
        <v>243</v>
      </c>
      <c r="J44" s="94" t="s">
        <v>430</v>
      </c>
      <c r="K44" s="94" t="s">
        <v>80</v>
      </c>
      <c r="L44" s="95">
        <v>3</v>
      </c>
      <c r="M44" s="95">
        <v>3</v>
      </c>
      <c r="N44" s="96">
        <v>46000</v>
      </c>
      <c r="O44" s="96">
        <v>138000</v>
      </c>
      <c r="P44" s="96">
        <f t="shared" si="0"/>
        <v>138000</v>
      </c>
      <c r="Q44" s="96">
        <v>0</v>
      </c>
      <c r="R44" s="95">
        <v>0</v>
      </c>
      <c r="S44" s="96">
        <v>0</v>
      </c>
      <c r="T44" s="94"/>
      <c r="U44" s="94" t="s">
        <v>157</v>
      </c>
      <c r="V44" s="94"/>
      <c r="W44" s="94" t="s">
        <v>113</v>
      </c>
      <c r="X44" s="94" t="s">
        <v>425</v>
      </c>
      <c r="Y44" s="94" t="s">
        <v>240</v>
      </c>
      <c r="Z44" s="94"/>
      <c r="AA44" s="94"/>
      <c r="AB44" s="97">
        <f t="shared" si="1"/>
        <v>149040</v>
      </c>
      <c r="AC44" s="98">
        <v>0</v>
      </c>
      <c r="AD44" s="98" t="str">
        <f>VLOOKUP(AF44,Table1[[Ký hiệu]:[Hướng xli]],9,0)</f>
        <v>NCC điều chỉnh giảm toàn bộ HĐ</v>
      </c>
      <c r="AE44" s="98" t="s">
        <v>513</v>
      </c>
      <c r="AF44" s="94">
        <v>33477</v>
      </c>
      <c r="AG44" s="91" t="s">
        <v>677</v>
      </c>
      <c r="AH44" s="87" t="s">
        <v>251</v>
      </c>
      <c r="AI44" s="87" t="s">
        <v>251</v>
      </c>
      <c r="AJ44" s="87"/>
      <c r="AK44" s="87"/>
    </row>
    <row r="45" spans="1:37" x14ac:dyDescent="0.25">
      <c r="A45" s="93">
        <v>45474</v>
      </c>
      <c r="B45" s="94" t="s">
        <v>99</v>
      </c>
      <c r="C45" s="93">
        <v>45478</v>
      </c>
      <c r="D45" s="94" t="s">
        <v>103</v>
      </c>
      <c r="E45" s="94">
        <v>4161057982</v>
      </c>
      <c r="F45" s="94" t="s">
        <v>209</v>
      </c>
      <c r="G45" s="94" t="s">
        <v>411</v>
      </c>
      <c r="H45" s="94" t="s">
        <v>251</v>
      </c>
      <c r="I45" s="94" t="s">
        <v>450</v>
      </c>
      <c r="J45" s="94" t="s">
        <v>306</v>
      </c>
      <c r="K45" s="94" t="s">
        <v>80</v>
      </c>
      <c r="L45" s="95">
        <v>5</v>
      </c>
      <c r="M45" s="95">
        <v>5</v>
      </c>
      <c r="N45" s="96">
        <v>58745</v>
      </c>
      <c r="O45" s="96">
        <v>293725</v>
      </c>
      <c r="P45" s="96">
        <f t="shared" si="0"/>
        <v>293725</v>
      </c>
      <c r="Q45" s="96">
        <v>0</v>
      </c>
      <c r="R45" s="95">
        <v>0</v>
      </c>
      <c r="S45" s="96">
        <v>0</v>
      </c>
      <c r="T45" s="94" t="s">
        <v>207</v>
      </c>
      <c r="U45" s="94" t="s">
        <v>408</v>
      </c>
      <c r="V45" s="94" t="s">
        <v>365</v>
      </c>
      <c r="W45" s="94" t="s">
        <v>113</v>
      </c>
      <c r="X45" s="94" t="s">
        <v>425</v>
      </c>
      <c r="Y45" s="94" t="s">
        <v>240</v>
      </c>
      <c r="Z45" s="94"/>
      <c r="AA45" s="94"/>
      <c r="AB45" s="97">
        <f t="shared" si="1"/>
        <v>317223</v>
      </c>
      <c r="AC45" s="98">
        <v>293725</v>
      </c>
      <c r="AD45" s="98" t="str">
        <f>VLOOKUP(AF45,Table1[[Ký hiệu]:[Hướng xli]],9,0)</f>
        <v>NCC check theo sheep data cửa hàng nhập kho điều chỉnh giảm toàn bộ HĐ cũ và xuất lại HĐ mới đúng số lượng</v>
      </c>
      <c r="AE45" s="98" t="s">
        <v>514</v>
      </c>
      <c r="AF45" s="94">
        <v>33499</v>
      </c>
      <c r="AG45" s="91" t="s">
        <v>673</v>
      </c>
      <c r="AH45" s="87" t="s">
        <v>711</v>
      </c>
      <c r="AI45" s="87" t="s">
        <v>798</v>
      </c>
    </row>
    <row r="46" spans="1:37" x14ac:dyDescent="0.25">
      <c r="A46" s="93">
        <v>45474</v>
      </c>
      <c r="B46" s="94" t="s">
        <v>99</v>
      </c>
      <c r="C46" s="93">
        <v>45478</v>
      </c>
      <c r="D46" s="94" t="s">
        <v>103</v>
      </c>
      <c r="E46" s="94">
        <v>4161057982</v>
      </c>
      <c r="F46" s="94" t="s">
        <v>209</v>
      </c>
      <c r="G46" s="94" t="s">
        <v>411</v>
      </c>
      <c r="H46" s="94" t="s">
        <v>251</v>
      </c>
      <c r="I46" s="94" t="s">
        <v>500</v>
      </c>
      <c r="J46" s="94" t="s">
        <v>485</v>
      </c>
      <c r="K46" s="94" t="s">
        <v>80</v>
      </c>
      <c r="L46" s="95">
        <v>5</v>
      </c>
      <c r="M46" s="95">
        <v>5</v>
      </c>
      <c r="N46" s="96">
        <v>50182</v>
      </c>
      <c r="O46" s="96">
        <v>250910</v>
      </c>
      <c r="P46" s="96">
        <f t="shared" si="0"/>
        <v>250910</v>
      </c>
      <c r="Q46" s="96">
        <v>0</v>
      </c>
      <c r="R46" s="95">
        <v>0</v>
      </c>
      <c r="S46" s="96">
        <v>0</v>
      </c>
      <c r="T46" s="94" t="s">
        <v>207</v>
      </c>
      <c r="U46" s="94" t="s">
        <v>408</v>
      </c>
      <c r="V46" s="94" t="s">
        <v>365</v>
      </c>
      <c r="W46" s="94" t="s">
        <v>113</v>
      </c>
      <c r="X46" s="94" t="s">
        <v>425</v>
      </c>
      <c r="Y46" s="94" t="s">
        <v>240</v>
      </c>
      <c r="Z46" s="94"/>
      <c r="AA46" s="94"/>
      <c r="AB46" s="97">
        <f t="shared" si="1"/>
        <v>270983</v>
      </c>
      <c r="AC46" s="98">
        <v>250910</v>
      </c>
      <c r="AD46" s="98" t="str">
        <f>VLOOKUP(AF46,Table1[[Ký hiệu]:[Hướng xli]],9,0)</f>
        <v>NCC check theo sheep data cửa hàng nhập kho điều chỉnh giảm toàn bộ HĐ cũ và xuất lại HĐ mới đúng số lượng</v>
      </c>
      <c r="AE46" s="98" t="s">
        <v>514</v>
      </c>
      <c r="AF46" s="94">
        <v>33499</v>
      </c>
      <c r="AG46" s="91" t="s">
        <v>673</v>
      </c>
      <c r="AH46" s="87" t="s">
        <v>711</v>
      </c>
      <c r="AI46" s="87" t="s">
        <v>798</v>
      </c>
    </row>
    <row r="47" spans="1:37" s="16" customFormat="1" x14ac:dyDescent="0.25">
      <c r="A47" s="99">
        <v>45474</v>
      </c>
      <c r="B47" s="100" t="s">
        <v>99</v>
      </c>
      <c r="C47" s="99">
        <v>45478</v>
      </c>
      <c r="D47" s="100" t="s">
        <v>103</v>
      </c>
      <c r="E47" s="100">
        <v>4161057982</v>
      </c>
      <c r="F47" s="100" t="s">
        <v>209</v>
      </c>
      <c r="G47" s="100" t="s">
        <v>411</v>
      </c>
      <c r="H47" s="100" t="s">
        <v>251</v>
      </c>
      <c r="I47" s="100" t="s">
        <v>448</v>
      </c>
      <c r="J47" s="100" t="s">
        <v>372</v>
      </c>
      <c r="K47" s="100" t="s">
        <v>80</v>
      </c>
      <c r="L47" s="101">
        <v>5</v>
      </c>
      <c r="M47" s="101">
        <v>0</v>
      </c>
      <c r="N47" s="102">
        <v>74250</v>
      </c>
      <c r="O47" s="102">
        <v>371250</v>
      </c>
      <c r="P47" s="96">
        <f t="shared" si="0"/>
        <v>0</v>
      </c>
      <c r="Q47" s="102">
        <v>0</v>
      </c>
      <c r="R47" s="101">
        <v>0</v>
      </c>
      <c r="S47" s="102">
        <v>0</v>
      </c>
      <c r="T47" s="100" t="s">
        <v>207</v>
      </c>
      <c r="U47" s="100" t="s">
        <v>408</v>
      </c>
      <c r="V47" s="100" t="s">
        <v>365</v>
      </c>
      <c r="W47" s="100" t="s">
        <v>113</v>
      </c>
      <c r="X47" s="100" t="s">
        <v>425</v>
      </c>
      <c r="Y47" s="100" t="s">
        <v>240</v>
      </c>
      <c r="Z47" s="100"/>
      <c r="AA47" s="100"/>
      <c r="AB47" s="97">
        <f t="shared" si="1"/>
        <v>400950</v>
      </c>
      <c r="AC47" s="103">
        <v>0</v>
      </c>
      <c r="AD47" s="98" t="str">
        <f>VLOOKUP(AF47,Table1[[Ký hiệu]:[Hướng xli]],9,0)</f>
        <v>NCC check theo sheep data cửa hàng nhập kho điều chỉnh giảm toàn bộ HĐ cũ và xuất lại HĐ mới đúng số lượng</v>
      </c>
      <c r="AE47" s="103" t="s">
        <v>514</v>
      </c>
      <c r="AF47" s="100">
        <v>33499</v>
      </c>
      <c r="AG47" s="91" t="s">
        <v>673</v>
      </c>
      <c r="AH47" s="87" t="s">
        <v>711</v>
      </c>
      <c r="AI47" s="87" t="s">
        <v>798</v>
      </c>
      <c r="AJ47" s="88"/>
      <c r="AK47" s="88"/>
    </row>
    <row r="48" spans="1:37" s="62" customFormat="1" x14ac:dyDescent="0.25">
      <c r="A48" s="93">
        <v>45476</v>
      </c>
      <c r="B48" s="94" t="s">
        <v>303</v>
      </c>
      <c r="C48" s="93">
        <v>45478</v>
      </c>
      <c r="D48" s="94" t="s">
        <v>40</v>
      </c>
      <c r="E48" s="94" t="s">
        <v>338</v>
      </c>
      <c r="F48" s="94" t="s">
        <v>204</v>
      </c>
      <c r="G48" s="94" t="s">
        <v>63</v>
      </c>
      <c r="H48" s="94" t="s">
        <v>117</v>
      </c>
      <c r="I48" s="94" t="s">
        <v>450</v>
      </c>
      <c r="J48" s="94" t="s">
        <v>306</v>
      </c>
      <c r="K48" s="94" t="s">
        <v>80</v>
      </c>
      <c r="L48" s="95">
        <v>3</v>
      </c>
      <c r="M48" s="95">
        <v>3</v>
      </c>
      <c r="N48" s="96">
        <v>58745</v>
      </c>
      <c r="O48" s="96">
        <v>176235</v>
      </c>
      <c r="P48" s="96">
        <f t="shared" si="0"/>
        <v>176235</v>
      </c>
      <c r="Q48" s="96">
        <v>0</v>
      </c>
      <c r="R48" s="95">
        <v>0</v>
      </c>
      <c r="S48" s="96">
        <v>0</v>
      </c>
      <c r="T48" s="94"/>
      <c r="U48" s="94" t="s">
        <v>197</v>
      </c>
      <c r="V48" s="94"/>
      <c r="W48" s="94" t="s">
        <v>113</v>
      </c>
      <c r="X48" s="94" t="s">
        <v>425</v>
      </c>
      <c r="Y48" s="94" t="s">
        <v>240</v>
      </c>
      <c r="Z48" s="94"/>
      <c r="AA48" s="94"/>
      <c r="AB48" s="97">
        <f t="shared" si="1"/>
        <v>190334</v>
      </c>
      <c r="AC48" s="98">
        <v>0</v>
      </c>
      <c r="AD48" s="98" t="str">
        <f>VLOOKUP(AF48,Table1[[Ký hiệu]:[Hướng xli]],9,0)</f>
        <v>NCC điều chỉnh giảm toàn bộ HĐ</v>
      </c>
      <c r="AE48" s="98" t="s">
        <v>518</v>
      </c>
      <c r="AF48" s="94">
        <v>33536</v>
      </c>
      <c r="AG48" s="91" t="s">
        <v>677</v>
      </c>
      <c r="AH48" s="87" t="s">
        <v>251</v>
      </c>
      <c r="AI48" s="87" t="s">
        <v>251</v>
      </c>
      <c r="AJ48" s="87"/>
      <c r="AK48" s="87"/>
    </row>
    <row r="49" spans="1:37" s="62" customFormat="1" x14ac:dyDescent="0.25">
      <c r="A49" s="93">
        <v>45476</v>
      </c>
      <c r="B49" s="94" t="s">
        <v>303</v>
      </c>
      <c r="C49" s="93">
        <v>45478</v>
      </c>
      <c r="D49" s="94" t="s">
        <v>40</v>
      </c>
      <c r="E49" s="94" t="s">
        <v>338</v>
      </c>
      <c r="F49" s="94" t="s">
        <v>204</v>
      </c>
      <c r="G49" s="94" t="s">
        <v>63</v>
      </c>
      <c r="H49" s="94" t="s">
        <v>117</v>
      </c>
      <c r="I49" s="94" t="s">
        <v>328</v>
      </c>
      <c r="J49" s="94" t="s">
        <v>305</v>
      </c>
      <c r="K49" s="94" t="s">
        <v>80</v>
      </c>
      <c r="L49" s="95">
        <v>3</v>
      </c>
      <c r="M49" s="95">
        <v>3</v>
      </c>
      <c r="N49" s="96">
        <v>111058</v>
      </c>
      <c r="O49" s="96">
        <v>333174</v>
      </c>
      <c r="P49" s="96">
        <f t="shared" si="0"/>
        <v>333174</v>
      </c>
      <c r="Q49" s="96">
        <v>0</v>
      </c>
      <c r="R49" s="95">
        <v>0</v>
      </c>
      <c r="S49" s="96">
        <v>0</v>
      </c>
      <c r="T49" s="94"/>
      <c r="U49" s="94" t="s">
        <v>197</v>
      </c>
      <c r="V49" s="94"/>
      <c r="W49" s="94" t="s">
        <v>113</v>
      </c>
      <c r="X49" s="94" t="s">
        <v>425</v>
      </c>
      <c r="Y49" s="94" t="s">
        <v>240</v>
      </c>
      <c r="Z49" s="94"/>
      <c r="AA49" s="94"/>
      <c r="AB49" s="97">
        <f t="shared" si="1"/>
        <v>359828</v>
      </c>
      <c r="AC49" s="98">
        <v>0</v>
      </c>
      <c r="AD49" s="98" t="str">
        <f>VLOOKUP(AF49,Table1[[Ký hiệu]:[Hướng xli]],9,0)</f>
        <v>NCC điều chỉnh giảm toàn bộ HĐ</v>
      </c>
      <c r="AE49" s="98" t="s">
        <v>518</v>
      </c>
      <c r="AF49" s="94">
        <v>33536</v>
      </c>
      <c r="AG49" s="91" t="s">
        <v>677</v>
      </c>
      <c r="AH49" s="87" t="s">
        <v>251</v>
      </c>
      <c r="AI49" s="87" t="s">
        <v>251</v>
      </c>
      <c r="AJ49" s="87"/>
      <c r="AK49" s="87"/>
    </row>
    <row r="50" spans="1:37" s="62" customFormat="1" x14ac:dyDescent="0.25">
      <c r="A50" s="93">
        <v>45476</v>
      </c>
      <c r="B50" s="94" t="s">
        <v>303</v>
      </c>
      <c r="C50" s="93">
        <v>45478</v>
      </c>
      <c r="D50" s="94" t="s">
        <v>40</v>
      </c>
      <c r="E50" s="94" t="s">
        <v>338</v>
      </c>
      <c r="F50" s="94" t="s">
        <v>204</v>
      </c>
      <c r="G50" s="94" t="s">
        <v>63</v>
      </c>
      <c r="H50" s="94" t="s">
        <v>117</v>
      </c>
      <c r="I50" s="94" t="s">
        <v>472</v>
      </c>
      <c r="J50" s="94" t="s">
        <v>256</v>
      </c>
      <c r="K50" s="94" t="s">
        <v>80</v>
      </c>
      <c r="L50" s="95">
        <v>3</v>
      </c>
      <c r="M50" s="95">
        <v>3</v>
      </c>
      <c r="N50" s="96">
        <v>55595</v>
      </c>
      <c r="O50" s="96">
        <v>166785</v>
      </c>
      <c r="P50" s="96">
        <f t="shared" si="0"/>
        <v>166785</v>
      </c>
      <c r="Q50" s="96">
        <v>0</v>
      </c>
      <c r="R50" s="95">
        <v>0</v>
      </c>
      <c r="S50" s="96">
        <v>0</v>
      </c>
      <c r="T50" s="94"/>
      <c r="U50" s="94" t="s">
        <v>197</v>
      </c>
      <c r="V50" s="94"/>
      <c r="W50" s="94" t="s">
        <v>113</v>
      </c>
      <c r="X50" s="94" t="s">
        <v>425</v>
      </c>
      <c r="Y50" s="94" t="s">
        <v>240</v>
      </c>
      <c r="Z50" s="94"/>
      <c r="AA50" s="94"/>
      <c r="AB50" s="97">
        <f t="shared" si="1"/>
        <v>180128</v>
      </c>
      <c r="AC50" s="98">
        <v>0</v>
      </c>
      <c r="AD50" s="98" t="str">
        <f>VLOOKUP(AF50,Table1[[Ký hiệu]:[Hướng xli]],9,0)</f>
        <v>NCC điều chỉnh giảm toàn bộ HĐ</v>
      </c>
      <c r="AE50" s="98" t="s">
        <v>518</v>
      </c>
      <c r="AF50" s="94">
        <v>33536</v>
      </c>
      <c r="AG50" s="91" t="s">
        <v>677</v>
      </c>
      <c r="AH50" s="87" t="s">
        <v>251</v>
      </c>
      <c r="AI50" s="87" t="s">
        <v>251</v>
      </c>
      <c r="AJ50" s="87"/>
      <c r="AK50" s="87"/>
    </row>
    <row r="51" spans="1:37" s="62" customFormat="1" x14ac:dyDescent="0.25">
      <c r="A51" s="93">
        <v>45476</v>
      </c>
      <c r="B51" s="94" t="s">
        <v>303</v>
      </c>
      <c r="C51" s="93">
        <v>45478</v>
      </c>
      <c r="D51" s="94" t="s">
        <v>40</v>
      </c>
      <c r="E51" s="94" t="s">
        <v>338</v>
      </c>
      <c r="F51" s="94" t="s">
        <v>204</v>
      </c>
      <c r="G51" s="94" t="s">
        <v>63</v>
      </c>
      <c r="H51" s="94" t="s">
        <v>117</v>
      </c>
      <c r="I51" s="94" t="s">
        <v>45</v>
      </c>
      <c r="J51" s="94" t="s">
        <v>168</v>
      </c>
      <c r="K51" s="94" t="s">
        <v>80</v>
      </c>
      <c r="L51" s="95">
        <v>3</v>
      </c>
      <c r="M51" s="95">
        <v>3</v>
      </c>
      <c r="N51" s="96">
        <v>59400</v>
      </c>
      <c r="O51" s="96">
        <v>178200</v>
      </c>
      <c r="P51" s="96">
        <f t="shared" si="0"/>
        <v>178200</v>
      </c>
      <c r="Q51" s="96">
        <v>0</v>
      </c>
      <c r="R51" s="95">
        <v>0</v>
      </c>
      <c r="S51" s="96">
        <v>0</v>
      </c>
      <c r="T51" s="94"/>
      <c r="U51" s="94" t="s">
        <v>197</v>
      </c>
      <c r="V51" s="94"/>
      <c r="W51" s="94" t="s">
        <v>113</v>
      </c>
      <c r="X51" s="94" t="s">
        <v>425</v>
      </c>
      <c r="Y51" s="94" t="s">
        <v>240</v>
      </c>
      <c r="Z51" s="94"/>
      <c r="AA51" s="94"/>
      <c r="AB51" s="97">
        <f t="shared" si="1"/>
        <v>192456</v>
      </c>
      <c r="AC51" s="98">
        <v>0</v>
      </c>
      <c r="AD51" s="98" t="str">
        <f>VLOOKUP(AF51,Table1[[Ký hiệu]:[Hướng xli]],9,0)</f>
        <v>NCC điều chỉnh giảm toàn bộ HĐ</v>
      </c>
      <c r="AE51" s="98" t="s">
        <v>518</v>
      </c>
      <c r="AF51" s="94">
        <v>33536</v>
      </c>
      <c r="AG51" s="91" t="s">
        <v>677</v>
      </c>
      <c r="AH51" s="87" t="s">
        <v>251</v>
      </c>
      <c r="AI51" s="87" t="s">
        <v>251</v>
      </c>
      <c r="AJ51" s="87"/>
      <c r="AK51" s="87"/>
    </row>
    <row r="52" spans="1:37" s="62" customFormat="1" x14ac:dyDescent="0.25">
      <c r="A52" s="93">
        <v>45476</v>
      </c>
      <c r="B52" s="94" t="s">
        <v>303</v>
      </c>
      <c r="C52" s="93">
        <v>45478</v>
      </c>
      <c r="D52" s="94" t="s">
        <v>40</v>
      </c>
      <c r="E52" s="94" t="s">
        <v>338</v>
      </c>
      <c r="F52" s="94" t="s">
        <v>204</v>
      </c>
      <c r="G52" s="94" t="s">
        <v>63</v>
      </c>
      <c r="H52" s="94" t="s">
        <v>117</v>
      </c>
      <c r="I52" s="94" t="s">
        <v>490</v>
      </c>
      <c r="J52" s="94" t="s">
        <v>236</v>
      </c>
      <c r="K52" s="94" t="s">
        <v>80</v>
      </c>
      <c r="L52" s="95">
        <v>3</v>
      </c>
      <c r="M52" s="95">
        <v>3</v>
      </c>
      <c r="N52" s="96">
        <v>70950</v>
      </c>
      <c r="O52" s="96">
        <v>212850</v>
      </c>
      <c r="P52" s="96">
        <f t="shared" si="0"/>
        <v>212850</v>
      </c>
      <c r="Q52" s="96">
        <v>0</v>
      </c>
      <c r="R52" s="95">
        <v>0</v>
      </c>
      <c r="S52" s="96">
        <v>0</v>
      </c>
      <c r="T52" s="94"/>
      <c r="U52" s="94" t="s">
        <v>197</v>
      </c>
      <c r="V52" s="94"/>
      <c r="W52" s="94" t="s">
        <v>113</v>
      </c>
      <c r="X52" s="94" t="s">
        <v>425</v>
      </c>
      <c r="Y52" s="94" t="s">
        <v>240</v>
      </c>
      <c r="Z52" s="94"/>
      <c r="AA52" s="94"/>
      <c r="AB52" s="97">
        <f t="shared" si="1"/>
        <v>229878</v>
      </c>
      <c r="AC52" s="98">
        <v>0</v>
      </c>
      <c r="AD52" s="98" t="str">
        <f>VLOOKUP(AF52,Table1[[Ký hiệu]:[Hướng xli]],9,0)</f>
        <v>NCC điều chỉnh giảm toàn bộ HĐ</v>
      </c>
      <c r="AE52" s="98" t="s">
        <v>518</v>
      </c>
      <c r="AF52" s="94">
        <v>33536</v>
      </c>
      <c r="AG52" s="91" t="s">
        <v>677</v>
      </c>
      <c r="AH52" s="87" t="s">
        <v>251</v>
      </c>
      <c r="AI52" s="87" t="s">
        <v>251</v>
      </c>
      <c r="AJ52" s="87"/>
      <c r="AK52" s="87"/>
    </row>
    <row r="53" spans="1:37" s="62" customFormat="1" x14ac:dyDescent="0.25">
      <c r="A53" s="93">
        <v>45476</v>
      </c>
      <c r="B53" s="94" t="s">
        <v>303</v>
      </c>
      <c r="C53" s="93">
        <v>45478</v>
      </c>
      <c r="D53" s="94" t="s">
        <v>40</v>
      </c>
      <c r="E53" s="94" t="s">
        <v>338</v>
      </c>
      <c r="F53" s="94" t="s">
        <v>204</v>
      </c>
      <c r="G53" s="94" t="s">
        <v>63</v>
      </c>
      <c r="H53" s="94" t="s">
        <v>117</v>
      </c>
      <c r="I53" s="94" t="s">
        <v>448</v>
      </c>
      <c r="J53" s="94" t="s">
        <v>372</v>
      </c>
      <c r="K53" s="94" t="s">
        <v>80</v>
      </c>
      <c r="L53" s="95">
        <v>3</v>
      </c>
      <c r="M53" s="95">
        <v>3</v>
      </c>
      <c r="N53" s="96">
        <v>74250</v>
      </c>
      <c r="O53" s="96">
        <v>222750</v>
      </c>
      <c r="P53" s="96">
        <f t="shared" si="0"/>
        <v>222750</v>
      </c>
      <c r="Q53" s="96">
        <v>0</v>
      </c>
      <c r="R53" s="95">
        <v>0</v>
      </c>
      <c r="S53" s="96">
        <v>0</v>
      </c>
      <c r="T53" s="94"/>
      <c r="U53" s="94" t="s">
        <v>197</v>
      </c>
      <c r="V53" s="94"/>
      <c r="W53" s="94" t="s">
        <v>113</v>
      </c>
      <c r="X53" s="94" t="s">
        <v>425</v>
      </c>
      <c r="Y53" s="94" t="s">
        <v>240</v>
      </c>
      <c r="Z53" s="94"/>
      <c r="AA53" s="94"/>
      <c r="AB53" s="97">
        <f t="shared" si="1"/>
        <v>240570</v>
      </c>
      <c r="AC53" s="98">
        <v>0</v>
      </c>
      <c r="AD53" s="98" t="str">
        <f>VLOOKUP(AF53,Table1[[Ký hiệu]:[Hướng xli]],9,0)</f>
        <v>NCC điều chỉnh giảm toàn bộ HĐ</v>
      </c>
      <c r="AE53" s="98" t="s">
        <v>518</v>
      </c>
      <c r="AF53" s="94">
        <v>33536</v>
      </c>
      <c r="AG53" s="91" t="s">
        <v>677</v>
      </c>
      <c r="AH53" s="87" t="s">
        <v>251</v>
      </c>
      <c r="AI53" s="87" t="s">
        <v>251</v>
      </c>
      <c r="AJ53" s="87"/>
      <c r="AK53" s="87"/>
    </row>
    <row r="54" spans="1:37" s="62" customFormat="1" x14ac:dyDescent="0.25">
      <c r="A54" s="93">
        <v>45476</v>
      </c>
      <c r="B54" s="94" t="s">
        <v>303</v>
      </c>
      <c r="C54" s="93">
        <v>45478</v>
      </c>
      <c r="D54" s="94" t="s">
        <v>40</v>
      </c>
      <c r="E54" s="94" t="s">
        <v>338</v>
      </c>
      <c r="F54" s="94" t="s">
        <v>204</v>
      </c>
      <c r="G54" s="94" t="s">
        <v>63</v>
      </c>
      <c r="H54" s="94" t="s">
        <v>117</v>
      </c>
      <c r="I54" s="94" t="s">
        <v>500</v>
      </c>
      <c r="J54" s="94" t="s">
        <v>485</v>
      </c>
      <c r="K54" s="94" t="s">
        <v>80</v>
      </c>
      <c r="L54" s="95">
        <v>3</v>
      </c>
      <c r="M54" s="95">
        <v>3</v>
      </c>
      <c r="N54" s="96">
        <v>50182</v>
      </c>
      <c r="O54" s="96">
        <v>150546</v>
      </c>
      <c r="P54" s="96">
        <f t="shared" si="0"/>
        <v>150546</v>
      </c>
      <c r="Q54" s="96">
        <v>0</v>
      </c>
      <c r="R54" s="95">
        <v>0</v>
      </c>
      <c r="S54" s="96">
        <v>0</v>
      </c>
      <c r="T54" s="94"/>
      <c r="U54" s="94" t="s">
        <v>197</v>
      </c>
      <c r="V54" s="94"/>
      <c r="W54" s="94" t="s">
        <v>113</v>
      </c>
      <c r="X54" s="94" t="s">
        <v>425</v>
      </c>
      <c r="Y54" s="94" t="s">
        <v>240</v>
      </c>
      <c r="Z54" s="94"/>
      <c r="AA54" s="94"/>
      <c r="AB54" s="97">
        <f t="shared" si="1"/>
        <v>162590</v>
      </c>
      <c r="AC54" s="98">
        <v>0</v>
      </c>
      <c r="AD54" s="98" t="str">
        <f>VLOOKUP(AF54,Table1[[Ký hiệu]:[Hướng xli]],9,0)</f>
        <v>NCC điều chỉnh giảm toàn bộ HĐ</v>
      </c>
      <c r="AE54" s="98" t="s">
        <v>518</v>
      </c>
      <c r="AF54" s="94">
        <v>33536</v>
      </c>
      <c r="AG54" s="91" t="s">
        <v>677</v>
      </c>
      <c r="AH54" s="87" t="s">
        <v>251</v>
      </c>
      <c r="AI54" s="87" t="s">
        <v>251</v>
      </c>
      <c r="AJ54" s="87"/>
      <c r="AK54" s="87"/>
    </row>
    <row r="55" spans="1:37" s="62" customFormat="1" x14ac:dyDescent="0.25">
      <c r="A55" s="93">
        <v>45476</v>
      </c>
      <c r="B55" s="94" t="s">
        <v>303</v>
      </c>
      <c r="C55" s="93">
        <v>45478</v>
      </c>
      <c r="D55" s="94" t="s">
        <v>40</v>
      </c>
      <c r="E55" s="94" t="s">
        <v>338</v>
      </c>
      <c r="F55" s="94" t="s">
        <v>204</v>
      </c>
      <c r="G55" s="94" t="s">
        <v>63</v>
      </c>
      <c r="H55" s="94" t="s">
        <v>117</v>
      </c>
      <c r="I55" s="94" t="s">
        <v>243</v>
      </c>
      <c r="J55" s="94" t="s">
        <v>430</v>
      </c>
      <c r="K55" s="94" t="s">
        <v>80</v>
      </c>
      <c r="L55" s="95">
        <v>3</v>
      </c>
      <c r="M55" s="95">
        <v>3</v>
      </c>
      <c r="N55" s="96">
        <v>46000</v>
      </c>
      <c r="O55" s="96">
        <v>138000</v>
      </c>
      <c r="P55" s="96">
        <f t="shared" si="0"/>
        <v>138000</v>
      </c>
      <c r="Q55" s="96">
        <v>0</v>
      </c>
      <c r="R55" s="95">
        <v>0</v>
      </c>
      <c r="S55" s="96">
        <v>0</v>
      </c>
      <c r="T55" s="94"/>
      <c r="U55" s="94" t="s">
        <v>197</v>
      </c>
      <c r="V55" s="94"/>
      <c r="W55" s="94" t="s">
        <v>113</v>
      </c>
      <c r="X55" s="94" t="s">
        <v>425</v>
      </c>
      <c r="Y55" s="94" t="s">
        <v>240</v>
      </c>
      <c r="Z55" s="94"/>
      <c r="AA55" s="94"/>
      <c r="AB55" s="97">
        <f t="shared" si="1"/>
        <v>149040</v>
      </c>
      <c r="AC55" s="98">
        <v>0</v>
      </c>
      <c r="AD55" s="98" t="str">
        <f>VLOOKUP(AF55,Table1[[Ký hiệu]:[Hướng xli]],9,0)</f>
        <v>NCC điều chỉnh giảm toàn bộ HĐ</v>
      </c>
      <c r="AE55" s="98" t="s">
        <v>518</v>
      </c>
      <c r="AF55" s="94">
        <v>33536</v>
      </c>
      <c r="AG55" s="91" t="s">
        <v>677</v>
      </c>
      <c r="AH55" s="87" t="s">
        <v>251</v>
      </c>
      <c r="AI55" s="87" t="s">
        <v>251</v>
      </c>
      <c r="AJ55" s="87"/>
      <c r="AK55" s="87"/>
    </row>
    <row r="56" spans="1:37" s="62" customFormat="1" x14ac:dyDescent="0.25">
      <c r="A56" s="93">
        <v>45474</v>
      </c>
      <c r="B56" s="94" t="s">
        <v>496</v>
      </c>
      <c r="C56" s="93">
        <v>45478</v>
      </c>
      <c r="D56" s="94" t="s">
        <v>418</v>
      </c>
      <c r="E56" s="94" t="s">
        <v>69</v>
      </c>
      <c r="F56" s="94" t="s">
        <v>141</v>
      </c>
      <c r="G56" s="94" t="s">
        <v>201</v>
      </c>
      <c r="H56" s="94" t="s">
        <v>220</v>
      </c>
      <c r="I56" s="94" t="s">
        <v>450</v>
      </c>
      <c r="J56" s="94" t="s">
        <v>306</v>
      </c>
      <c r="K56" s="94" t="s">
        <v>80</v>
      </c>
      <c r="L56" s="95">
        <v>10</v>
      </c>
      <c r="M56" s="95">
        <v>10</v>
      </c>
      <c r="N56" s="96">
        <v>73431</v>
      </c>
      <c r="O56" s="96">
        <v>734310</v>
      </c>
      <c r="P56" s="96">
        <f t="shared" si="0"/>
        <v>734310</v>
      </c>
      <c r="Q56" s="96">
        <v>0</v>
      </c>
      <c r="R56" s="95">
        <v>0</v>
      </c>
      <c r="S56" s="96">
        <v>0</v>
      </c>
      <c r="T56" s="94"/>
      <c r="U56" s="94" t="s">
        <v>126</v>
      </c>
      <c r="V56" s="94"/>
      <c r="W56" s="94" t="s">
        <v>253</v>
      </c>
      <c r="X56" s="94" t="s">
        <v>425</v>
      </c>
      <c r="Y56" s="94"/>
      <c r="Z56" s="94" t="s">
        <v>251</v>
      </c>
      <c r="AA56" s="94"/>
      <c r="AB56" s="97">
        <f t="shared" si="1"/>
        <v>793055</v>
      </c>
      <c r="AC56" s="98">
        <v>0</v>
      </c>
      <c r="AD56" s="98" t="str">
        <f>VLOOKUP(AF56,Table1[[Ký hiệu]:[Hướng xli]],9,0)</f>
        <v>NCC điều chỉnh giảm toàn bộ HĐ</v>
      </c>
      <c r="AE56" s="98" t="s">
        <v>513</v>
      </c>
      <c r="AF56" s="94">
        <v>33589</v>
      </c>
      <c r="AG56" s="91" t="s">
        <v>677</v>
      </c>
      <c r="AH56" s="87" t="s">
        <v>251</v>
      </c>
      <c r="AI56" s="87" t="s">
        <v>251</v>
      </c>
      <c r="AJ56" s="87"/>
      <c r="AK56" s="87"/>
    </row>
    <row r="57" spans="1:37" x14ac:dyDescent="0.25">
      <c r="A57" s="93">
        <v>45474</v>
      </c>
      <c r="B57" s="94" t="s">
        <v>56</v>
      </c>
      <c r="C57" s="93">
        <v>45484</v>
      </c>
      <c r="D57" s="94" t="s">
        <v>331</v>
      </c>
      <c r="E57" s="94">
        <v>4160863888</v>
      </c>
      <c r="F57" s="94" t="s">
        <v>324</v>
      </c>
      <c r="G57" s="94" t="s">
        <v>359</v>
      </c>
      <c r="H57" s="94"/>
      <c r="I57" s="94" t="s">
        <v>450</v>
      </c>
      <c r="J57" s="94" t="s">
        <v>306</v>
      </c>
      <c r="K57" s="94" t="s">
        <v>80</v>
      </c>
      <c r="L57" s="95">
        <v>5</v>
      </c>
      <c r="M57" s="95">
        <v>5</v>
      </c>
      <c r="N57" s="96">
        <v>58745</v>
      </c>
      <c r="O57" s="96">
        <v>293725</v>
      </c>
      <c r="P57" s="96">
        <f t="shared" si="0"/>
        <v>293725</v>
      </c>
      <c r="Q57" s="96">
        <v>0</v>
      </c>
      <c r="R57" s="95">
        <v>0</v>
      </c>
      <c r="S57" s="96">
        <v>0</v>
      </c>
      <c r="T57" s="94" t="s">
        <v>462</v>
      </c>
      <c r="U57" s="94" t="s">
        <v>252</v>
      </c>
      <c r="V57" s="94" t="s">
        <v>466</v>
      </c>
      <c r="W57" s="94" t="s">
        <v>253</v>
      </c>
      <c r="X57" s="94" t="s">
        <v>425</v>
      </c>
      <c r="Y57" s="94" t="s">
        <v>445</v>
      </c>
      <c r="Z57" s="94"/>
      <c r="AA57" s="94"/>
      <c r="AB57" s="97">
        <f t="shared" si="1"/>
        <v>317223</v>
      </c>
      <c r="AC57" s="98">
        <v>293725</v>
      </c>
      <c r="AD57" s="98" t="str">
        <f>VLOOKUP(AF57,Table1[[Ký hiệu]:[Hướng xli]],9,0)</f>
        <v>NCC check theo sheep data cửa hàng nhập kho điều chỉnh giảm toàn bộ HĐ cũ và xuất lại HĐ mới đúng số lượng</v>
      </c>
      <c r="AE57" s="98" t="s">
        <v>514</v>
      </c>
      <c r="AF57" s="94">
        <v>34194</v>
      </c>
      <c r="AG57" s="91" t="s">
        <v>673</v>
      </c>
      <c r="AH57" s="87" t="s">
        <v>710</v>
      </c>
      <c r="AI57" s="87" t="s">
        <v>792</v>
      </c>
    </row>
    <row r="58" spans="1:37" x14ac:dyDescent="0.25">
      <c r="A58" s="93">
        <v>45474</v>
      </c>
      <c r="B58" s="94" t="s">
        <v>56</v>
      </c>
      <c r="C58" s="93">
        <v>45484</v>
      </c>
      <c r="D58" s="94" t="s">
        <v>331</v>
      </c>
      <c r="E58" s="94">
        <v>4160863888</v>
      </c>
      <c r="F58" s="94" t="s">
        <v>324</v>
      </c>
      <c r="G58" s="94" t="s">
        <v>359</v>
      </c>
      <c r="H58" s="94"/>
      <c r="I58" s="94" t="s">
        <v>448</v>
      </c>
      <c r="J58" s="94" t="s">
        <v>372</v>
      </c>
      <c r="K58" s="94" t="s">
        <v>80</v>
      </c>
      <c r="L58" s="95">
        <v>5</v>
      </c>
      <c r="M58" s="95">
        <v>5</v>
      </c>
      <c r="N58" s="96">
        <v>74250</v>
      </c>
      <c r="O58" s="96">
        <v>371250</v>
      </c>
      <c r="P58" s="96">
        <f t="shared" si="0"/>
        <v>371250</v>
      </c>
      <c r="Q58" s="96">
        <v>0</v>
      </c>
      <c r="R58" s="95">
        <v>0</v>
      </c>
      <c r="S58" s="96">
        <v>0</v>
      </c>
      <c r="T58" s="94" t="s">
        <v>462</v>
      </c>
      <c r="U58" s="94" t="s">
        <v>252</v>
      </c>
      <c r="V58" s="94" t="s">
        <v>466</v>
      </c>
      <c r="W58" s="94" t="s">
        <v>253</v>
      </c>
      <c r="X58" s="94" t="s">
        <v>425</v>
      </c>
      <c r="Y58" s="94" t="s">
        <v>445</v>
      </c>
      <c r="Z58" s="94"/>
      <c r="AA58" s="94"/>
      <c r="AB58" s="97">
        <f t="shared" si="1"/>
        <v>400950</v>
      </c>
      <c r="AC58" s="98">
        <v>371250</v>
      </c>
      <c r="AD58" s="98" t="str">
        <f>VLOOKUP(AF58,Table1[[Ký hiệu]:[Hướng xli]],9,0)</f>
        <v>NCC check theo sheep data cửa hàng nhập kho điều chỉnh giảm toàn bộ HĐ cũ và xuất lại HĐ mới đúng số lượng</v>
      </c>
      <c r="AE58" s="98" t="s">
        <v>514</v>
      </c>
      <c r="AF58" s="94">
        <v>34194</v>
      </c>
      <c r="AG58" s="91" t="s">
        <v>673</v>
      </c>
      <c r="AH58" s="87" t="s">
        <v>710</v>
      </c>
      <c r="AI58" s="87" t="s">
        <v>792</v>
      </c>
    </row>
    <row r="59" spans="1:37" s="16" customFormat="1" x14ac:dyDescent="0.25">
      <c r="A59" s="99">
        <v>45474</v>
      </c>
      <c r="B59" s="100" t="s">
        <v>56</v>
      </c>
      <c r="C59" s="99">
        <v>45484</v>
      </c>
      <c r="D59" s="100" t="s">
        <v>331</v>
      </c>
      <c r="E59" s="100">
        <v>4160863888</v>
      </c>
      <c r="F59" s="100" t="s">
        <v>324</v>
      </c>
      <c r="G59" s="100" t="s">
        <v>359</v>
      </c>
      <c r="H59" s="100"/>
      <c r="I59" s="100" t="s">
        <v>164</v>
      </c>
      <c r="J59" s="100" t="s">
        <v>444</v>
      </c>
      <c r="K59" s="100" t="s">
        <v>80</v>
      </c>
      <c r="L59" s="101">
        <v>5</v>
      </c>
      <c r="M59" s="101">
        <v>0</v>
      </c>
      <c r="N59" s="102">
        <v>111606</v>
      </c>
      <c r="O59" s="102">
        <v>558030</v>
      </c>
      <c r="P59" s="96">
        <f t="shared" si="0"/>
        <v>0</v>
      </c>
      <c r="Q59" s="102">
        <v>0</v>
      </c>
      <c r="R59" s="101">
        <v>0</v>
      </c>
      <c r="S59" s="102">
        <v>0</v>
      </c>
      <c r="T59" s="100" t="s">
        <v>462</v>
      </c>
      <c r="U59" s="100" t="s">
        <v>252</v>
      </c>
      <c r="V59" s="100" t="s">
        <v>466</v>
      </c>
      <c r="W59" s="100" t="s">
        <v>253</v>
      </c>
      <c r="X59" s="100" t="s">
        <v>425</v>
      </c>
      <c r="Y59" s="100" t="s">
        <v>445</v>
      </c>
      <c r="Z59" s="100"/>
      <c r="AA59" s="100"/>
      <c r="AB59" s="97">
        <f t="shared" si="1"/>
        <v>602672</v>
      </c>
      <c r="AC59" s="103">
        <v>0</v>
      </c>
      <c r="AD59" s="98" t="str">
        <f>VLOOKUP(AF59,Table1[[Ký hiệu]:[Hướng xli]],9,0)</f>
        <v>NCC check theo sheep data cửa hàng nhập kho điều chỉnh giảm toàn bộ HĐ cũ và xuất lại HĐ mới đúng số lượng</v>
      </c>
      <c r="AE59" s="103" t="s">
        <v>514</v>
      </c>
      <c r="AF59" s="100">
        <v>34194</v>
      </c>
      <c r="AG59" s="91" t="s">
        <v>673</v>
      </c>
      <c r="AH59" s="87" t="s">
        <v>710</v>
      </c>
      <c r="AI59" s="87" t="s">
        <v>792</v>
      </c>
      <c r="AJ59" s="88"/>
      <c r="AK59" s="88"/>
    </row>
    <row r="60" spans="1:37" x14ac:dyDescent="0.25">
      <c r="A60" s="93">
        <v>45474</v>
      </c>
      <c r="B60" s="94" t="s">
        <v>211</v>
      </c>
      <c r="C60" s="93">
        <v>45484</v>
      </c>
      <c r="D60" s="94" t="s">
        <v>249</v>
      </c>
      <c r="E60" s="94">
        <v>4160937822</v>
      </c>
      <c r="F60" s="94" t="s">
        <v>51</v>
      </c>
      <c r="G60" s="94" t="s">
        <v>359</v>
      </c>
      <c r="H60" s="94"/>
      <c r="I60" s="94" t="s">
        <v>328</v>
      </c>
      <c r="J60" s="94" t="s">
        <v>305</v>
      </c>
      <c r="K60" s="94" t="s">
        <v>80</v>
      </c>
      <c r="L60" s="95">
        <v>10</v>
      </c>
      <c r="M60" s="95">
        <v>10</v>
      </c>
      <c r="N60" s="96">
        <v>111058</v>
      </c>
      <c r="O60" s="96">
        <v>1110580</v>
      </c>
      <c r="P60" s="96">
        <f t="shared" si="0"/>
        <v>1110580</v>
      </c>
      <c r="Q60" s="96">
        <v>0</v>
      </c>
      <c r="R60" s="95">
        <v>0</v>
      </c>
      <c r="S60" s="96">
        <v>0</v>
      </c>
      <c r="T60" s="94" t="s">
        <v>462</v>
      </c>
      <c r="U60" s="94" t="s">
        <v>252</v>
      </c>
      <c r="V60" s="94" t="s">
        <v>265</v>
      </c>
      <c r="W60" s="94" t="s">
        <v>253</v>
      </c>
      <c r="X60" s="94" t="s">
        <v>425</v>
      </c>
      <c r="Y60" s="94" t="s">
        <v>445</v>
      </c>
      <c r="Z60" s="94"/>
      <c r="AA60" s="94"/>
      <c r="AB60" s="97">
        <f t="shared" si="1"/>
        <v>1199426</v>
      </c>
      <c r="AC60" s="98">
        <v>1110580</v>
      </c>
      <c r="AD60" s="98" t="str">
        <f>VLOOKUP(AF60,Table1[[Ký hiệu]:[Hướng xli]],9,0)</f>
        <v>NCC check theo sheep data cửa hàng nhập kho điều chỉnh giảm toàn bộ HĐ cũ và xuất lại HĐ mới đúng số lượng</v>
      </c>
      <c r="AE60" s="98" t="s">
        <v>514</v>
      </c>
      <c r="AF60" s="94">
        <v>34222</v>
      </c>
      <c r="AG60" s="91" t="s">
        <v>673</v>
      </c>
      <c r="AH60" s="87" t="s">
        <v>709</v>
      </c>
      <c r="AI60" s="87" t="s">
        <v>787</v>
      </c>
    </row>
    <row r="61" spans="1:37" x14ac:dyDescent="0.25">
      <c r="A61" s="93">
        <v>45474</v>
      </c>
      <c r="B61" s="94" t="s">
        <v>211</v>
      </c>
      <c r="C61" s="93">
        <v>45484</v>
      </c>
      <c r="D61" s="94" t="s">
        <v>249</v>
      </c>
      <c r="E61" s="94">
        <v>4160937822</v>
      </c>
      <c r="F61" s="94" t="s">
        <v>51</v>
      </c>
      <c r="G61" s="94" t="s">
        <v>359</v>
      </c>
      <c r="H61" s="94"/>
      <c r="I61" s="94" t="s">
        <v>450</v>
      </c>
      <c r="J61" s="94" t="s">
        <v>306</v>
      </c>
      <c r="K61" s="94" t="s">
        <v>80</v>
      </c>
      <c r="L61" s="95">
        <v>10</v>
      </c>
      <c r="M61" s="95">
        <v>10</v>
      </c>
      <c r="N61" s="96">
        <v>58745</v>
      </c>
      <c r="O61" s="96">
        <v>587450</v>
      </c>
      <c r="P61" s="96">
        <f t="shared" si="0"/>
        <v>587450</v>
      </c>
      <c r="Q61" s="96">
        <v>0</v>
      </c>
      <c r="R61" s="95">
        <v>0</v>
      </c>
      <c r="S61" s="96">
        <v>0</v>
      </c>
      <c r="T61" s="94" t="s">
        <v>462</v>
      </c>
      <c r="U61" s="94" t="s">
        <v>252</v>
      </c>
      <c r="V61" s="94" t="s">
        <v>265</v>
      </c>
      <c r="W61" s="94" t="s">
        <v>253</v>
      </c>
      <c r="X61" s="94" t="s">
        <v>425</v>
      </c>
      <c r="Y61" s="94" t="s">
        <v>445</v>
      </c>
      <c r="Z61" s="94"/>
      <c r="AA61" s="94"/>
      <c r="AB61" s="97">
        <f t="shared" si="1"/>
        <v>634446</v>
      </c>
      <c r="AC61" s="98">
        <v>587450</v>
      </c>
      <c r="AD61" s="98" t="str">
        <f>VLOOKUP(AF61,Table1[[Ký hiệu]:[Hướng xli]],9,0)</f>
        <v>NCC check theo sheep data cửa hàng nhập kho điều chỉnh giảm toàn bộ HĐ cũ và xuất lại HĐ mới đúng số lượng</v>
      </c>
      <c r="AE61" s="98" t="s">
        <v>514</v>
      </c>
      <c r="AF61" s="94">
        <v>34222</v>
      </c>
      <c r="AG61" s="91" t="s">
        <v>673</v>
      </c>
      <c r="AH61" s="87" t="s">
        <v>709</v>
      </c>
      <c r="AI61" s="87" t="s">
        <v>787</v>
      </c>
    </row>
    <row r="62" spans="1:37" s="16" customFormat="1" x14ac:dyDescent="0.25">
      <c r="A62" s="99">
        <v>45474</v>
      </c>
      <c r="B62" s="100" t="s">
        <v>211</v>
      </c>
      <c r="C62" s="99">
        <v>45484</v>
      </c>
      <c r="D62" s="100" t="s">
        <v>249</v>
      </c>
      <c r="E62" s="100">
        <v>4160937822</v>
      </c>
      <c r="F62" s="100" t="s">
        <v>51</v>
      </c>
      <c r="G62" s="100" t="s">
        <v>359</v>
      </c>
      <c r="H62" s="100"/>
      <c r="I62" s="100" t="s">
        <v>243</v>
      </c>
      <c r="J62" s="100" t="s">
        <v>430</v>
      </c>
      <c r="K62" s="100" t="s">
        <v>80</v>
      </c>
      <c r="L62" s="101">
        <v>5</v>
      </c>
      <c r="M62" s="101">
        <v>0</v>
      </c>
      <c r="N62" s="102">
        <v>46000</v>
      </c>
      <c r="O62" s="102">
        <v>230000</v>
      </c>
      <c r="P62" s="96">
        <f t="shared" si="0"/>
        <v>0</v>
      </c>
      <c r="Q62" s="102">
        <v>0</v>
      </c>
      <c r="R62" s="101">
        <v>0</v>
      </c>
      <c r="S62" s="102">
        <v>0</v>
      </c>
      <c r="T62" s="100" t="s">
        <v>462</v>
      </c>
      <c r="U62" s="100" t="s">
        <v>252</v>
      </c>
      <c r="V62" s="100" t="s">
        <v>265</v>
      </c>
      <c r="W62" s="100" t="s">
        <v>253</v>
      </c>
      <c r="X62" s="100" t="s">
        <v>425</v>
      </c>
      <c r="Y62" s="100"/>
      <c r="Z62" s="100"/>
      <c r="AA62" s="100"/>
      <c r="AB62" s="97">
        <f t="shared" si="1"/>
        <v>248400</v>
      </c>
      <c r="AC62" s="103">
        <v>0</v>
      </c>
      <c r="AD62" s="98" t="str">
        <f>VLOOKUP(AF62,Table1[[Ký hiệu]:[Hướng xli]],9,0)</f>
        <v>NCC check theo sheep data cửa hàng nhập kho điều chỉnh giảm toàn bộ HĐ cũ và xuất lại HĐ mới đúng số lượng</v>
      </c>
      <c r="AE62" s="103" t="s">
        <v>514</v>
      </c>
      <c r="AF62" s="100">
        <v>34222</v>
      </c>
      <c r="AG62" s="91" t="s">
        <v>673</v>
      </c>
      <c r="AH62" s="87" t="s">
        <v>709</v>
      </c>
      <c r="AI62" s="87" t="s">
        <v>787</v>
      </c>
      <c r="AJ62" s="88"/>
      <c r="AK62" s="88"/>
    </row>
    <row r="63" spans="1:37" s="77" customFormat="1" x14ac:dyDescent="0.25">
      <c r="A63" s="93">
        <v>45475</v>
      </c>
      <c r="B63" s="94" t="s">
        <v>61</v>
      </c>
      <c r="C63" s="93">
        <v>45484</v>
      </c>
      <c r="D63" s="94" t="s">
        <v>475</v>
      </c>
      <c r="E63" s="94">
        <v>4161266931</v>
      </c>
      <c r="F63" s="94" t="s">
        <v>326</v>
      </c>
      <c r="G63" s="94" t="s">
        <v>282</v>
      </c>
      <c r="H63" s="94"/>
      <c r="I63" s="94" t="s">
        <v>500</v>
      </c>
      <c r="J63" s="94" t="s">
        <v>485</v>
      </c>
      <c r="K63" s="94" t="s">
        <v>80</v>
      </c>
      <c r="L63" s="95">
        <v>10</v>
      </c>
      <c r="M63" s="95">
        <v>10</v>
      </c>
      <c r="N63" s="96">
        <v>50182</v>
      </c>
      <c r="O63" s="96">
        <v>501820</v>
      </c>
      <c r="P63" s="96">
        <f t="shared" si="0"/>
        <v>501820</v>
      </c>
      <c r="Q63" s="96">
        <v>0</v>
      </c>
      <c r="R63" s="95">
        <v>0</v>
      </c>
      <c r="S63" s="96">
        <v>0</v>
      </c>
      <c r="T63" s="94" t="s">
        <v>196</v>
      </c>
      <c r="U63" s="94" t="s">
        <v>252</v>
      </c>
      <c r="V63" s="94" t="s">
        <v>156</v>
      </c>
      <c r="W63" s="94" t="s">
        <v>504</v>
      </c>
      <c r="X63" s="94"/>
      <c r="Y63" s="94" t="s">
        <v>445</v>
      </c>
      <c r="Z63" s="94" t="s">
        <v>251</v>
      </c>
      <c r="AA63" s="94"/>
      <c r="AB63" s="97">
        <f t="shared" si="1"/>
        <v>541966</v>
      </c>
      <c r="AC63" s="98">
        <v>501820</v>
      </c>
      <c r="AD63" s="98" t="str">
        <f>VLOOKUP(AF63,Table1[[Ký hiệu]:[Hướng xli]],9,0)</f>
        <v xml:space="preserve">NCC xuất hđ điều chỉnh giảm toàn bộ HĐ -&gt; xuất hđ mới đúng giá theo PO của wcm </v>
      </c>
      <c r="AE63" s="98" t="s">
        <v>520</v>
      </c>
      <c r="AF63" s="94">
        <v>34434</v>
      </c>
      <c r="AG63" s="91" t="s">
        <v>673</v>
      </c>
      <c r="AH63" s="87" t="s">
        <v>708</v>
      </c>
      <c r="AI63" s="87" t="s">
        <v>779</v>
      </c>
      <c r="AJ63" s="90" t="s">
        <v>811</v>
      </c>
      <c r="AK63" s="87"/>
    </row>
    <row r="64" spans="1:37" s="82" customFormat="1" x14ac:dyDescent="0.25">
      <c r="A64" s="99">
        <v>45475</v>
      </c>
      <c r="B64" s="100" t="s">
        <v>61</v>
      </c>
      <c r="C64" s="99">
        <v>45484</v>
      </c>
      <c r="D64" s="100" t="s">
        <v>475</v>
      </c>
      <c r="E64" s="100">
        <v>4161266931</v>
      </c>
      <c r="F64" s="100" t="s">
        <v>326</v>
      </c>
      <c r="G64" s="100" t="s">
        <v>282</v>
      </c>
      <c r="H64" s="100"/>
      <c r="I64" s="100" t="s">
        <v>328</v>
      </c>
      <c r="J64" s="100" t="s">
        <v>305</v>
      </c>
      <c r="K64" s="100" t="s">
        <v>80</v>
      </c>
      <c r="L64" s="101">
        <v>20</v>
      </c>
      <c r="M64" s="101">
        <v>20</v>
      </c>
      <c r="N64" s="102">
        <v>111058</v>
      </c>
      <c r="O64" s="102">
        <v>2221160</v>
      </c>
      <c r="P64" s="96">
        <f t="shared" si="0"/>
        <v>2221160</v>
      </c>
      <c r="Q64" s="102">
        <v>0</v>
      </c>
      <c r="R64" s="101">
        <v>0</v>
      </c>
      <c r="S64" s="102">
        <v>0</v>
      </c>
      <c r="T64" s="100" t="s">
        <v>196</v>
      </c>
      <c r="U64" s="100" t="s">
        <v>252</v>
      </c>
      <c r="V64" s="100" t="s">
        <v>156</v>
      </c>
      <c r="W64" s="100" t="s">
        <v>504</v>
      </c>
      <c r="X64" s="100"/>
      <c r="Y64" s="100" t="s">
        <v>445</v>
      </c>
      <c r="Z64" s="100" t="s">
        <v>251</v>
      </c>
      <c r="AA64" s="100"/>
      <c r="AB64" s="97">
        <f t="shared" si="1"/>
        <v>2398853</v>
      </c>
      <c r="AC64" s="103">
        <v>2221160</v>
      </c>
      <c r="AD64" s="98" t="str">
        <f>VLOOKUP(AF64,Table1[[Ký hiệu]:[Hướng xli]],9,0)</f>
        <v xml:space="preserve">NCC xuất hđ điều chỉnh giảm toàn bộ HĐ -&gt; xuất hđ mới đúng giá theo PO của wcm </v>
      </c>
      <c r="AE64" s="103" t="s">
        <v>520</v>
      </c>
      <c r="AF64" s="100">
        <v>34434</v>
      </c>
      <c r="AG64" s="91" t="s">
        <v>673</v>
      </c>
      <c r="AH64" s="87" t="s">
        <v>708</v>
      </c>
      <c r="AI64" s="87" t="s">
        <v>779</v>
      </c>
      <c r="AJ64" s="89" t="s">
        <v>811</v>
      </c>
      <c r="AK64" s="88"/>
    </row>
    <row r="65" spans="1:37" x14ac:dyDescent="0.25">
      <c r="A65" s="93">
        <v>45476</v>
      </c>
      <c r="B65" s="94" t="s">
        <v>340</v>
      </c>
      <c r="C65" s="93">
        <v>45484</v>
      </c>
      <c r="D65" s="94" t="s">
        <v>92</v>
      </c>
      <c r="E65" s="94">
        <v>4161080915</v>
      </c>
      <c r="F65" s="94" t="s">
        <v>223</v>
      </c>
      <c r="G65" s="94" t="s">
        <v>359</v>
      </c>
      <c r="H65" s="94"/>
      <c r="I65" s="94" t="s">
        <v>450</v>
      </c>
      <c r="J65" s="94" t="s">
        <v>306</v>
      </c>
      <c r="K65" s="94" t="s">
        <v>80</v>
      </c>
      <c r="L65" s="95">
        <v>10</v>
      </c>
      <c r="M65" s="95">
        <v>10</v>
      </c>
      <c r="N65" s="96">
        <v>58745</v>
      </c>
      <c r="O65" s="96">
        <v>587450</v>
      </c>
      <c r="P65" s="96">
        <f t="shared" si="0"/>
        <v>587450</v>
      </c>
      <c r="Q65" s="96">
        <v>0</v>
      </c>
      <c r="R65" s="95">
        <v>0</v>
      </c>
      <c r="S65" s="96">
        <v>0</v>
      </c>
      <c r="T65" s="94" t="s">
        <v>462</v>
      </c>
      <c r="U65" s="94" t="s">
        <v>252</v>
      </c>
      <c r="V65" s="94" t="s">
        <v>469</v>
      </c>
      <c r="W65" s="94" t="s">
        <v>253</v>
      </c>
      <c r="X65" s="94" t="s">
        <v>425</v>
      </c>
      <c r="Y65" s="94" t="s">
        <v>445</v>
      </c>
      <c r="Z65" s="94"/>
      <c r="AA65" s="94"/>
      <c r="AB65" s="97">
        <f t="shared" si="1"/>
        <v>634446</v>
      </c>
      <c r="AC65" s="98">
        <v>587450</v>
      </c>
      <c r="AD65" s="98" t="str">
        <f>VLOOKUP(AF65,Table1[[Ký hiệu]:[Hướng xli]],9,0)</f>
        <v>NCC check theo sheep data cửa hàng nhập kho điều chỉnh giảm toàn bộ HĐ cũ và xuất lại HĐ mới đúng số lượng</v>
      </c>
      <c r="AE65" s="98" t="s">
        <v>523</v>
      </c>
      <c r="AF65" s="94">
        <v>34470</v>
      </c>
      <c r="AG65" s="91" t="s">
        <v>673</v>
      </c>
      <c r="AH65" s="87" t="s">
        <v>707</v>
      </c>
      <c r="AI65" s="87" t="s">
        <v>786</v>
      </c>
    </row>
    <row r="66" spans="1:37" x14ac:dyDescent="0.25">
      <c r="A66" s="93">
        <v>45476</v>
      </c>
      <c r="B66" s="94" t="s">
        <v>340</v>
      </c>
      <c r="C66" s="93">
        <v>45484</v>
      </c>
      <c r="D66" s="94" t="s">
        <v>92</v>
      </c>
      <c r="E66" s="94">
        <v>4161080915</v>
      </c>
      <c r="F66" s="94" t="s">
        <v>223</v>
      </c>
      <c r="G66" s="94" t="s">
        <v>359</v>
      </c>
      <c r="H66" s="94"/>
      <c r="I66" s="94" t="s">
        <v>328</v>
      </c>
      <c r="J66" s="94" t="s">
        <v>305</v>
      </c>
      <c r="K66" s="94" t="s">
        <v>80</v>
      </c>
      <c r="L66" s="95">
        <v>10</v>
      </c>
      <c r="M66" s="95">
        <v>10</v>
      </c>
      <c r="N66" s="96">
        <v>111058</v>
      </c>
      <c r="O66" s="96">
        <v>1110580</v>
      </c>
      <c r="P66" s="96">
        <f t="shared" si="0"/>
        <v>1110580</v>
      </c>
      <c r="Q66" s="96">
        <v>0</v>
      </c>
      <c r="R66" s="95">
        <v>0</v>
      </c>
      <c r="S66" s="96">
        <v>0</v>
      </c>
      <c r="T66" s="94" t="s">
        <v>462</v>
      </c>
      <c r="U66" s="94" t="s">
        <v>252</v>
      </c>
      <c r="V66" s="94" t="s">
        <v>469</v>
      </c>
      <c r="W66" s="94" t="s">
        <v>253</v>
      </c>
      <c r="X66" s="94" t="s">
        <v>425</v>
      </c>
      <c r="Y66" s="94" t="s">
        <v>445</v>
      </c>
      <c r="Z66" s="94"/>
      <c r="AA66" s="94"/>
      <c r="AB66" s="97">
        <f t="shared" si="1"/>
        <v>1199426</v>
      </c>
      <c r="AC66" s="98">
        <v>1110580</v>
      </c>
      <c r="AD66" s="98" t="str">
        <f>VLOOKUP(AF66,Table1[[Ký hiệu]:[Hướng xli]],9,0)</f>
        <v>NCC check theo sheep data cửa hàng nhập kho điều chỉnh giảm toàn bộ HĐ cũ và xuất lại HĐ mới đúng số lượng</v>
      </c>
      <c r="AE66" s="98" t="s">
        <v>523</v>
      </c>
      <c r="AF66" s="94">
        <v>34470</v>
      </c>
      <c r="AG66" s="91" t="s">
        <v>673</v>
      </c>
      <c r="AH66" s="87" t="s">
        <v>707</v>
      </c>
      <c r="AI66" s="87" t="s">
        <v>786</v>
      </c>
    </row>
    <row r="67" spans="1:37" s="16" customFormat="1" x14ac:dyDescent="0.25">
      <c r="A67" s="99">
        <v>45476</v>
      </c>
      <c r="B67" s="100" t="s">
        <v>340</v>
      </c>
      <c r="C67" s="99">
        <v>45484</v>
      </c>
      <c r="D67" s="100" t="s">
        <v>92</v>
      </c>
      <c r="E67" s="100">
        <v>4161080915</v>
      </c>
      <c r="F67" s="100" t="s">
        <v>223</v>
      </c>
      <c r="G67" s="100" t="s">
        <v>359</v>
      </c>
      <c r="H67" s="100"/>
      <c r="I67" s="100" t="s">
        <v>448</v>
      </c>
      <c r="J67" s="100" t="s">
        <v>372</v>
      </c>
      <c r="K67" s="100" t="s">
        <v>80</v>
      </c>
      <c r="L67" s="101">
        <v>5</v>
      </c>
      <c r="M67" s="101">
        <v>0</v>
      </c>
      <c r="N67" s="102">
        <v>74250</v>
      </c>
      <c r="O67" s="102">
        <v>371250</v>
      </c>
      <c r="P67" s="96">
        <f t="shared" ref="P67:P130" si="2">M67*N67</f>
        <v>0</v>
      </c>
      <c r="Q67" s="102">
        <v>0</v>
      </c>
      <c r="R67" s="101">
        <v>0</v>
      </c>
      <c r="S67" s="102">
        <v>0</v>
      </c>
      <c r="T67" s="100" t="s">
        <v>462</v>
      </c>
      <c r="U67" s="100" t="s">
        <v>252</v>
      </c>
      <c r="V67" s="100" t="s">
        <v>469</v>
      </c>
      <c r="W67" s="100" t="s">
        <v>253</v>
      </c>
      <c r="X67" s="100" t="s">
        <v>425</v>
      </c>
      <c r="Y67" s="100" t="s">
        <v>445</v>
      </c>
      <c r="Z67" s="100"/>
      <c r="AA67" s="100"/>
      <c r="AB67" s="97">
        <f t="shared" ref="AB67:AB130" si="3">ROUND(O67*8%,0)+O67</f>
        <v>400950</v>
      </c>
      <c r="AC67" s="103">
        <v>0</v>
      </c>
      <c r="AD67" s="98" t="str">
        <f>VLOOKUP(AF67,Table1[[Ký hiệu]:[Hướng xli]],9,0)</f>
        <v>NCC check theo sheep data cửa hàng nhập kho điều chỉnh giảm toàn bộ HĐ cũ và xuất lại HĐ mới đúng số lượng</v>
      </c>
      <c r="AE67" s="103" t="s">
        <v>523</v>
      </c>
      <c r="AF67" s="100">
        <v>34470</v>
      </c>
      <c r="AG67" s="91" t="s">
        <v>673</v>
      </c>
      <c r="AH67" s="87" t="s">
        <v>707</v>
      </c>
      <c r="AI67" s="87" t="s">
        <v>786</v>
      </c>
      <c r="AJ67" s="88"/>
      <c r="AK67" s="88"/>
    </row>
    <row r="68" spans="1:37" s="16" customFormat="1" x14ac:dyDescent="0.25">
      <c r="A68" s="99">
        <v>45476</v>
      </c>
      <c r="B68" s="100" t="s">
        <v>340</v>
      </c>
      <c r="C68" s="99">
        <v>45484</v>
      </c>
      <c r="D68" s="100" t="s">
        <v>92</v>
      </c>
      <c r="E68" s="100">
        <v>4161080915</v>
      </c>
      <c r="F68" s="100" t="s">
        <v>223</v>
      </c>
      <c r="G68" s="100" t="s">
        <v>359</v>
      </c>
      <c r="H68" s="100"/>
      <c r="I68" s="100" t="s">
        <v>500</v>
      </c>
      <c r="J68" s="100" t="s">
        <v>485</v>
      </c>
      <c r="K68" s="100" t="s">
        <v>80</v>
      </c>
      <c r="L68" s="101">
        <v>5</v>
      </c>
      <c r="M68" s="101">
        <v>0</v>
      </c>
      <c r="N68" s="102">
        <v>50182</v>
      </c>
      <c r="O68" s="102">
        <v>250910</v>
      </c>
      <c r="P68" s="96">
        <f t="shared" si="2"/>
        <v>0</v>
      </c>
      <c r="Q68" s="102">
        <v>0</v>
      </c>
      <c r="R68" s="101">
        <v>0</v>
      </c>
      <c r="S68" s="102">
        <v>0</v>
      </c>
      <c r="T68" s="100" t="s">
        <v>462</v>
      </c>
      <c r="U68" s="100" t="s">
        <v>252</v>
      </c>
      <c r="V68" s="100" t="s">
        <v>469</v>
      </c>
      <c r="W68" s="100" t="s">
        <v>253</v>
      </c>
      <c r="X68" s="100" t="s">
        <v>425</v>
      </c>
      <c r="Y68" s="100" t="s">
        <v>445</v>
      </c>
      <c r="Z68" s="100"/>
      <c r="AA68" s="100"/>
      <c r="AB68" s="97">
        <f t="shared" si="3"/>
        <v>270983</v>
      </c>
      <c r="AC68" s="103">
        <v>0</v>
      </c>
      <c r="AD68" s="98" t="str">
        <f>VLOOKUP(AF68,Table1[[Ký hiệu]:[Hướng xli]],9,0)</f>
        <v>NCC check theo sheep data cửa hàng nhập kho điều chỉnh giảm toàn bộ HĐ cũ và xuất lại HĐ mới đúng số lượng</v>
      </c>
      <c r="AE68" s="103" t="s">
        <v>523</v>
      </c>
      <c r="AF68" s="100">
        <v>34470</v>
      </c>
      <c r="AG68" s="91" t="s">
        <v>673</v>
      </c>
      <c r="AH68" s="87" t="s">
        <v>707</v>
      </c>
      <c r="AI68" s="87" t="s">
        <v>786</v>
      </c>
      <c r="AJ68" s="88"/>
      <c r="AK68" s="88"/>
    </row>
    <row r="69" spans="1:37" s="16" customFormat="1" x14ac:dyDescent="0.25">
      <c r="A69" s="99">
        <v>45476</v>
      </c>
      <c r="B69" s="100" t="s">
        <v>340</v>
      </c>
      <c r="C69" s="99">
        <v>45484</v>
      </c>
      <c r="D69" s="100" t="s">
        <v>92</v>
      </c>
      <c r="E69" s="100">
        <v>4161080915</v>
      </c>
      <c r="F69" s="100" t="s">
        <v>223</v>
      </c>
      <c r="G69" s="100" t="s">
        <v>359</v>
      </c>
      <c r="H69" s="100"/>
      <c r="I69" s="100" t="s">
        <v>490</v>
      </c>
      <c r="J69" s="100" t="s">
        <v>236</v>
      </c>
      <c r="K69" s="100" t="s">
        <v>80</v>
      </c>
      <c r="L69" s="101">
        <v>5</v>
      </c>
      <c r="M69" s="101">
        <v>0</v>
      </c>
      <c r="N69" s="102">
        <v>70950</v>
      </c>
      <c r="O69" s="102">
        <v>354750</v>
      </c>
      <c r="P69" s="96">
        <f t="shared" si="2"/>
        <v>0</v>
      </c>
      <c r="Q69" s="102">
        <v>0</v>
      </c>
      <c r="R69" s="101">
        <v>0</v>
      </c>
      <c r="S69" s="102">
        <v>0</v>
      </c>
      <c r="T69" s="100" t="s">
        <v>462</v>
      </c>
      <c r="U69" s="100" t="s">
        <v>252</v>
      </c>
      <c r="V69" s="100" t="s">
        <v>469</v>
      </c>
      <c r="W69" s="100" t="s">
        <v>253</v>
      </c>
      <c r="X69" s="100" t="s">
        <v>425</v>
      </c>
      <c r="Y69" s="100" t="s">
        <v>445</v>
      </c>
      <c r="Z69" s="100"/>
      <c r="AA69" s="100"/>
      <c r="AB69" s="97">
        <f t="shared" si="3"/>
        <v>383130</v>
      </c>
      <c r="AC69" s="103">
        <v>0</v>
      </c>
      <c r="AD69" s="98" t="str">
        <f>VLOOKUP(AF69,Table1[[Ký hiệu]:[Hướng xli]],9,0)</f>
        <v>NCC check theo sheep data cửa hàng nhập kho điều chỉnh giảm toàn bộ HĐ cũ và xuất lại HĐ mới đúng số lượng</v>
      </c>
      <c r="AE69" s="103" t="s">
        <v>523</v>
      </c>
      <c r="AF69" s="100">
        <v>34470</v>
      </c>
      <c r="AG69" s="91" t="s">
        <v>673</v>
      </c>
      <c r="AH69" s="87" t="s">
        <v>707</v>
      </c>
      <c r="AI69" s="87" t="s">
        <v>786</v>
      </c>
      <c r="AJ69" s="88"/>
      <c r="AK69" s="88"/>
    </row>
    <row r="70" spans="1:37" x14ac:dyDescent="0.25">
      <c r="A70" s="93">
        <v>45478</v>
      </c>
      <c r="B70" s="94" t="s">
        <v>467</v>
      </c>
      <c r="C70" s="93">
        <v>45484</v>
      </c>
      <c r="D70" s="94" t="s">
        <v>67</v>
      </c>
      <c r="E70" s="94">
        <v>4161172365</v>
      </c>
      <c r="F70" s="94" t="s">
        <v>316</v>
      </c>
      <c r="G70" s="94" t="s">
        <v>282</v>
      </c>
      <c r="H70" s="94"/>
      <c r="I70" s="94" t="s">
        <v>450</v>
      </c>
      <c r="J70" s="94" t="s">
        <v>306</v>
      </c>
      <c r="K70" s="94" t="s">
        <v>80</v>
      </c>
      <c r="L70" s="95">
        <v>4</v>
      </c>
      <c r="M70" s="95">
        <v>4</v>
      </c>
      <c r="N70" s="96">
        <v>58745</v>
      </c>
      <c r="O70" s="96">
        <v>234980</v>
      </c>
      <c r="P70" s="96">
        <f t="shared" si="2"/>
        <v>234980</v>
      </c>
      <c r="Q70" s="96">
        <v>0</v>
      </c>
      <c r="R70" s="95">
        <v>0</v>
      </c>
      <c r="S70" s="96">
        <v>0</v>
      </c>
      <c r="T70" s="94" t="s">
        <v>196</v>
      </c>
      <c r="U70" s="94" t="s">
        <v>252</v>
      </c>
      <c r="V70" s="94" t="s">
        <v>451</v>
      </c>
      <c r="W70" s="94" t="s">
        <v>253</v>
      </c>
      <c r="X70" s="94" t="s">
        <v>425</v>
      </c>
      <c r="Y70" s="94" t="s">
        <v>445</v>
      </c>
      <c r="Z70" s="94"/>
      <c r="AA70" s="94"/>
      <c r="AB70" s="97">
        <f t="shared" si="3"/>
        <v>253778</v>
      </c>
      <c r="AC70" s="98">
        <v>234980</v>
      </c>
      <c r="AD70" s="98" t="str">
        <f>VLOOKUP(AF70,Table1[[Ký hiệu]:[Hướng xli]],9,0)</f>
        <v>NCC check theo sheep data cửa hàng nhập kho điều chỉnh giảm toàn bộ HĐ cũ và xuất lại HĐ mới đúng số lượng</v>
      </c>
      <c r="AE70" s="98" t="s">
        <v>526</v>
      </c>
      <c r="AF70" s="94">
        <v>34534</v>
      </c>
      <c r="AG70" s="91" t="s">
        <v>673</v>
      </c>
      <c r="AH70" s="87" t="s">
        <v>706</v>
      </c>
      <c r="AI70" s="87" t="s">
        <v>793</v>
      </c>
    </row>
    <row r="71" spans="1:37" s="16" customFormat="1" x14ac:dyDescent="0.25">
      <c r="A71" s="99">
        <v>45478</v>
      </c>
      <c r="B71" s="100" t="s">
        <v>467</v>
      </c>
      <c r="C71" s="99">
        <v>45484</v>
      </c>
      <c r="D71" s="100" t="s">
        <v>67</v>
      </c>
      <c r="E71" s="100">
        <v>4161172365</v>
      </c>
      <c r="F71" s="100" t="s">
        <v>316</v>
      </c>
      <c r="G71" s="100" t="s">
        <v>282</v>
      </c>
      <c r="H71" s="100"/>
      <c r="I71" s="100" t="s">
        <v>490</v>
      </c>
      <c r="J71" s="100" t="s">
        <v>236</v>
      </c>
      <c r="K71" s="100" t="s">
        <v>80</v>
      </c>
      <c r="L71" s="101">
        <v>2</v>
      </c>
      <c r="M71" s="101">
        <v>0</v>
      </c>
      <c r="N71" s="102">
        <v>70950</v>
      </c>
      <c r="O71" s="102">
        <v>141900</v>
      </c>
      <c r="P71" s="96">
        <f t="shared" si="2"/>
        <v>0</v>
      </c>
      <c r="Q71" s="102">
        <v>0</v>
      </c>
      <c r="R71" s="101">
        <v>0</v>
      </c>
      <c r="S71" s="102">
        <v>0</v>
      </c>
      <c r="T71" s="100" t="s">
        <v>196</v>
      </c>
      <c r="U71" s="100" t="s">
        <v>252</v>
      </c>
      <c r="V71" s="100" t="s">
        <v>451</v>
      </c>
      <c r="W71" s="100" t="s">
        <v>253</v>
      </c>
      <c r="X71" s="100" t="s">
        <v>425</v>
      </c>
      <c r="Y71" s="100" t="s">
        <v>445</v>
      </c>
      <c r="Z71" s="100"/>
      <c r="AA71" s="100"/>
      <c r="AB71" s="97">
        <f t="shared" si="3"/>
        <v>153252</v>
      </c>
      <c r="AC71" s="103">
        <v>0</v>
      </c>
      <c r="AD71" s="98" t="str">
        <f>VLOOKUP(AF71,Table1[[Ký hiệu]:[Hướng xli]],9,0)</f>
        <v>NCC check theo sheep data cửa hàng nhập kho điều chỉnh giảm toàn bộ HĐ cũ và xuất lại HĐ mới đúng số lượng</v>
      </c>
      <c r="AE71" s="103" t="s">
        <v>526</v>
      </c>
      <c r="AF71" s="100">
        <v>34534</v>
      </c>
      <c r="AG71" s="91" t="s">
        <v>673</v>
      </c>
      <c r="AH71" s="87" t="s">
        <v>706</v>
      </c>
      <c r="AI71" s="87" t="s">
        <v>793</v>
      </c>
      <c r="AJ71" s="88"/>
      <c r="AK71" s="88"/>
    </row>
    <row r="72" spans="1:37" s="16" customFormat="1" x14ac:dyDescent="0.25">
      <c r="A72" s="99">
        <v>45478</v>
      </c>
      <c r="B72" s="100" t="s">
        <v>467</v>
      </c>
      <c r="C72" s="99">
        <v>45484</v>
      </c>
      <c r="D72" s="100" t="s">
        <v>67</v>
      </c>
      <c r="E72" s="100">
        <v>4161172365</v>
      </c>
      <c r="F72" s="100" t="s">
        <v>316</v>
      </c>
      <c r="G72" s="100" t="s">
        <v>282</v>
      </c>
      <c r="H72" s="100"/>
      <c r="I72" s="100" t="s">
        <v>500</v>
      </c>
      <c r="J72" s="100" t="s">
        <v>485</v>
      </c>
      <c r="K72" s="100" t="s">
        <v>80</v>
      </c>
      <c r="L72" s="101">
        <v>5</v>
      </c>
      <c r="M72" s="101">
        <v>0</v>
      </c>
      <c r="N72" s="102">
        <v>50182</v>
      </c>
      <c r="O72" s="102">
        <v>250910</v>
      </c>
      <c r="P72" s="96">
        <f t="shared" si="2"/>
        <v>0</v>
      </c>
      <c r="Q72" s="102">
        <v>0</v>
      </c>
      <c r="R72" s="101">
        <v>0</v>
      </c>
      <c r="S72" s="102">
        <v>0</v>
      </c>
      <c r="T72" s="100" t="s">
        <v>196</v>
      </c>
      <c r="U72" s="100" t="s">
        <v>252</v>
      </c>
      <c r="V72" s="100" t="s">
        <v>451</v>
      </c>
      <c r="W72" s="100" t="s">
        <v>253</v>
      </c>
      <c r="X72" s="100" t="s">
        <v>425</v>
      </c>
      <c r="Y72" s="100" t="s">
        <v>445</v>
      </c>
      <c r="Z72" s="100"/>
      <c r="AA72" s="100"/>
      <c r="AB72" s="97">
        <f t="shared" si="3"/>
        <v>270983</v>
      </c>
      <c r="AC72" s="103">
        <v>0</v>
      </c>
      <c r="AD72" s="98" t="str">
        <f>VLOOKUP(AF72,Table1[[Ký hiệu]:[Hướng xli]],9,0)</f>
        <v>NCC check theo sheep data cửa hàng nhập kho điều chỉnh giảm toàn bộ HĐ cũ và xuất lại HĐ mới đúng số lượng</v>
      </c>
      <c r="AE72" s="103" t="s">
        <v>526</v>
      </c>
      <c r="AF72" s="100">
        <v>34534</v>
      </c>
      <c r="AG72" s="91" t="s">
        <v>673</v>
      </c>
      <c r="AH72" s="87" t="s">
        <v>706</v>
      </c>
      <c r="AI72" s="87" t="s">
        <v>793</v>
      </c>
      <c r="AJ72" s="88"/>
      <c r="AK72" s="88"/>
    </row>
    <row r="73" spans="1:37" s="16" customFormat="1" x14ac:dyDescent="0.25">
      <c r="A73" s="99">
        <v>45478</v>
      </c>
      <c r="B73" s="100" t="s">
        <v>467</v>
      </c>
      <c r="C73" s="99">
        <v>45484</v>
      </c>
      <c r="D73" s="100" t="s">
        <v>67</v>
      </c>
      <c r="E73" s="100">
        <v>4161172365</v>
      </c>
      <c r="F73" s="100" t="s">
        <v>316</v>
      </c>
      <c r="G73" s="100" t="s">
        <v>282</v>
      </c>
      <c r="H73" s="100"/>
      <c r="I73" s="100" t="s">
        <v>243</v>
      </c>
      <c r="J73" s="100" t="s">
        <v>430</v>
      </c>
      <c r="K73" s="100" t="s">
        <v>80</v>
      </c>
      <c r="L73" s="101">
        <v>2</v>
      </c>
      <c r="M73" s="101">
        <v>0</v>
      </c>
      <c r="N73" s="102">
        <v>46000</v>
      </c>
      <c r="O73" s="102">
        <v>92000</v>
      </c>
      <c r="P73" s="96">
        <f t="shared" si="2"/>
        <v>0</v>
      </c>
      <c r="Q73" s="102">
        <v>0</v>
      </c>
      <c r="R73" s="101">
        <v>0</v>
      </c>
      <c r="S73" s="102">
        <v>0</v>
      </c>
      <c r="T73" s="100" t="s">
        <v>196</v>
      </c>
      <c r="U73" s="100" t="s">
        <v>252</v>
      </c>
      <c r="V73" s="100" t="s">
        <v>451</v>
      </c>
      <c r="W73" s="100" t="s">
        <v>253</v>
      </c>
      <c r="X73" s="100" t="s">
        <v>425</v>
      </c>
      <c r="Y73" s="100" t="s">
        <v>445</v>
      </c>
      <c r="Z73" s="100"/>
      <c r="AA73" s="100"/>
      <c r="AB73" s="97">
        <f t="shared" si="3"/>
        <v>99360</v>
      </c>
      <c r="AC73" s="103">
        <v>0</v>
      </c>
      <c r="AD73" s="98" t="str">
        <f>VLOOKUP(AF73,Table1[[Ký hiệu]:[Hướng xli]],9,0)</f>
        <v>NCC check theo sheep data cửa hàng nhập kho điều chỉnh giảm toàn bộ HĐ cũ và xuất lại HĐ mới đúng số lượng</v>
      </c>
      <c r="AE73" s="103" t="s">
        <v>526</v>
      </c>
      <c r="AF73" s="100">
        <v>34534</v>
      </c>
      <c r="AG73" s="91" t="s">
        <v>673</v>
      </c>
      <c r="AH73" s="87" t="s">
        <v>706</v>
      </c>
      <c r="AI73" s="87" t="s">
        <v>793</v>
      </c>
      <c r="AJ73" s="88"/>
      <c r="AK73" s="88"/>
    </row>
    <row r="74" spans="1:37" s="16" customFormat="1" x14ac:dyDescent="0.25">
      <c r="A74" s="99">
        <v>45474</v>
      </c>
      <c r="B74" s="100" t="s">
        <v>163</v>
      </c>
      <c r="C74" s="99">
        <v>45484</v>
      </c>
      <c r="D74" s="100" t="s">
        <v>24</v>
      </c>
      <c r="E74" s="100" t="s">
        <v>150</v>
      </c>
      <c r="F74" s="100" t="s">
        <v>424</v>
      </c>
      <c r="G74" s="100" t="s">
        <v>368</v>
      </c>
      <c r="H74" s="100" t="s">
        <v>403</v>
      </c>
      <c r="I74" s="100" t="s">
        <v>450</v>
      </c>
      <c r="J74" s="100" t="s">
        <v>306</v>
      </c>
      <c r="K74" s="100" t="s">
        <v>80</v>
      </c>
      <c r="L74" s="101">
        <v>5</v>
      </c>
      <c r="M74" s="101">
        <v>0</v>
      </c>
      <c r="N74" s="102">
        <v>58745</v>
      </c>
      <c r="O74" s="102">
        <v>293725</v>
      </c>
      <c r="P74" s="96">
        <f t="shared" si="2"/>
        <v>0</v>
      </c>
      <c r="Q74" s="102">
        <v>0</v>
      </c>
      <c r="R74" s="101">
        <v>0</v>
      </c>
      <c r="S74" s="102">
        <v>0</v>
      </c>
      <c r="T74" s="100"/>
      <c r="U74" s="100" t="s">
        <v>441</v>
      </c>
      <c r="V74" s="100"/>
      <c r="W74" s="100" t="s">
        <v>253</v>
      </c>
      <c r="X74" s="100" t="s">
        <v>425</v>
      </c>
      <c r="Y74" s="100" t="s">
        <v>445</v>
      </c>
      <c r="Z74" s="100"/>
      <c r="AA74" s="100"/>
      <c r="AB74" s="97">
        <f t="shared" si="3"/>
        <v>317223</v>
      </c>
      <c r="AC74" s="103">
        <v>0</v>
      </c>
      <c r="AD74" s="98" t="str">
        <f>VLOOKUP(AF74,Table1[[Ký hiệu]:[Hướng xli]],9,0)</f>
        <v>NCC check theo sheep data cửa hàng nhập kho điều chỉnh giảm toàn bộ HĐ cũ và xuất lại HĐ mới đúng số lượng</v>
      </c>
      <c r="AE74" s="103" t="s">
        <v>521</v>
      </c>
      <c r="AF74" s="100">
        <v>34686</v>
      </c>
      <c r="AG74" s="91" t="s">
        <v>673</v>
      </c>
      <c r="AH74" s="87" t="s">
        <v>705</v>
      </c>
      <c r="AI74" s="87" t="s">
        <v>772</v>
      </c>
      <c r="AJ74" s="88"/>
      <c r="AK74" s="88"/>
    </row>
    <row r="75" spans="1:37" s="16" customFormat="1" x14ac:dyDescent="0.25">
      <c r="A75" s="99">
        <v>45474</v>
      </c>
      <c r="B75" s="100" t="s">
        <v>163</v>
      </c>
      <c r="C75" s="99">
        <v>45484</v>
      </c>
      <c r="D75" s="100" t="s">
        <v>24</v>
      </c>
      <c r="E75" s="100" t="s">
        <v>150</v>
      </c>
      <c r="F75" s="100" t="s">
        <v>424</v>
      </c>
      <c r="G75" s="100" t="s">
        <v>368</v>
      </c>
      <c r="H75" s="100" t="s">
        <v>403</v>
      </c>
      <c r="I75" s="100" t="s">
        <v>500</v>
      </c>
      <c r="J75" s="100" t="s">
        <v>485</v>
      </c>
      <c r="K75" s="100" t="s">
        <v>80</v>
      </c>
      <c r="L75" s="101">
        <v>5</v>
      </c>
      <c r="M75" s="101">
        <v>0</v>
      </c>
      <c r="N75" s="102">
        <v>50182</v>
      </c>
      <c r="O75" s="102">
        <v>250910</v>
      </c>
      <c r="P75" s="96">
        <f t="shared" si="2"/>
        <v>0</v>
      </c>
      <c r="Q75" s="102">
        <v>0</v>
      </c>
      <c r="R75" s="101">
        <v>0</v>
      </c>
      <c r="S75" s="102">
        <v>0</v>
      </c>
      <c r="T75" s="100"/>
      <c r="U75" s="100" t="s">
        <v>441</v>
      </c>
      <c r="V75" s="100"/>
      <c r="W75" s="100" t="s">
        <v>253</v>
      </c>
      <c r="X75" s="100" t="s">
        <v>425</v>
      </c>
      <c r="Y75" s="100" t="s">
        <v>445</v>
      </c>
      <c r="Z75" s="100"/>
      <c r="AA75" s="100"/>
      <c r="AB75" s="97">
        <f t="shared" si="3"/>
        <v>270983</v>
      </c>
      <c r="AC75" s="103">
        <v>0</v>
      </c>
      <c r="AD75" s="98" t="str">
        <f>VLOOKUP(AF75,Table1[[Ký hiệu]:[Hướng xli]],9,0)</f>
        <v>NCC check theo sheep data cửa hàng nhập kho điều chỉnh giảm toàn bộ HĐ cũ và xuất lại HĐ mới đúng số lượng</v>
      </c>
      <c r="AE75" s="103" t="s">
        <v>521</v>
      </c>
      <c r="AF75" s="100">
        <v>34686</v>
      </c>
      <c r="AG75" s="91" t="s">
        <v>673</v>
      </c>
      <c r="AH75" s="87" t="s">
        <v>705</v>
      </c>
      <c r="AI75" s="87" t="s">
        <v>772</v>
      </c>
      <c r="AJ75" s="88"/>
      <c r="AK75" s="88"/>
    </row>
    <row r="76" spans="1:37" x14ac:dyDescent="0.25">
      <c r="A76" s="93">
        <v>45474</v>
      </c>
      <c r="B76" s="94" t="s">
        <v>163</v>
      </c>
      <c r="C76" s="93">
        <v>45484</v>
      </c>
      <c r="D76" s="94" t="s">
        <v>24</v>
      </c>
      <c r="E76" s="94" t="s">
        <v>150</v>
      </c>
      <c r="F76" s="94" t="s">
        <v>424</v>
      </c>
      <c r="G76" s="94" t="s">
        <v>368</v>
      </c>
      <c r="H76" s="94" t="s">
        <v>403</v>
      </c>
      <c r="I76" s="94" t="s">
        <v>243</v>
      </c>
      <c r="J76" s="94" t="s">
        <v>430</v>
      </c>
      <c r="K76" s="94" t="s">
        <v>80</v>
      </c>
      <c r="L76" s="95">
        <v>5</v>
      </c>
      <c r="M76" s="95">
        <v>5</v>
      </c>
      <c r="N76" s="96">
        <v>46000</v>
      </c>
      <c r="O76" s="96">
        <v>230000</v>
      </c>
      <c r="P76" s="96">
        <f t="shared" si="2"/>
        <v>230000</v>
      </c>
      <c r="Q76" s="96">
        <v>0</v>
      </c>
      <c r="R76" s="95">
        <v>0</v>
      </c>
      <c r="S76" s="96">
        <v>0</v>
      </c>
      <c r="T76" s="94"/>
      <c r="U76" s="94" t="s">
        <v>441</v>
      </c>
      <c r="V76" s="94"/>
      <c r="W76" s="94" t="s">
        <v>253</v>
      </c>
      <c r="X76" s="94" t="s">
        <v>425</v>
      </c>
      <c r="Y76" s="94" t="s">
        <v>445</v>
      </c>
      <c r="Z76" s="94"/>
      <c r="AA76" s="94"/>
      <c r="AB76" s="97">
        <f t="shared" si="3"/>
        <v>248400</v>
      </c>
      <c r="AC76" s="98">
        <v>230000</v>
      </c>
      <c r="AD76" s="98" t="str">
        <f>VLOOKUP(AF76,Table1[[Ký hiệu]:[Hướng xli]],9,0)</f>
        <v>NCC check theo sheep data cửa hàng nhập kho điều chỉnh giảm toàn bộ HĐ cũ và xuất lại HĐ mới đúng số lượng</v>
      </c>
      <c r="AE76" s="98" t="s">
        <v>521</v>
      </c>
      <c r="AF76" s="94">
        <v>34686</v>
      </c>
      <c r="AG76" s="91" t="s">
        <v>673</v>
      </c>
      <c r="AH76" s="87" t="s">
        <v>705</v>
      </c>
      <c r="AI76" s="87" t="s">
        <v>772</v>
      </c>
    </row>
    <row r="77" spans="1:37" s="62" customFormat="1" x14ac:dyDescent="0.25">
      <c r="A77" s="93">
        <v>45479</v>
      </c>
      <c r="B77" s="94" t="s">
        <v>96</v>
      </c>
      <c r="C77" s="93">
        <v>45484</v>
      </c>
      <c r="D77" s="94" t="s">
        <v>250</v>
      </c>
      <c r="E77" s="94">
        <v>4161024148</v>
      </c>
      <c r="F77" s="94" t="s">
        <v>370</v>
      </c>
      <c r="G77" s="94" t="s">
        <v>314</v>
      </c>
      <c r="H77" s="94" t="s">
        <v>251</v>
      </c>
      <c r="I77" s="94" t="s">
        <v>45</v>
      </c>
      <c r="J77" s="94" t="s">
        <v>168</v>
      </c>
      <c r="K77" s="94" t="s">
        <v>80</v>
      </c>
      <c r="L77" s="95">
        <v>4</v>
      </c>
      <c r="M77" s="95">
        <v>4</v>
      </c>
      <c r="N77" s="96">
        <v>59400</v>
      </c>
      <c r="O77" s="96">
        <v>237600</v>
      </c>
      <c r="P77" s="96">
        <f t="shared" si="2"/>
        <v>237600</v>
      </c>
      <c r="Q77" s="96">
        <v>0</v>
      </c>
      <c r="R77" s="95">
        <v>0</v>
      </c>
      <c r="S77" s="96">
        <v>0</v>
      </c>
      <c r="T77" s="94" t="s">
        <v>218</v>
      </c>
      <c r="U77" s="94" t="s">
        <v>408</v>
      </c>
      <c r="V77" s="94" t="s">
        <v>349</v>
      </c>
      <c r="W77" s="94" t="s">
        <v>113</v>
      </c>
      <c r="X77" s="94" t="s">
        <v>425</v>
      </c>
      <c r="Y77" s="94" t="s">
        <v>240</v>
      </c>
      <c r="Z77" s="94"/>
      <c r="AA77" s="94"/>
      <c r="AB77" s="97">
        <f t="shared" si="3"/>
        <v>256608</v>
      </c>
      <c r="AC77" s="98">
        <v>0</v>
      </c>
      <c r="AD77" s="98" t="str">
        <f>VLOOKUP(AF77,Table1[[Ký hiệu]:[Hướng xli]],9,0)</f>
        <v>NCC điều chỉnh giảm toàn bộ HĐ</v>
      </c>
      <c r="AE77" s="98" t="s">
        <v>518</v>
      </c>
      <c r="AF77" s="94">
        <v>34944</v>
      </c>
      <c r="AG77" s="91" t="s">
        <v>677</v>
      </c>
      <c r="AH77" s="87" t="s">
        <v>251</v>
      </c>
      <c r="AI77" s="87" t="s">
        <v>251</v>
      </c>
      <c r="AJ77" s="87"/>
      <c r="AK77" s="87"/>
    </row>
    <row r="78" spans="1:37" s="62" customFormat="1" x14ac:dyDescent="0.25">
      <c r="A78" s="93">
        <v>45479</v>
      </c>
      <c r="B78" s="94" t="s">
        <v>96</v>
      </c>
      <c r="C78" s="93">
        <v>45484</v>
      </c>
      <c r="D78" s="94" t="s">
        <v>250</v>
      </c>
      <c r="E78" s="94">
        <v>4161024148</v>
      </c>
      <c r="F78" s="94" t="s">
        <v>370</v>
      </c>
      <c r="G78" s="94" t="s">
        <v>314</v>
      </c>
      <c r="H78" s="94" t="s">
        <v>251</v>
      </c>
      <c r="I78" s="94" t="s">
        <v>490</v>
      </c>
      <c r="J78" s="94" t="s">
        <v>236</v>
      </c>
      <c r="K78" s="94" t="s">
        <v>80</v>
      </c>
      <c r="L78" s="95">
        <v>4</v>
      </c>
      <c r="M78" s="95">
        <v>4</v>
      </c>
      <c r="N78" s="96">
        <v>70950</v>
      </c>
      <c r="O78" s="96">
        <v>283800</v>
      </c>
      <c r="P78" s="96">
        <f t="shared" si="2"/>
        <v>283800</v>
      </c>
      <c r="Q78" s="96">
        <v>0</v>
      </c>
      <c r="R78" s="95">
        <v>0</v>
      </c>
      <c r="S78" s="96">
        <v>0</v>
      </c>
      <c r="T78" s="94" t="s">
        <v>218</v>
      </c>
      <c r="U78" s="94" t="s">
        <v>408</v>
      </c>
      <c r="V78" s="94" t="s">
        <v>349</v>
      </c>
      <c r="W78" s="94" t="s">
        <v>113</v>
      </c>
      <c r="X78" s="94" t="s">
        <v>425</v>
      </c>
      <c r="Y78" s="94" t="s">
        <v>240</v>
      </c>
      <c r="Z78" s="94"/>
      <c r="AA78" s="94"/>
      <c r="AB78" s="97">
        <f t="shared" si="3"/>
        <v>306504</v>
      </c>
      <c r="AC78" s="98">
        <v>0</v>
      </c>
      <c r="AD78" s="98" t="str">
        <f>VLOOKUP(AF78,Table1[[Ký hiệu]:[Hướng xli]],9,0)</f>
        <v>NCC điều chỉnh giảm toàn bộ HĐ</v>
      </c>
      <c r="AE78" s="98" t="s">
        <v>518</v>
      </c>
      <c r="AF78" s="94">
        <v>34944</v>
      </c>
      <c r="AG78" s="91" t="s">
        <v>677</v>
      </c>
      <c r="AH78" s="87" t="s">
        <v>251</v>
      </c>
      <c r="AI78" s="87" t="s">
        <v>251</v>
      </c>
      <c r="AJ78" s="87"/>
      <c r="AK78" s="87"/>
    </row>
    <row r="79" spans="1:37" s="62" customFormat="1" x14ac:dyDescent="0.25">
      <c r="A79" s="93">
        <v>45479</v>
      </c>
      <c r="B79" s="94" t="s">
        <v>96</v>
      </c>
      <c r="C79" s="93">
        <v>45484</v>
      </c>
      <c r="D79" s="94" t="s">
        <v>250</v>
      </c>
      <c r="E79" s="94">
        <v>4161024148</v>
      </c>
      <c r="F79" s="94" t="s">
        <v>370</v>
      </c>
      <c r="G79" s="94" t="s">
        <v>314</v>
      </c>
      <c r="H79" s="94" t="s">
        <v>251</v>
      </c>
      <c r="I79" s="94" t="s">
        <v>243</v>
      </c>
      <c r="J79" s="94" t="s">
        <v>430</v>
      </c>
      <c r="K79" s="94" t="s">
        <v>80</v>
      </c>
      <c r="L79" s="95">
        <v>8</v>
      </c>
      <c r="M79" s="95">
        <v>8</v>
      </c>
      <c r="N79" s="96">
        <v>46000</v>
      </c>
      <c r="O79" s="96">
        <v>368000</v>
      </c>
      <c r="P79" s="96">
        <f t="shared" si="2"/>
        <v>368000</v>
      </c>
      <c r="Q79" s="96">
        <v>0</v>
      </c>
      <c r="R79" s="95">
        <v>0</v>
      </c>
      <c r="S79" s="96">
        <v>0</v>
      </c>
      <c r="T79" s="94" t="s">
        <v>218</v>
      </c>
      <c r="U79" s="94" t="s">
        <v>408</v>
      </c>
      <c r="V79" s="94" t="s">
        <v>349</v>
      </c>
      <c r="W79" s="94" t="s">
        <v>113</v>
      </c>
      <c r="X79" s="94" t="s">
        <v>425</v>
      </c>
      <c r="Y79" s="94" t="s">
        <v>240</v>
      </c>
      <c r="Z79" s="94"/>
      <c r="AA79" s="94"/>
      <c r="AB79" s="97">
        <f t="shared" si="3"/>
        <v>397440</v>
      </c>
      <c r="AC79" s="98">
        <v>0</v>
      </c>
      <c r="AD79" s="98" t="str">
        <f>VLOOKUP(AF79,Table1[[Ký hiệu]:[Hướng xli]],9,0)</f>
        <v>NCC điều chỉnh giảm toàn bộ HĐ</v>
      </c>
      <c r="AE79" s="98" t="s">
        <v>518</v>
      </c>
      <c r="AF79" s="94">
        <v>34944</v>
      </c>
      <c r="AG79" s="91" t="s">
        <v>677</v>
      </c>
      <c r="AH79" s="87" t="s">
        <v>251</v>
      </c>
      <c r="AI79" s="87" t="s">
        <v>251</v>
      </c>
      <c r="AJ79" s="87"/>
      <c r="AK79" s="87"/>
    </row>
    <row r="80" spans="1:37" s="62" customFormat="1" x14ac:dyDescent="0.25">
      <c r="A80" s="93">
        <v>45481</v>
      </c>
      <c r="B80" s="94" t="s">
        <v>377</v>
      </c>
      <c r="C80" s="93">
        <v>45484</v>
      </c>
      <c r="D80" s="94" t="s">
        <v>64</v>
      </c>
      <c r="E80" s="94">
        <v>4161235542</v>
      </c>
      <c r="F80" s="94" t="s">
        <v>477</v>
      </c>
      <c r="G80" s="94" t="s">
        <v>248</v>
      </c>
      <c r="H80" s="94" t="s">
        <v>251</v>
      </c>
      <c r="I80" s="94" t="s">
        <v>450</v>
      </c>
      <c r="J80" s="94" t="s">
        <v>306</v>
      </c>
      <c r="K80" s="94" t="s">
        <v>80</v>
      </c>
      <c r="L80" s="95">
        <v>6</v>
      </c>
      <c r="M80" s="95">
        <v>6</v>
      </c>
      <c r="N80" s="96">
        <v>73431</v>
      </c>
      <c r="O80" s="96">
        <v>440586</v>
      </c>
      <c r="P80" s="96">
        <f t="shared" si="2"/>
        <v>440586</v>
      </c>
      <c r="Q80" s="96">
        <v>0</v>
      </c>
      <c r="R80" s="95">
        <v>0</v>
      </c>
      <c r="S80" s="96">
        <v>0</v>
      </c>
      <c r="T80" s="94" t="s">
        <v>207</v>
      </c>
      <c r="U80" s="94" t="s">
        <v>408</v>
      </c>
      <c r="V80" s="94" t="s">
        <v>365</v>
      </c>
      <c r="W80" s="94" t="s">
        <v>113</v>
      </c>
      <c r="X80" s="94" t="s">
        <v>425</v>
      </c>
      <c r="Y80" s="94" t="s">
        <v>240</v>
      </c>
      <c r="Z80" s="94"/>
      <c r="AA80" s="94"/>
      <c r="AB80" s="97">
        <f t="shared" si="3"/>
        <v>475833</v>
      </c>
      <c r="AC80" s="98">
        <v>0</v>
      </c>
      <c r="AD80" s="98" t="str">
        <f>VLOOKUP(AF80,Table1[[Ký hiệu]:[Hướng xli]],9,0)</f>
        <v>NCC điều chỉnh giảm toàn bộ HĐ</v>
      </c>
      <c r="AE80" s="98" t="s">
        <v>518</v>
      </c>
      <c r="AF80" s="94">
        <v>34947</v>
      </c>
      <c r="AG80" s="91" t="s">
        <v>677</v>
      </c>
      <c r="AH80" s="87" t="s">
        <v>251</v>
      </c>
      <c r="AI80" s="87" t="s">
        <v>251</v>
      </c>
      <c r="AJ80" s="87"/>
      <c r="AK80" s="87"/>
    </row>
    <row r="81" spans="1:37" s="62" customFormat="1" x14ac:dyDescent="0.25">
      <c r="A81" s="93">
        <v>45481</v>
      </c>
      <c r="B81" s="94" t="s">
        <v>377</v>
      </c>
      <c r="C81" s="93">
        <v>45484</v>
      </c>
      <c r="D81" s="94" t="s">
        <v>64</v>
      </c>
      <c r="E81" s="94">
        <v>4161235542</v>
      </c>
      <c r="F81" s="94" t="s">
        <v>477</v>
      </c>
      <c r="G81" s="94" t="s">
        <v>248</v>
      </c>
      <c r="H81" s="94" t="s">
        <v>251</v>
      </c>
      <c r="I81" s="94" t="s">
        <v>328</v>
      </c>
      <c r="J81" s="94" t="s">
        <v>305</v>
      </c>
      <c r="K81" s="94" t="s">
        <v>80</v>
      </c>
      <c r="L81" s="95">
        <v>6</v>
      </c>
      <c r="M81" s="95">
        <v>6</v>
      </c>
      <c r="N81" s="96">
        <v>111058</v>
      </c>
      <c r="O81" s="96">
        <v>666348</v>
      </c>
      <c r="P81" s="96">
        <f t="shared" si="2"/>
        <v>666348</v>
      </c>
      <c r="Q81" s="96">
        <v>0</v>
      </c>
      <c r="R81" s="95">
        <v>0</v>
      </c>
      <c r="S81" s="96">
        <v>0</v>
      </c>
      <c r="T81" s="94" t="s">
        <v>207</v>
      </c>
      <c r="U81" s="94" t="s">
        <v>408</v>
      </c>
      <c r="V81" s="94" t="s">
        <v>365</v>
      </c>
      <c r="W81" s="94" t="s">
        <v>113</v>
      </c>
      <c r="X81" s="94" t="s">
        <v>425</v>
      </c>
      <c r="Y81" s="94" t="s">
        <v>240</v>
      </c>
      <c r="Z81" s="94"/>
      <c r="AA81" s="94"/>
      <c r="AB81" s="97">
        <f t="shared" si="3"/>
        <v>719656</v>
      </c>
      <c r="AC81" s="98">
        <v>0</v>
      </c>
      <c r="AD81" s="98" t="str">
        <f>VLOOKUP(AF81,Table1[[Ký hiệu]:[Hướng xli]],9,0)</f>
        <v>NCC điều chỉnh giảm toàn bộ HĐ</v>
      </c>
      <c r="AE81" s="98" t="s">
        <v>518</v>
      </c>
      <c r="AF81" s="94">
        <v>34947</v>
      </c>
      <c r="AG81" s="91" t="s">
        <v>677</v>
      </c>
      <c r="AH81" s="87" t="s">
        <v>251</v>
      </c>
      <c r="AI81" s="87" t="s">
        <v>251</v>
      </c>
      <c r="AJ81" s="87"/>
      <c r="AK81" s="87"/>
    </row>
    <row r="82" spans="1:37" s="62" customFormat="1" x14ac:dyDescent="0.25">
      <c r="A82" s="93">
        <v>45481</v>
      </c>
      <c r="B82" s="94" t="s">
        <v>377</v>
      </c>
      <c r="C82" s="93">
        <v>45484</v>
      </c>
      <c r="D82" s="94" t="s">
        <v>64</v>
      </c>
      <c r="E82" s="94">
        <v>4161235542</v>
      </c>
      <c r="F82" s="94" t="s">
        <v>477</v>
      </c>
      <c r="G82" s="94" t="s">
        <v>248</v>
      </c>
      <c r="H82" s="94" t="s">
        <v>251</v>
      </c>
      <c r="I82" s="94" t="s">
        <v>472</v>
      </c>
      <c r="J82" s="94" t="s">
        <v>256</v>
      </c>
      <c r="K82" s="94" t="s">
        <v>80</v>
      </c>
      <c r="L82" s="95">
        <v>4</v>
      </c>
      <c r="M82" s="95">
        <v>4</v>
      </c>
      <c r="N82" s="96">
        <v>55595</v>
      </c>
      <c r="O82" s="96">
        <v>222380</v>
      </c>
      <c r="P82" s="96">
        <f t="shared" si="2"/>
        <v>222380</v>
      </c>
      <c r="Q82" s="96">
        <v>0</v>
      </c>
      <c r="R82" s="95">
        <v>0</v>
      </c>
      <c r="S82" s="96">
        <v>0</v>
      </c>
      <c r="T82" s="94" t="s">
        <v>207</v>
      </c>
      <c r="U82" s="94" t="s">
        <v>408</v>
      </c>
      <c r="V82" s="94" t="s">
        <v>365</v>
      </c>
      <c r="W82" s="94" t="s">
        <v>113</v>
      </c>
      <c r="X82" s="94" t="s">
        <v>425</v>
      </c>
      <c r="Y82" s="94" t="s">
        <v>240</v>
      </c>
      <c r="Z82" s="94"/>
      <c r="AA82" s="94"/>
      <c r="AB82" s="97">
        <f t="shared" si="3"/>
        <v>240170</v>
      </c>
      <c r="AC82" s="98">
        <v>0</v>
      </c>
      <c r="AD82" s="98" t="str">
        <f>VLOOKUP(AF82,Table1[[Ký hiệu]:[Hướng xli]],9,0)</f>
        <v>NCC điều chỉnh giảm toàn bộ HĐ</v>
      </c>
      <c r="AE82" s="98" t="s">
        <v>518</v>
      </c>
      <c r="AF82" s="94">
        <v>34947</v>
      </c>
      <c r="AG82" s="91" t="s">
        <v>677</v>
      </c>
      <c r="AH82" s="87" t="s">
        <v>251</v>
      </c>
      <c r="AI82" s="87" t="s">
        <v>251</v>
      </c>
      <c r="AJ82" s="87"/>
      <c r="AK82" s="87"/>
    </row>
    <row r="83" spans="1:37" s="62" customFormat="1" x14ac:dyDescent="0.25">
      <c r="A83" s="93">
        <v>45481</v>
      </c>
      <c r="B83" s="94" t="s">
        <v>377</v>
      </c>
      <c r="C83" s="93">
        <v>45484</v>
      </c>
      <c r="D83" s="94" t="s">
        <v>64</v>
      </c>
      <c r="E83" s="94">
        <v>4161235542</v>
      </c>
      <c r="F83" s="94" t="s">
        <v>477</v>
      </c>
      <c r="G83" s="94" t="s">
        <v>248</v>
      </c>
      <c r="H83" s="94" t="s">
        <v>251</v>
      </c>
      <c r="I83" s="94" t="s">
        <v>490</v>
      </c>
      <c r="J83" s="94" t="s">
        <v>236</v>
      </c>
      <c r="K83" s="94" t="s">
        <v>80</v>
      </c>
      <c r="L83" s="95">
        <v>4</v>
      </c>
      <c r="M83" s="95">
        <v>4</v>
      </c>
      <c r="N83" s="96">
        <v>70950</v>
      </c>
      <c r="O83" s="96">
        <v>283800</v>
      </c>
      <c r="P83" s="96">
        <f t="shared" si="2"/>
        <v>283800</v>
      </c>
      <c r="Q83" s="96">
        <v>0</v>
      </c>
      <c r="R83" s="95">
        <v>0</v>
      </c>
      <c r="S83" s="96">
        <v>0</v>
      </c>
      <c r="T83" s="94" t="s">
        <v>207</v>
      </c>
      <c r="U83" s="94" t="s">
        <v>408</v>
      </c>
      <c r="V83" s="94" t="s">
        <v>365</v>
      </c>
      <c r="W83" s="94" t="s">
        <v>113</v>
      </c>
      <c r="X83" s="94" t="s">
        <v>425</v>
      </c>
      <c r="Y83" s="94" t="s">
        <v>240</v>
      </c>
      <c r="Z83" s="94"/>
      <c r="AA83" s="94"/>
      <c r="AB83" s="97">
        <f t="shared" si="3"/>
        <v>306504</v>
      </c>
      <c r="AC83" s="98">
        <v>0</v>
      </c>
      <c r="AD83" s="98" t="str">
        <f>VLOOKUP(AF83,Table1[[Ký hiệu]:[Hướng xli]],9,0)</f>
        <v>NCC điều chỉnh giảm toàn bộ HĐ</v>
      </c>
      <c r="AE83" s="98" t="s">
        <v>518</v>
      </c>
      <c r="AF83" s="94">
        <v>34947</v>
      </c>
      <c r="AG83" s="91" t="s">
        <v>677</v>
      </c>
      <c r="AH83" s="87" t="s">
        <v>251</v>
      </c>
      <c r="AI83" s="87" t="s">
        <v>251</v>
      </c>
      <c r="AJ83" s="87"/>
      <c r="AK83" s="87"/>
    </row>
    <row r="84" spans="1:37" s="62" customFormat="1" x14ac:dyDescent="0.25">
      <c r="A84" s="93">
        <v>45481</v>
      </c>
      <c r="B84" s="94" t="s">
        <v>377</v>
      </c>
      <c r="C84" s="93">
        <v>45484</v>
      </c>
      <c r="D84" s="94" t="s">
        <v>64</v>
      </c>
      <c r="E84" s="94">
        <v>4161235542</v>
      </c>
      <c r="F84" s="94" t="s">
        <v>477</v>
      </c>
      <c r="G84" s="94" t="s">
        <v>248</v>
      </c>
      <c r="H84" s="94" t="s">
        <v>251</v>
      </c>
      <c r="I84" s="94" t="s">
        <v>448</v>
      </c>
      <c r="J84" s="94" t="s">
        <v>372</v>
      </c>
      <c r="K84" s="94" t="s">
        <v>80</v>
      </c>
      <c r="L84" s="95">
        <v>6</v>
      </c>
      <c r="M84" s="95">
        <v>6</v>
      </c>
      <c r="N84" s="96">
        <v>74250</v>
      </c>
      <c r="O84" s="96">
        <v>445500</v>
      </c>
      <c r="P84" s="96">
        <f t="shared" si="2"/>
        <v>445500</v>
      </c>
      <c r="Q84" s="96">
        <v>0</v>
      </c>
      <c r="R84" s="95">
        <v>0</v>
      </c>
      <c r="S84" s="96">
        <v>0</v>
      </c>
      <c r="T84" s="94" t="s">
        <v>207</v>
      </c>
      <c r="U84" s="94" t="s">
        <v>408</v>
      </c>
      <c r="V84" s="94" t="s">
        <v>365</v>
      </c>
      <c r="W84" s="94" t="s">
        <v>113</v>
      </c>
      <c r="X84" s="94" t="s">
        <v>425</v>
      </c>
      <c r="Y84" s="94" t="s">
        <v>240</v>
      </c>
      <c r="Z84" s="94"/>
      <c r="AA84" s="94"/>
      <c r="AB84" s="97">
        <f t="shared" si="3"/>
        <v>481140</v>
      </c>
      <c r="AC84" s="98">
        <v>0</v>
      </c>
      <c r="AD84" s="98" t="str">
        <f>VLOOKUP(AF84,Table1[[Ký hiệu]:[Hướng xli]],9,0)</f>
        <v>NCC điều chỉnh giảm toàn bộ HĐ</v>
      </c>
      <c r="AE84" s="98" t="s">
        <v>518</v>
      </c>
      <c r="AF84" s="94">
        <v>34947</v>
      </c>
      <c r="AG84" s="91" t="s">
        <v>677</v>
      </c>
      <c r="AH84" s="87" t="s">
        <v>251</v>
      </c>
      <c r="AI84" s="87" t="s">
        <v>251</v>
      </c>
      <c r="AJ84" s="87"/>
      <c r="AK84" s="87"/>
    </row>
    <row r="85" spans="1:37" s="62" customFormat="1" x14ac:dyDescent="0.25">
      <c r="A85" s="93">
        <v>45481</v>
      </c>
      <c r="B85" s="94" t="s">
        <v>377</v>
      </c>
      <c r="C85" s="93">
        <v>45484</v>
      </c>
      <c r="D85" s="94" t="s">
        <v>64</v>
      </c>
      <c r="E85" s="94">
        <v>4161235542</v>
      </c>
      <c r="F85" s="94" t="s">
        <v>477</v>
      </c>
      <c r="G85" s="94" t="s">
        <v>248</v>
      </c>
      <c r="H85" s="94" t="s">
        <v>251</v>
      </c>
      <c r="I85" s="94" t="s">
        <v>500</v>
      </c>
      <c r="J85" s="94" t="s">
        <v>485</v>
      </c>
      <c r="K85" s="94" t="s">
        <v>80</v>
      </c>
      <c r="L85" s="95">
        <v>4</v>
      </c>
      <c r="M85" s="95">
        <v>4</v>
      </c>
      <c r="N85" s="96">
        <v>50182</v>
      </c>
      <c r="O85" s="96">
        <v>200728</v>
      </c>
      <c r="P85" s="96">
        <f t="shared" si="2"/>
        <v>200728</v>
      </c>
      <c r="Q85" s="96">
        <v>0</v>
      </c>
      <c r="R85" s="95">
        <v>0</v>
      </c>
      <c r="S85" s="96">
        <v>0</v>
      </c>
      <c r="T85" s="94" t="s">
        <v>207</v>
      </c>
      <c r="U85" s="94" t="s">
        <v>408</v>
      </c>
      <c r="V85" s="94" t="s">
        <v>365</v>
      </c>
      <c r="W85" s="94" t="s">
        <v>113</v>
      </c>
      <c r="X85" s="94" t="s">
        <v>425</v>
      </c>
      <c r="Y85" s="94" t="s">
        <v>240</v>
      </c>
      <c r="Z85" s="94"/>
      <c r="AA85" s="94"/>
      <c r="AB85" s="97">
        <f t="shared" si="3"/>
        <v>216786</v>
      </c>
      <c r="AC85" s="98">
        <v>0</v>
      </c>
      <c r="AD85" s="98" t="str">
        <f>VLOOKUP(AF85,Table1[[Ký hiệu]:[Hướng xli]],9,0)</f>
        <v>NCC điều chỉnh giảm toàn bộ HĐ</v>
      </c>
      <c r="AE85" s="98" t="s">
        <v>518</v>
      </c>
      <c r="AF85" s="94">
        <v>34947</v>
      </c>
      <c r="AG85" s="91" t="s">
        <v>677</v>
      </c>
      <c r="AH85" s="87" t="s">
        <v>251</v>
      </c>
      <c r="AI85" s="87" t="s">
        <v>251</v>
      </c>
      <c r="AJ85" s="87"/>
      <c r="AK85" s="87"/>
    </row>
    <row r="86" spans="1:37" s="62" customFormat="1" x14ac:dyDescent="0.25">
      <c r="A86" s="93">
        <v>45481</v>
      </c>
      <c r="B86" s="94" t="s">
        <v>377</v>
      </c>
      <c r="C86" s="93">
        <v>45484</v>
      </c>
      <c r="D86" s="94" t="s">
        <v>64</v>
      </c>
      <c r="E86" s="94">
        <v>4161235542</v>
      </c>
      <c r="F86" s="94" t="s">
        <v>477</v>
      </c>
      <c r="G86" s="94" t="s">
        <v>248</v>
      </c>
      <c r="H86" s="94" t="s">
        <v>251</v>
      </c>
      <c r="I86" s="94" t="s">
        <v>243</v>
      </c>
      <c r="J86" s="94" t="s">
        <v>430</v>
      </c>
      <c r="K86" s="94" t="s">
        <v>80</v>
      </c>
      <c r="L86" s="95">
        <v>4</v>
      </c>
      <c r="M86" s="95">
        <v>4</v>
      </c>
      <c r="N86" s="96">
        <v>46000</v>
      </c>
      <c r="O86" s="96">
        <v>184000</v>
      </c>
      <c r="P86" s="96">
        <f t="shared" si="2"/>
        <v>184000</v>
      </c>
      <c r="Q86" s="96">
        <v>0</v>
      </c>
      <c r="R86" s="95">
        <v>0</v>
      </c>
      <c r="S86" s="96">
        <v>0</v>
      </c>
      <c r="T86" s="94" t="s">
        <v>207</v>
      </c>
      <c r="U86" s="94" t="s">
        <v>408</v>
      </c>
      <c r="V86" s="94" t="s">
        <v>365</v>
      </c>
      <c r="W86" s="94" t="s">
        <v>113</v>
      </c>
      <c r="X86" s="94" t="s">
        <v>425</v>
      </c>
      <c r="Y86" s="94" t="s">
        <v>240</v>
      </c>
      <c r="Z86" s="94"/>
      <c r="AA86" s="94"/>
      <c r="AB86" s="97">
        <f t="shared" si="3"/>
        <v>198720</v>
      </c>
      <c r="AC86" s="98">
        <v>0</v>
      </c>
      <c r="AD86" s="98" t="str">
        <f>VLOOKUP(AF86,Table1[[Ký hiệu]:[Hướng xli]],9,0)</f>
        <v>NCC điều chỉnh giảm toàn bộ HĐ</v>
      </c>
      <c r="AE86" s="98" t="s">
        <v>518</v>
      </c>
      <c r="AF86" s="94">
        <v>34947</v>
      </c>
      <c r="AG86" s="91" t="s">
        <v>677</v>
      </c>
      <c r="AH86" s="87" t="s">
        <v>251</v>
      </c>
      <c r="AI86" s="87" t="s">
        <v>251</v>
      </c>
      <c r="AJ86" s="87"/>
      <c r="AK86" s="87"/>
    </row>
    <row r="87" spans="1:37" s="62" customFormat="1" x14ac:dyDescent="0.25">
      <c r="A87" s="93">
        <v>45483</v>
      </c>
      <c r="B87" s="94" t="s">
        <v>57</v>
      </c>
      <c r="C87" s="93">
        <v>45485</v>
      </c>
      <c r="D87" s="94" t="s">
        <v>95</v>
      </c>
      <c r="E87" s="94" t="s">
        <v>432</v>
      </c>
      <c r="F87" s="94" t="s">
        <v>204</v>
      </c>
      <c r="G87" s="94" t="s">
        <v>63</v>
      </c>
      <c r="H87" s="94" t="s">
        <v>117</v>
      </c>
      <c r="I87" s="94" t="s">
        <v>328</v>
      </c>
      <c r="J87" s="94" t="s">
        <v>305</v>
      </c>
      <c r="K87" s="94" t="s">
        <v>80</v>
      </c>
      <c r="L87" s="95">
        <v>4</v>
      </c>
      <c r="M87" s="95">
        <v>4</v>
      </c>
      <c r="N87" s="96">
        <v>111058</v>
      </c>
      <c r="O87" s="96">
        <v>444232</v>
      </c>
      <c r="P87" s="96">
        <f t="shared" si="2"/>
        <v>444232</v>
      </c>
      <c r="Q87" s="96">
        <v>0</v>
      </c>
      <c r="R87" s="95">
        <v>0</v>
      </c>
      <c r="S87" s="96">
        <v>0</v>
      </c>
      <c r="T87" s="94"/>
      <c r="U87" s="94" t="s">
        <v>197</v>
      </c>
      <c r="V87" s="94"/>
      <c r="W87" s="94" t="s">
        <v>113</v>
      </c>
      <c r="X87" s="94" t="s">
        <v>425</v>
      </c>
      <c r="Y87" s="94" t="s">
        <v>240</v>
      </c>
      <c r="Z87" s="94"/>
      <c r="AA87" s="94"/>
      <c r="AB87" s="97">
        <f t="shared" si="3"/>
        <v>479771</v>
      </c>
      <c r="AC87" s="98">
        <v>0</v>
      </c>
      <c r="AD87" s="98" t="str">
        <f>VLOOKUP(AF87,Table1[[Ký hiệu]:[Hướng xli]],9,0)</f>
        <v>NCC điều chỉnh giảm toàn bộ HĐ</v>
      </c>
      <c r="AE87" s="98" t="s">
        <v>518</v>
      </c>
      <c r="AF87" s="94">
        <v>35127</v>
      </c>
      <c r="AG87" s="91" t="s">
        <v>677</v>
      </c>
      <c r="AH87" s="87" t="s">
        <v>251</v>
      </c>
      <c r="AI87" s="87" t="s">
        <v>251</v>
      </c>
      <c r="AJ87" s="87"/>
      <c r="AK87" s="87"/>
    </row>
    <row r="88" spans="1:37" s="62" customFormat="1" x14ac:dyDescent="0.25">
      <c r="A88" s="93">
        <v>45483</v>
      </c>
      <c r="B88" s="94" t="s">
        <v>57</v>
      </c>
      <c r="C88" s="93">
        <v>45485</v>
      </c>
      <c r="D88" s="94" t="s">
        <v>95</v>
      </c>
      <c r="E88" s="94" t="s">
        <v>432</v>
      </c>
      <c r="F88" s="94" t="s">
        <v>204</v>
      </c>
      <c r="G88" s="94" t="s">
        <v>63</v>
      </c>
      <c r="H88" s="94" t="s">
        <v>117</v>
      </c>
      <c r="I88" s="94" t="s">
        <v>450</v>
      </c>
      <c r="J88" s="94" t="s">
        <v>306</v>
      </c>
      <c r="K88" s="94" t="s">
        <v>80</v>
      </c>
      <c r="L88" s="95">
        <v>4</v>
      </c>
      <c r="M88" s="95">
        <v>4</v>
      </c>
      <c r="N88" s="96">
        <v>73431</v>
      </c>
      <c r="O88" s="96">
        <v>293724</v>
      </c>
      <c r="P88" s="96">
        <f t="shared" si="2"/>
        <v>293724</v>
      </c>
      <c r="Q88" s="96">
        <v>0</v>
      </c>
      <c r="R88" s="95">
        <v>0</v>
      </c>
      <c r="S88" s="96">
        <v>0</v>
      </c>
      <c r="T88" s="94"/>
      <c r="U88" s="94" t="s">
        <v>197</v>
      </c>
      <c r="V88" s="94"/>
      <c r="W88" s="94" t="s">
        <v>113</v>
      </c>
      <c r="X88" s="94" t="s">
        <v>425</v>
      </c>
      <c r="Y88" s="94" t="s">
        <v>240</v>
      </c>
      <c r="Z88" s="94"/>
      <c r="AA88" s="94"/>
      <c r="AB88" s="97">
        <f t="shared" si="3"/>
        <v>317222</v>
      </c>
      <c r="AC88" s="98">
        <v>0</v>
      </c>
      <c r="AD88" s="98" t="str">
        <f>VLOOKUP(AF88,Table1[[Ký hiệu]:[Hướng xli]],9,0)</f>
        <v>NCC điều chỉnh giảm toàn bộ HĐ</v>
      </c>
      <c r="AE88" s="98" t="s">
        <v>518</v>
      </c>
      <c r="AF88" s="94">
        <v>35127</v>
      </c>
      <c r="AG88" s="91" t="s">
        <v>677</v>
      </c>
      <c r="AH88" s="87" t="s">
        <v>251</v>
      </c>
      <c r="AI88" s="87" t="s">
        <v>251</v>
      </c>
      <c r="AJ88" s="87"/>
      <c r="AK88" s="87"/>
    </row>
    <row r="89" spans="1:37" s="62" customFormat="1" x14ac:dyDescent="0.25">
      <c r="A89" s="93">
        <v>45483</v>
      </c>
      <c r="B89" s="94" t="s">
        <v>57</v>
      </c>
      <c r="C89" s="93">
        <v>45485</v>
      </c>
      <c r="D89" s="94" t="s">
        <v>95</v>
      </c>
      <c r="E89" s="94" t="s">
        <v>432</v>
      </c>
      <c r="F89" s="94" t="s">
        <v>204</v>
      </c>
      <c r="G89" s="94" t="s">
        <v>63</v>
      </c>
      <c r="H89" s="94" t="s">
        <v>117</v>
      </c>
      <c r="I89" s="94" t="s">
        <v>500</v>
      </c>
      <c r="J89" s="94" t="s">
        <v>485</v>
      </c>
      <c r="K89" s="94" t="s">
        <v>80</v>
      </c>
      <c r="L89" s="95">
        <v>4</v>
      </c>
      <c r="M89" s="95">
        <v>4</v>
      </c>
      <c r="N89" s="96">
        <v>50182</v>
      </c>
      <c r="O89" s="96">
        <v>200728</v>
      </c>
      <c r="P89" s="96">
        <f t="shared" si="2"/>
        <v>200728</v>
      </c>
      <c r="Q89" s="96">
        <v>0</v>
      </c>
      <c r="R89" s="95">
        <v>0</v>
      </c>
      <c r="S89" s="96">
        <v>0</v>
      </c>
      <c r="T89" s="94"/>
      <c r="U89" s="94" t="s">
        <v>197</v>
      </c>
      <c r="V89" s="94"/>
      <c r="W89" s="94" t="s">
        <v>113</v>
      </c>
      <c r="X89" s="94" t="s">
        <v>425</v>
      </c>
      <c r="Y89" s="94" t="s">
        <v>240</v>
      </c>
      <c r="Z89" s="94"/>
      <c r="AA89" s="94"/>
      <c r="AB89" s="97">
        <f t="shared" si="3"/>
        <v>216786</v>
      </c>
      <c r="AC89" s="98">
        <v>0</v>
      </c>
      <c r="AD89" s="98" t="str">
        <f>VLOOKUP(AF89,Table1[[Ký hiệu]:[Hướng xli]],9,0)</f>
        <v>NCC điều chỉnh giảm toàn bộ HĐ</v>
      </c>
      <c r="AE89" s="98" t="s">
        <v>518</v>
      </c>
      <c r="AF89" s="94">
        <v>35127</v>
      </c>
      <c r="AG89" s="91" t="s">
        <v>677</v>
      </c>
      <c r="AH89" s="87" t="s">
        <v>251</v>
      </c>
      <c r="AI89" s="87" t="s">
        <v>251</v>
      </c>
      <c r="AJ89" s="87"/>
      <c r="AK89" s="87"/>
    </row>
    <row r="90" spans="1:37" s="77" customFormat="1" x14ac:dyDescent="0.25">
      <c r="A90" s="93">
        <v>45477</v>
      </c>
      <c r="B90" s="94" t="s">
        <v>131</v>
      </c>
      <c r="C90" s="93">
        <v>45485</v>
      </c>
      <c r="D90" s="94" t="s">
        <v>336</v>
      </c>
      <c r="E90" s="94" t="s">
        <v>277</v>
      </c>
      <c r="F90" s="94" t="s">
        <v>260</v>
      </c>
      <c r="G90" s="94" t="s">
        <v>297</v>
      </c>
      <c r="H90" s="94" t="s">
        <v>75</v>
      </c>
      <c r="I90" s="94" t="s">
        <v>328</v>
      </c>
      <c r="J90" s="94" t="s">
        <v>305</v>
      </c>
      <c r="K90" s="94" t="s">
        <v>80</v>
      </c>
      <c r="L90" s="95">
        <v>4</v>
      </c>
      <c r="M90" s="95">
        <v>4</v>
      </c>
      <c r="N90" s="96">
        <v>111058</v>
      </c>
      <c r="O90" s="96">
        <v>444232</v>
      </c>
      <c r="P90" s="96">
        <f t="shared" si="2"/>
        <v>444232</v>
      </c>
      <c r="Q90" s="96">
        <v>0</v>
      </c>
      <c r="R90" s="95">
        <v>0</v>
      </c>
      <c r="S90" s="96">
        <v>0</v>
      </c>
      <c r="T90" s="94"/>
      <c r="U90" s="94" t="s">
        <v>157</v>
      </c>
      <c r="V90" s="94"/>
      <c r="W90" s="94" t="s">
        <v>113</v>
      </c>
      <c r="X90" s="94" t="s">
        <v>425</v>
      </c>
      <c r="Y90" s="94" t="s">
        <v>240</v>
      </c>
      <c r="Z90" s="94"/>
      <c r="AA90" s="94"/>
      <c r="AB90" s="97">
        <f t="shared" si="3"/>
        <v>479771</v>
      </c>
      <c r="AC90" s="98">
        <v>444232</v>
      </c>
      <c r="AD90" s="98" t="str">
        <f>VLOOKUP(AF90,Table1[[Ký hiệu]:[Hướng xli]],9,0)</f>
        <v>NCC check theo sheep data cửa hàng nhập kho điều chỉnh giảm toàn bộ HĐ cũ và xuất lại HĐ mới đúng số lượng</v>
      </c>
      <c r="AE90" s="98" t="s">
        <v>524</v>
      </c>
      <c r="AF90" s="94">
        <v>35137</v>
      </c>
      <c r="AG90" s="91" t="s">
        <v>673</v>
      </c>
      <c r="AH90" s="87" t="s">
        <v>704</v>
      </c>
      <c r="AI90" s="87" t="s">
        <v>807</v>
      </c>
      <c r="AJ90" s="88" t="s">
        <v>808</v>
      </c>
      <c r="AK90" s="90" t="s">
        <v>817</v>
      </c>
    </row>
    <row r="91" spans="1:37" s="77" customFormat="1" x14ac:dyDescent="0.25">
      <c r="A91" s="93">
        <v>45477</v>
      </c>
      <c r="B91" s="94" t="s">
        <v>131</v>
      </c>
      <c r="C91" s="93">
        <v>45485</v>
      </c>
      <c r="D91" s="94" t="s">
        <v>336</v>
      </c>
      <c r="E91" s="94" t="s">
        <v>277</v>
      </c>
      <c r="F91" s="94" t="s">
        <v>260</v>
      </c>
      <c r="G91" s="94" t="s">
        <v>297</v>
      </c>
      <c r="H91" s="94" t="s">
        <v>75</v>
      </c>
      <c r="I91" s="94" t="s">
        <v>450</v>
      </c>
      <c r="J91" s="94" t="s">
        <v>306</v>
      </c>
      <c r="K91" s="94" t="s">
        <v>80</v>
      </c>
      <c r="L91" s="95">
        <v>8</v>
      </c>
      <c r="M91" s="95">
        <v>8</v>
      </c>
      <c r="N91" s="96">
        <v>58745</v>
      </c>
      <c r="O91" s="96">
        <v>469960</v>
      </c>
      <c r="P91" s="96">
        <f t="shared" si="2"/>
        <v>469960</v>
      </c>
      <c r="Q91" s="96">
        <v>0</v>
      </c>
      <c r="R91" s="95">
        <v>0</v>
      </c>
      <c r="S91" s="96">
        <v>0</v>
      </c>
      <c r="T91" s="94"/>
      <c r="U91" s="94" t="s">
        <v>157</v>
      </c>
      <c r="V91" s="94"/>
      <c r="W91" s="94" t="s">
        <v>113</v>
      </c>
      <c r="X91" s="94" t="s">
        <v>425</v>
      </c>
      <c r="Y91" s="94" t="s">
        <v>240</v>
      </c>
      <c r="Z91" s="94"/>
      <c r="AA91" s="94"/>
      <c r="AB91" s="97">
        <f t="shared" si="3"/>
        <v>507557</v>
      </c>
      <c r="AC91" s="98">
        <v>469960</v>
      </c>
      <c r="AD91" s="98" t="str">
        <f>VLOOKUP(AF91,Table1[[Ký hiệu]:[Hướng xli]],9,0)</f>
        <v>NCC check theo sheep data cửa hàng nhập kho điều chỉnh giảm toàn bộ HĐ cũ và xuất lại HĐ mới đúng số lượng</v>
      </c>
      <c r="AE91" s="98" t="s">
        <v>524</v>
      </c>
      <c r="AF91" s="94">
        <v>35137</v>
      </c>
      <c r="AG91" s="91" t="s">
        <v>673</v>
      </c>
      <c r="AH91" s="87" t="s">
        <v>704</v>
      </c>
      <c r="AI91" s="87" t="s">
        <v>807</v>
      </c>
      <c r="AJ91" s="88" t="s">
        <v>808</v>
      </c>
      <c r="AK91" s="90" t="s">
        <v>817</v>
      </c>
    </row>
    <row r="92" spans="1:37" s="77" customFormat="1" x14ac:dyDescent="0.25">
      <c r="A92" s="93">
        <v>45477</v>
      </c>
      <c r="B92" s="94" t="s">
        <v>131</v>
      </c>
      <c r="C92" s="93">
        <v>45485</v>
      </c>
      <c r="D92" s="94" t="s">
        <v>336</v>
      </c>
      <c r="E92" s="94" t="s">
        <v>277</v>
      </c>
      <c r="F92" s="94" t="s">
        <v>260</v>
      </c>
      <c r="G92" s="94" t="s">
        <v>297</v>
      </c>
      <c r="H92" s="94" t="s">
        <v>75</v>
      </c>
      <c r="I92" s="94" t="s">
        <v>472</v>
      </c>
      <c r="J92" s="94" t="s">
        <v>256</v>
      </c>
      <c r="K92" s="94" t="s">
        <v>80</v>
      </c>
      <c r="L92" s="95">
        <v>4</v>
      </c>
      <c r="M92" s="95">
        <v>4</v>
      </c>
      <c r="N92" s="96">
        <v>55595</v>
      </c>
      <c r="O92" s="96">
        <v>222380</v>
      </c>
      <c r="P92" s="96">
        <f t="shared" si="2"/>
        <v>222380</v>
      </c>
      <c r="Q92" s="96">
        <v>0</v>
      </c>
      <c r="R92" s="95">
        <v>0</v>
      </c>
      <c r="S92" s="96">
        <v>0</v>
      </c>
      <c r="T92" s="94"/>
      <c r="U92" s="94" t="s">
        <v>157</v>
      </c>
      <c r="V92" s="94"/>
      <c r="W92" s="94" t="s">
        <v>113</v>
      </c>
      <c r="X92" s="94" t="s">
        <v>425</v>
      </c>
      <c r="Y92" s="94" t="s">
        <v>240</v>
      </c>
      <c r="Z92" s="94"/>
      <c r="AA92" s="94"/>
      <c r="AB92" s="97">
        <f t="shared" si="3"/>
        <v>240170</v>
      </c>
      <c r="AC92" s="98">
        <v>222380</v>
      </c>
      <c r="AD92" s="98" t="str">
        <f>VLOOKUP(AF92,Table1[[Ký hiệu]:[Hướng xli]],9,0)</f>
        <v>NCC check theo sheep data cửa hàng nhập kho điều chỉnh giảm toàn bộ HĐ cũ và xuất lại HĐ mới đúng số lượng</v>
      </c>
      <c r="AE92" s="98" t="s">
        <v>524</v>
      </c>
      <c r="AF92" s="94">
        <v>35137</v>
      </c>
      <c r="AG92" s="91" t="s">
        <v>673</v>
      </c>
      <c r="AH92" s="87" t="s">
        <v>704</v>
      </c>
      <c r="AI92" s="87" t="s">
        <v>807</v>
      </c>
      <c r="AJ92" s="88" t="s">
        <v>808</v>
      </c>
      <c r="AK92" s="90" t="s">
        <v>817</v>
      </c>
    </row>
    <row r="93" spans="1:37" s="82" customFormat="1" x14ac:dyDescent="0.25">
      <c r="A93" s="99">
        <v>45477</v>
      </c>
      <c r="B93" s="100" t="s">
        <v>131</v>
      </c>
      <c r="C93" s="99">
        <v>45485</v>
      </c>
      <c r="D93" s="100" t="s">
        <v>336</v>
      </c>
      <c r="E93" s="100" t="s">
        <v>277</v>
      </c>
      <c r="F93" s="100" t="s">
        <v>260</v>
      </c>
      <c r="G93" s="100" t="s">
        <v>297</v>
      </c>
      <c r="H93" s="100" t="s">
        <v>75</v>
      </c>
      <c r="I93" s="100" t="s">
        <v>490</v>
      </c>
      <c r="J93" s="100" t="s">
        <v>236</v>
      </c>
      <c r="K93" s="100" t="s">
        <v>80</v>
      </c>
      <c r="L93" s="101">
        <v>4</v>
      </c>
      <c r="M93" s="101">
        <v>0</v>
      </c>
      <c r="N93" s="102">
        <v>70950</v>
      </c>
      <c r="O93" s="102">
        <v>283800</v>
      </c>
      <c r="P93" s="96">
        <f t="shared" si="2"/>
        <v>0</v>
      </c>
      <c r="Q93" s="102">
        <v>0</v>
      </c>
      <c r="R93" s="101">
        <v>0</v>
      </c>
      <c r="S93" s="102">
        <v>0</v>
      </c>
      <c r="T93" s="100"/>
      <c r="U93" s="100" t="s">
        <v>157</v>
      </c>
      <c r="V93" s="100"/>
      <c r="W93" s="100" t="s">
        <v>113</v>
      </c>
      <c r="X93" s="100" t="s">
        <v>425</v>
      </c>
      <c r="Y93" s="100" t="s">
        <v>240</v>
      </c>
      <c r="Z93" s="100"/>
      <c r="AA93" s="100"/>
      <c r="AB93" s="97">
        <f t="shared" si="3"/>
        <v>306504</v>
      </c>
      <c r="AC93" s="103">
        <v>0</v>
      </c>
      <c r="AD93" s="98" t="str">
        <f>VLOOKUP(AF93,Table1[[Ký hiệu]:[Hướng xli]],9,0)</f>
        <v>NCC check theo sheep data cửa hàng nhập kho điều chỉnh giảm toàn bộ HĐ cũ và xuất lại HĐ mới đúng số lượng</v>
      </c>
      <c r="AE93" s="103" t="s">
        <v>524</v>
      </c>
      <c r="AF93" s="100">
        <v>35137</v>
      </c>
      <c r="AG93" s="91" t="s">
        <v>673</v>
      </c>
      <c r="AH93" s="87" t="s">
        <v>704</v>
      </c>
      <c r="AI93" s="87" t="s">
        <v>807</v>
      </c>
      <c r="AJ93" s="88" t="s">
        <v>808</v>
      </c>
      <c r="AK93" s="90" t="s">
        <v>817</v>
      </c>
    </row>
    <row r="94" spans="1:37" x14ac:dyDescent="0.25">
      <c r="A94" s="93">
        <v>45477</v>
      </c>
      <c r="B94" s="94" t="s">
        <v>135</v>
      </c>
      <c r="C94" s="93">
        <v>45485</v>
      </c>
      <c r="D94" s="94" t="s">
        <v>292</v>
      </c>
      <c r="E94" s="94" t="s">
        <v>301</v>
      </c>
      <c r="F94" s="94" t="s">
        <v>260</v>
      </c>
      <c r="G94" s="94" t="s">
        <v>297</v>
      </c>
      <c r="H94" s="94" t="s">
        <v>75</v>
      </c>
      <c r="I94" s="94" t="s">
        <v>328</v>
      </c>
      <c r="J94" s="94" t="s">
        <v>305</v>
      </c>
      <c r="K94" s="94" t="s">
        <v>80</v>
      </c>
      <c r="L94" s="95">
        <v>6</v>
      </c>
      <c r="M94" s="95">
        <v>6</v>
      </c>
      <c r="N94" s="96">
        <v>111058</v>
      </c>
      <c r="O94" s="96">
        <v>666348</v>
      </c>
      <c r="P94" s="96">
        <f t="shared" si="2"/>
        <v>666348</v>
      </c>
      <c r="Q94" s="96">
        <v>0</v>
      </c>
      <c r="R94" s="95">
        <v>0</v>
      </c>
      <c r="S94" s="96">
        <v>0</v>
      </c>
      <c r="T94" s="94"/>
      <c r="U94" s="94" t="s">
        <v>157</v>
      </c>
      <c r="V94" s="94"/>
      <c r="W94" s="94" t="s">
        <v>113</v>
      </c>
      <c r="X94" s="94" t="s">
        <v>425</v>
      </c>
      <c r="Y94" s="94" t="s">
        <v>240</v>
      </c>
      <c r="Z94" s="94"/>
      <c r="AA94" s="94"/>
      <c r="AB94" s="97">
        <f t="shared" si="3"/>
        <v>719656</v>
      </c>
      <c r="AC94" s="98">
        <v>666348</v>
      </c>
      <c r="AD94" s="98" t="str">
        <f>VLOOKUP(AF94,Table1[[Ký hiệu]:[Hướng xli]],9,0)</f>
        <v>NCC check theo sheep data cửa hàng nhập kho điều chỉnh giảm toàn bộ HĐ cũ và xuất lại HĐ mới đúng số lượng</v>
      </c>
      <c r="AE94" s="98" t="s">
        <v>525</v>
      </c>
      <c r="AF94" s="94">
        <v>35141</v>
      </c>
      <c r="AG94" s="91" t="s">
        <v>673</v>
      </c>
      <c r="AH94" s="87" t="s">
        <v>703</v>
      </c>
      <c r="AI94" s="87" t="s">
        <v>804</v>
      </c>
    </row>
    <row r="95" spans="1:37" s="16" customFormat="1" x14ac:dyDescent="0.25">
      <c r="A95" s="99">
        <v>45477</v>
      </c>
      <c r="B95" s="100" t="s">
        <v>135</v>
      </c>
      <c r="C95" s="99">
        <v>45485</v>
      </c>
      <c r="D95" s="100" t="s">
        <v>292</v>
      </c>
      <c r="E95" s="100" t="s">
        <v>301</v>
      </c>
      <c r="F95" s="100" t="s">
        <v>260</v>
      </c>
      <c r="G95" s="100" t="s">
        <v>297</v>
      </c>
      <c r="H95" s="100" t="s">
        <v>75</v>
      </c>
      <c r="I95" s="100" t="s">
        <v>448</v>
      </c>
      <c r="J95" s="100" t="s">
        <v>372</v>
      </c>
      <c r="K95" s="100" t="s">
        <v>80</v>
      </c>
      <c r="L95" s="101">
        <v>4</v>
      </c>
      <c r="M95" s="101">
        <v>0</v>
      </c>
      <c r="N95" s="102">
        <v>74250</v>
      </c>
      <c r="O95" s="102">
        <v>297000</v>
      </c>
      <c r="P95" s="96">
        <f t="shared" si="2"/>
        <v>0</v>
      </c>
      <c r="Q95" s="102">
        <v>0</v>
      </c>
      <c r="R95" s="101">
        <v>0</v>
      </c>
      <c r="S95" s="102">
        <v>0</v>
      </c>
      <c r="T95" s="100"/>
      <c r="U95" s="100" t="s">
        <v>157</v>
      </c>
      <c r="V95" s="100"/>
      <c r="W95" s="100" t="s">
        <v>113</v>
      </c>
      <c r="X95" s="100" t="s">
        <v>425</v>
      </c>
      <c r="Y95" s="100" t="s">
        <v>240</v>
      </c>
      <c r="Z95" s="100"/>
      <c r="AA95" s="100"/>
      <c r="AB95" s="97">
        <f t="shared" si="3"/>
        <v>320760</v>
      </c>
      <c r="AC95" s="103">
        <v>0</v>
      </c>
      <c r="AD95" s="98" t="str">
        <f>VLOOKUP(AF95,Table1[[Ký hiệu]:[Hướng xli]],9,0)</f>
        <v>NCC check theo sheep data cửa hàng nhập kho điều chỉnh giảm toàn bộ HĐ cũ và xuất lại HĐ mới đúng số lượng</v>
      </c>
      <c r="AE95" s="103" t="s">
        <v>525</v>
      </c>
      <c r="AF95" s="100">
        <v>35141</v>
      </c>
      <c r="AG95" s="91" t="s">
        <v>673</v>
      </c>
      <c r="AH95" s="87" t="s">
        <v>703</v>
      </c>
      <c r="AI95" s="87" t="s">
        <v>804</v>
      </c>
      <c r="AJ95" s="88"/>
      <c r="AK95" s="88"/>
    </row>
    <row r="96" spans="1:37" s="16" customFormat="1" x14ac:dyDescent="0.25">
      <c r="A96" s="99">
        <v>45477</v>
      </c>
      <c r="B96" s="100" t="s">
        <v>135</v>
      </c>
      <c r="C96" s="99">
        <v>45485</v>
      </c>
      <c r="D96" s="100" t="s">
        <v>292</v>
      </c>
      <c r="E96" s="100" t="s">
        <v>301</v>
      </c>
      <c r="F96" s="100" t="s">
        <v>260</v>
      </c>
      <c r="G96" s="100" t="s">
        <v>297</v>
      </c>
      <c r="H96" s="100" t="s">
        <v>75</v>
      </c>
      <c r="I96" s="100" t="s">
        <v>490</v>
      </c>
      <c r="J96" s="100" t="s">
        <v>236</v>
      </c>
      <c r="K96" s="100" t="s">
        <v>80</v>
      </c>
      <c r="L96" s="101">
        <v>4</v>
      </c>
      <c r="M96" s="101">
        <v>0</v>
      </c>
      <c r="N96" s="102">
        <v>70950</v>
      </c>
      <c r="O96" s="102">
        <v>283800</v>
      </c>
      <c r="P96" s="96">
        <f t="shared" si="2"/>
        <v>0</v>
      </c>
      <c r="Q96" s="102">
        <v>0</v>
      </c>
      <c r="R96" s="101">
        <v>0</v>
      </c>
      <c r="S96" s="102">
        <v>0</v>
      </c>
      <c r="T96" s="100"/>
      <c r="U96" s="100" t="s">
        <v>157</v>
      </c>
      <c r="V96" s="100"/>
      <c r="W96" s="100" t="s">
        <v>113</v>
      </c>
      <c r="X96" s="100" t="s">
        <v>425</v>
      </c>
      <c r="Y96" s="100" t="s">
        <v>240</v>
      </c>
      <c r="Z96" s="100"/>
      <c r="AA96" s="100"/>
      <c r="AB96" s="97">
        <f t="shared" si="3"/>
        <v>306504</v>
      </c>
      <c r="AC96" s="103">
        <v>0</v>
      </c>
      <c r="AD96" s="98" t="str">
        <f>VLOOKUP(AF96,Table1[[Ký hiệu]:[Hướng xli]],9,0)</f>
        <v>NCC check theo sheep data cửa hàng nhập kho điều chỉnh giảm toàn bộ HĐ cũ và xuất lại HĐ mới đúng số lượng</v>
      </c>
      <c r="AE96" s="103" t="s">
        <v>525</v>
      </c>
      <c r="AF96" s="100">
        <v>35141</v>
      </c>
      <c r="AG96" s="91" t="s">
        <v>673</v>
      </c>
      <c r="AH96" s="87" t="s">
        <v>703</v>
      </c>
      <c r="AI96" s="87" t="s">
        <v>804</v>
      </c>
      <c r="AJ96" s="88"/>
      <c r="AK96" s="88"/>
    </row>
    <row r="97" spans="1:37" x14ac:dyDescent="0.25">
      <c r="A97" s="93">
        <v>45477</v>
      </c>
      <c r="B97" s="94" t="s">
        <v>135</v>
      </c>
      <c r="C97" s="93">
        <v>45485</v>
      </c>
      <c r="D97" s="94" t="s">
        <v>292</v>
      </c>
      <c r="E97" s="94" t="s">
        <v>301</v>
      </c>
      <c r="F97" s="94" t="s">
        <v>260</v>
      </c>
      <c r="G97" s="94" t="s">
        <v>297</v>
      </c>
      <c r="H97" s="94" t="s">
        <v>75</v>
      </c>
      <c r="I97" s="94" t="s">
        <v>450</v>
      </c>
      <c r="J97" s="94" t="s">
        <v>306</v>
      </c>
      <c r="K97" s="94" t="s">
        <v>80</v>
      </c>
      <c r="L97" s="95">
        <v>6</v>
      </c>
      <c r="M97" s="95">
        <v>6</v>
      </c>
      <c r="N97" s="96">
        <v>58745</v>
      </c>
      <c r="O97" s="96">
        <v>352470</v>
      </c>
      <c r="P97" s="96">
        <f t="shared" si="2"/>
        <v>352470</v>
      </c>
      <c r="Q97" s="96">
        <v>0</v>
      </c>
      <c r="R97" s="95">
        <v>0</v>
      </c>
      <c r="S97" s="96">
        <v>0</v>
      </c>
      <c r="T97" s="94"/>
      <c r="U97" s="94" t="s">
        <v>157</v>
      </c>
      <c r="V97" s="94"/>
      <c r="W97" s="94" t="s">
        <v>113</v>
      </c>
      <c r="X97" s="94" t="s">
        <v>425</v>
      </c>
      <c r="Y97" s="94" t="s">
        <v>240</v>
      </c>
      <c r="Z97" s="94"/>
      <c r="AA97" s="94"/>
      <c r="AB97" s="97">
        <f t="shared" si="3"/>
        <v>380668</v>
      </c>
      <c r="AC97" s="98">
        <v>352470</v>
      </c>
      <c r="AD97" s="98" t="str">
        <f>VLOOKUP(AF97,Table1[[Ký hiệu]:[Hướng xli]],9,0)</f>
        <v>NCC check theo sheep data cửa hàng nhập kho điều chỉnh giảm toàn bộ HĐ cũ và xuất lại HĐ mới đúng số lượng</v>
      </c>
      <c r="AE97" s="98" t="s">
        <v>525</v>
      </c>
      <c r="AF97" s="94">
        <v>35141</v>
      </c>
      <c r="AG97" s="91" t="s">
        <v>673</v>
      </c>
      <c r="AH97" s="87" t="s">
        <v>703</v>
      </c>
      <c r="AI97" s="87" t="s">
        <v>804</v>
      </c>
    </row>
    <row r="98" spans="1:37" x14ac:dyDescent="0.25">
      <c r="A98" s="93">
        <v>45477</v>
      </c>
      <c r="B98" s="94" t="s">
        <v>135</v>
      </c>
      <c r="C98" s="93">
        <v>45485</v>
      </c>
      <c r="D98" s="94" t="s">
        <v>292</v>
      </c>
      <c r="E98" s="94" t="s">
        <v>301</v>
      </c>
      <c r="F98" s="94" t="s">
        <v>260</v>
      </c>
      <c r="G98" s="94" t="s">
        <v>297</v>
      </c>
      <c r="H98" s="94" t="s">
        <v>75</v>
      </c>
      <c r="I98" s="94" t="s">
        <v>472</v>
      </c>
      <c r="J98" s="94" t="s">
        <v>256</v>
      </c>
      <c r="K98" s="94" t="s">
        <v>80</v>
      </c>
      <c r="L98" s="95">
        <v>4</v>
      </c>
      <c r="M98" s="95">
        <v>4</v>
      </c>
      <c r="N98" s="96">
        <v>55595</v>
      </c>
      <c r="O98" s="96">
        <v>222380</v>
      </c>
      <c r="P98" s="96">
        <f t="shared" si="2"/>
        <v>222380</v>
      </c>
      <c r="Q98" s="96">
        <v>0</v>
      </c>
      <c r="R98" s="95">
        <v>0</v>
      </c>
      <c r="S98" s="96">
        <v>0</v>
      </c>
      <c r="T98" s="94"/>
      <c r="U98" s="94" t="s">
        <v>157</v>
      </c>
      <c r="V98" s="94"/>
      <c r="W98" s="94" t="s">
        <v>113</v>
      </c>
      <c r="X98" s="94" t="s">
        <v>425</v>
      </c>
      <c r="Y98" s="94" t="s">
        <v>240</v>
      </c>
      <c r="Z98" s="94"/>
      <c r="AA98" s="94"/>
      <c r="AB98" s="97">
        <f t="shared" si="3"/>
        <v>240170</v>
      </c>
      <c r="AC98" s="98">
        <v>222380</v>
      </c>
      <c r="AD98" s="98" t="str">
        <f>VLOOKUP(AF98,Table1[[Ký hiệu]:[Hướng xli]],9,0)</f>
        <v>NCC check theo sheep data cửa hàng nhập kho điều chỉnh giảm toàn bộ HĐ cũ và xuất lại HĐ mới đúng số lượng</v>
      </c>
      <c r="AE98" s="98" t="s">
        <v>525</v>
      </c>
      <c r="AF98" s="94">
        <v>35141</v>
      </c>
      <c r="AG98" s="91" t="s">
        <v>673</v>
      </c>
      <c r="AH98" s="87" t="s">
        <v>703</v>
      </c>
      <c r="AI98" s="87" t="s">
        <v>804</v>
      </c>
    </row>
    <row r="99" spans="1:37" s="16" customFormat="1" x14ac:dyDescent="0.25">
      <c r="A99" s="99">
        <v>45477</v>
      </c>
      <c r="B99" s="100" t="s">
        <v>135</v>
      </c>
      <c r="C99" s="99">
        <v>45485</v>
      </c>
      <c r="D99" s="100" t="s">
        <v>292</v>
      </c>
      <c r="E99" s="100" t="s">
        <v>301</v>
      </c>
      <c r="F99" s="100" t="s">
        <v>260</v>
      </c>
      <c r="G99" s="100" t="s">
        <v>297</v>
      </c>
      <c r="H99" s="100" t="s">
        <v>75</v>
      </c>
      <c r="I99" s="100" t="s">
        <v>500</v>
      </c>
      <c r="J99" s="100" t="s">
        <v>485</v>
      </c>
      <c r="K99" s="100" t="s">
        <v>80</v>
      </c>
      <c r="L99" s="101">
        <v>4</v>
      </c>
      <c r="M99" s="101">
        <v>0</v>
      </c>
      <c r="N99" s="102">
        <v>50182</v>
      </c>
      <c r="O99" s="102">
        <v>200728</v>
      </c>
      <c r="P99" s="96">
        <f t="shared" si="2"/>
        <v>0</v>
      </c>
      <c r="Q99" s="102">
        <v>0</v>
      </c>
      <c r="R99" s="101">
        <v>0</v>
      </c>
      <c r="S99" s="102">
        <v>0</v>
      </c>
      <c r="T99" s="100"/>
      <c r="U99" s="100" t="s">
        <v>157</v>
      </c>
      <c r="V99" s="100"/>
      <c r="W99" s="100" t="s">
        <v>113</v>
      </c>
      <c r="X99" s="100" t="s">
        <v>425</v>
      </c>
      <c r="Y99" s="100" t="s">
        <v>240</v>
      </c>
      <c r="Z99" s="100"/>
      <c r="AA99" s="100"/>
      <c r="AB99" s="97">
        <f t="shared" si="3"/>
        <v>216786</v>
      </c>
      <c r="AC99" s="103">
        <v>0</v>
      </c>
      <c r="AD99" s="98" t="str">
        <f>VLOOKUP(AF99,Table1[[Ký hiệu]:[Hướng xli]],9,0)</f>
        <v>NCC check theo sheep data cửa hàng nhập kho điều chỉnh giảm toàn bộ HĐ cũ và xuất lại HĐ mới đúng số lượng</v>
      </c>
      <c r="AE99" s="103" t="s">
        <v>525</v>
      </c>
      <c r="AF99" s="100">
        <v>35141</v>
      </c>
      <c r="AG99" s="91" t="s">
        <v>673</v>
      </c>
      <c r="AH99" s="87" t="s">
        <v>703</v>
      </c>
      <c r="AI99" s="87" t="s">
        <v>804</v>
      </c>
      <c r="AJ99" s="88"/>
      <c r="AK99" s="88"/>
    </row>
    <row r="100" spans="1:37" x14ac:dyDescent="0.25">
      <c r="A100" s="93">
        <v>45479</v>
      </c>
      <c r="B100" s="94" t="s">
        <v>4</v>
      </c>
      <c r="C100" s="93">
        <v>45485</v>
      </c>
      <c r="D100" s="94" t="s">
        <v>112</v>
      </c>
      <c r="E100" s="94" t="s">
        <v>238</v>
      </c>
      <c r="F100" s="94" t="s">
        <v>260</v>
      </c>
      <c r="G100" s="94" t="s">
        <v>297</v>
      </c>
      <c r="H100" s="94" t="s">
        <v>75</v>
      </c>
      <c r="I100" s="94" t="s">
        <v>328</v>
      </c>
      <c r="J100" s="94" t="s">
        <v>305</v>
      </c>
      <c r="K100" s="94" t="s">
        <v>80</v>
      </c>
      <c r="L100" s="95">
        <v>4</v>
      </c>
      <c r="M100" s="95">
        <v>4</v>
      </c>
      <c r="N100" s="96">
        <v>88846</v>
      </c>
      <c r="O100" s="96">
        <v>355384</v>
      </c>
      <c r="P100" s="96">
        <f t="shared" si="2"/>
        <v>355384</v>
      </c>
      <c r="Q100" s="96">
        <v>0</v>
      </c>
      <c r="R100" s="95">
        <v>0</v>
      </c>
      <c r="S100" s="96">
        <v>0</v>
      </c>
      <c r="T100" s="94"/>
      <c r="U100" s="94" t="s">
        <v>157</v>
      </c>
      <c r="V100" s="94"/>
      <c r="W100" s="94" t="s">
        <v>113</v>
      </c>
      <c r="X100" s="94" t="s">
        <v>425</v>
      </c>
      <c r="Y100" s="94" t="s">
        <v>240</v>
      </c>
      <c r="Z100" s="94"/>
      <c r="AA100" s="94"/>
      <c r="AB100" s="97">
        <f t="shared" si="3"/>
        <v>383815</v>
      </c>
      <c r="AC100" s="98">
        <v>355384</v>
      </c>
      <c r="AD100" s="98" t="str">
        <f>VLOOKUP(AF100,Table1[[Ký hiệu]:[Hướng xli]],9,0)</f>
        <v>NCC check theo sheep data cửa hàng nhập kho điều chỉnh giảm toàn bộ HĐ cũ và xuất lại HĐ mới đúng số lượng</v>
      </c>
      <c r="AE100" s="98" t="s">
        <v>527</v>
      </c>
      <c r="AF100" s="94">
        <v>35148</v>
      </c>
      <c r="AG100" s="91" t="s">
        <v>673</v>
      </c>
      <c r="AH100" s="87" t="s">
        <v>702</v>
      </c>
      <c r="AI100" s="87" t="s">
        <v>767</v>
      </c>
    </row>
    <row r="101" spans="1:37" x14ac:dyDescent="0.25">
      <c r="A101" s="93">
        <v>45479</v>
      </c>
      <c r="B101" s="94" t="s">
        <v>4</v>
      </c>
      <c r="C101" s="93">
        <v>45485</v>
      </c>
      <c r="D101" s="94" t="s">
        <v>112</v>
      </c>
      <c r="E101" s="94" t="s">
        <v>238</v>
      </c>
      <c r="F101" s="94" t="s">
        <v>260</v>
      </c>
      <c r="G101" s="94" t="s">
        <v>297</v>
      </c>
      <c r="H101" s="94" t="s">
        <v>75</v>
      </c>
      <c r="I101" s="94" t="s">
        <v>450</v>
      </c>
      <c r="J101" s="94" t="s">
        <v>306</v>
      </c>
      <c r="K101" s="94" t="s">
        <v>80</v>
      </c>
      <c r="L101" s="95">
        <v>5</v>
      </c>
      <c r="M101" s="95">
        <v>5</v>
      </c>
      <c r="N101" s="96">
        <v>58745</v>
      </c>
      <c r="O101" s="96">
        <v>293725</v>
      </c>
      <c r="P101" s="96">
        <f t="shared" si="2"/>
        <v>293725</v>
      </c>
      <c r="Q101" s="96">
        <v>0</v>
      </c>
      <c r="R101" s="95">
        <v>0</v>
      </c>
      <c r="S101" s="96">
        <v>0</v>
      </c>
      <c r="T101" s="94"/>
      <c r="U101" s="94" t="s">
        <v>157</v>
      </c>
      <c r="V101" s="94"/>
      <c r="W101" s="94" t="s">
        <v>113</v>
      </c>
      <c r="X101" s="94" t="s">
        <v>425</v>
      </c>
      <c r="Y101" s="94" t="s">
        <v>240</v>
      </c>
      <c r="Z101" s="94"/>
      <c r="AA101" s="94"/>
      <c r="AB101" s="97">
        <f t="shared" si="3"/>
        <v>317223</v>
      </c>
      <c r="AC101" s="98">
        <v>293725</v>
      </c>
      <c r="AD101" s="98" t="str">
        <f>VLOOKUP(AF101,Table1[[Ký hiệu]:[Hướng xli]],9,0)</f>
        <v>NCC check theo sheep data cửa hàng nhập kho điều chỉnh giảm toàn bộ HĐ cũ và xuất lại HĐ mới đúng số lượng</v>
      </c>
      <c r="AE101" s="98" t="s">
        <v>527</v>
      </c>
      <c r="AF101" s="94">
        <v>35148</v>
      </c>
      <c r="AG101" s="91" t="s">
        <v>673</v>
      </c>
      <c r="AH101" s="87" t="s">
        <v>702</v>
      </c>
      <c r="AI101" s="87" t="s">
        <v>767</v>
      </c>
    </row>
    <row r="102" spans="1:37" s="16" customFormat="1" x14ac:dyDescent="0.25">
      <c r="A102" s="99">
        <v>45479</v>
      </c>
      <c r="B102" s="100" t="s">
        <v>4</v>
      </c>
      <c r="C102" s="99">
        <v>45485</v>
      </c>
      <c r="D102" s="100" t="s">
        <v>112</v>
      </c>
      <c r="E102" s="100" t="s">
        <v>238</v>
      </c>
      <c r="F102" s="100" t="s">
        <v>260</v>
      </c>
      <c r="G102" s="100" t="s">
        <v>297</v>
      </c>
      <c r="H102" s="100" t="s">
        <v>75</v>
      </c>
      <c r="I102" s="100" t="s">
        <v>448</v>
      </c>
      <c r="J102" s="100" t="s">
        <v>372</v>
      </c>
      <c r="K102" s="100" t="s">
        <v>80</v>
      </c>
      <c r="L102" s="101">
        <v>4</v>
      </c>
      <c r="M102" s="101">
        <v>0</v>
      </c>
      <c r="N102" s="102">
        <v>74250</v>
      </c>
      <c r="O102" s="102">
        <v>297000</v>
      </c>
      <c r="P102" s="96">
        <f t="shared" si="2"/>
        <v>0</v>
      </c>
      <c r="Q102" s="102">
        <v>0</v>
      </c>
      <c r="R102" s="101">
        <v>0</v>
      </c>
      <c r="S102" s="102">
        <v>0</v>
      </c>
      <c r="T102" s="100"/>
      <c r="U102" s="100" t="s">
        <v>157</v>
      </c>
      <c r="V102" s="100"/>
      <c r="W102" s="100" t="s">
        <v>113</v>
      </c>
      <c r="X102" s="100" t="s">
        <v>425</v>
      </c>
      <c r="Y102" s="100" t="s">
        <v>240</v>
      </c>
      <c r="Z102" s="100"/>
      <c r="AA102" s="100"/>
      <c r="AB102" s="97">
        <f t="shared" si="3"/>
        <v>320760</v>
      </c>
      <c r="AC102" s="103">
        <v>0</v>
      </c>
      <c r="AD102" s="98" t="str">
        <f>VLOOKUP(AF102,Table1[[Ký hiệu]:[Hướng xli]],9,0)</f>
        <v>NCC check theo sheep data cửa hàng nhập kho điều chỉnh giảm toàn bộ HĐ cũ và xuất lại HĐ mới đúng số lượng</v>
      </c>
      <c r="AE102" s="103" t="s">
        <v>527</v>
      </c>
      <c r="AF102" s="100">
        <v>35148</v>
      </c>
      <c r="AG102" s="91" t="s">
        <v>673</v>
      </c>
      <c r="AH102" s="87" t="s">
        <v>702</v>
      </c>
      <c r="AI102" s="87" t="s">
        <v>767</v>
      </c>
      <c r="AJ102" s="88"/>
      <c r="AK102" s="88"/>
    </row>
    <row r="103" spans="1:37" s="16" customFormat="1" x14ac:dyDescent="0.25">
      <c r="A103" s="99">
        <v>45479</v>
      </c>
      <c r="B103" s="100" t="s">
        <v>4</v>
      </c>
      <c r="C103" s="99">
        <v>45485</v>
      </c>
      <c r="D103" s="100" t="s">
        <v>112</v>
      </c>
      <c r="E103" s="100" t="s">
        <v>238</v>
      </c>
      <c r="F103" s="100" t="s">
        <v>260</v>
      </c>
      <c r="G103" s="100" t="s">
        <v>297</v>
      </c>
      <c r="H103" s="100" t="s">
        <v>75</v>
      </c>
      <c r="I103" s="100" t="s">
        <v>486</v>
      </c>
      <c r="J103" s="100" t="s">
        <v>22</v>
      </c>
      <c r="K103" s="100" t="s">
        <v>80</v>
      </c>
      <c r="L103" s="101">
        <v>4</v>
      </c>
      <c r="M103" s="101">
        <v>0</v>
      </c>
      <c r="N103" s="102">
        <v>61050</v>
      </c>
      <c r="O103" s="102">
        <v>244200</v>
      </c>
      <c r="P103" s="96">
        <f t="shared" si="2"/>
        <v>0</v>
      </c>
      <c r="Q103" s="102">
        <v>0</v>
      </c>
      <c r="R103" s="101">
        <v>0</v>
      </c>
      <c r="S103" s="102">
        <v>0</v>
      </c>
      <c r="T103" s="100"/>
      <c r="U103" s="100" t="s">
        <v>157</v>
      </c>
      <c r="V103" s="100"/>
      <c r="W103" s="100" t="s">
        <v>113</v>
      </c>
      <c r="X103" s="100" t="s">
        <v>425</v>
      </c>
      <c r="Y103" s="100" t="s">
        <v>240</v>
      </c>
      <c r="Z103" s="100"/>
      <c r="AA103" s="100"/>
      <c r="AB103" s="97">
        <f t="shared" si="3"/>
        <v>263736</v>
      </c>
      <c r="AC103" s="103">
        <v>0</v>
      </c>
      <c r="AD103" s="98" t="str">
        <f>VLOOKUP(AF103,Table1[[Ký hiệu]:[Hướng xli]],9,0)</f>
        <v>NCC check theo sheep data cửa hàng nhập kho điều chỉnh giảm toàn bộ HĐ cũ và xuất lại HĐ mới đúng số lượng</v>
      </c>
      <c r="AE103" s="103" t="s">
        <v>527</v>
      </c>
      <c r="AF103" s="100">
        <v>35148</v>
      </c>
      <c r="AG103" s="91" t="s">
        <v>673</v>
      </c>
      <c r="AH103" s="87" t="s">
        <v>702</v>
      </c>
      <c r="AI103" s="87" t="s">
        <v>767</v>
      </c>
      <c r="AJ103" s="88"/>
      <c r="AK103" s="88"/>
    </row>
    <row r="104" spans="1:37" s="62" customFormat="1" x14ac:dyDescent="0.25">
      <c r="A104" s="93">
        <v>45479</v>
      </c>
      <c r="B104" s="94" t="s">
        <v>289</v>
      </c>
      <c r="C104" s="93">
        <v>45491</v>
      </c>
      <c r="D104" s="94" t="s">
        <v>221</v>
      </c>
      <c r="E104" s="94">
        <v>4161284222</v>
      </c>
      <c r="F104" s="94" t="s">
        <v>52</v>
      </c>
      <c r="G104" s="94" t="s">
        <v>282</v>
      </c>
      <c r="H104" s="94"/>
      <c r="I104" s="94" t="s">
        <v>450</v>
      </c>
      <c r="J104" s="94" t="s">
        <v>306</v>
      </c>
      <c r="K104" s="94" t="s">
        <v>80</v>
      </c>
      <c r="L104" s="95">
        <v>10</v>
      </c>
      <c r="M104" s="95">
        <v>10</v>
      </c>
      <c r="N104" s="96">
        <v>73431</v>
      </c>
      <c r="O104" s="96">
        <v>734310</v>
      </c>
      <c r="P104" s="96">
        <f t="shared" si="2"/>
        <v>734310</v>
      </c>
      <c r="Q104" s="96">
        <v>0</v>
      </c>
      <c r="R104" s="95">
        <v>0</v>
      </c>
      <c r="S104" s="96">
        <v>0</v>
      </c>
      <c r="T104" s="94" t="s">
        <v>462</v>
      </c>
      <c r="U104" s="94" t="s">
        <v>252</v>
      </c>
      <c r="V104" s="94" t="s">
        <v>499</v>
      </c>
      <c r="W104" s="94" t="s">
        <v>253</v>
      </c>
      <c r="X104" s="94" t="s">
        <v>425</v>
      </c>
      <c r="Y104" s="94" t="s">
        <v>445</v>
      </c>
      <c r="Z104" s="94"/>
      <c r="AA104" s="94"/>
      <c r="AB104" s="97">
        <f t="shared" si="3"/>
        <v>793055</v>
      </c>
      <c r="AC104" s="98">
        <v>0</v>
      </c>
      <c r="AD104" s="98" t="str">
        <f>VLOOKUP(AF104,Table1[[Ký hiệu]:[Hướng xli]],9,0)</f>
        <v>NCC điều chỉnh giảm toàn bộ HĐ</v>
      </c>
      <c r="AE104" s="98" t="s">
        <v>518</v>
      </c>
      <c r="AF104" s="94">
        <v>35623</v>
      </c>
      <c r="AG104" s="91" t="s">
        <v>677</v>
      </c>
      <c r="AH104" s="87" t="s">
        <v>251</v>
      </c>
      <c r="AI104" s="87" t="s">
        <v>251</v>
      </c>
      <c r="AJ104" s="87"/>
      <c r="AK104" s="87"/>
    </row>
    <row r="105" spans="1:37" s="62" customFormat="1" x14ac:dyDescent="0.25">
      <c r="A105" s="93">
        <v>45479</v>
      </c>
      <c r="B105" s="94" t="s">
        <v>289</v>
      </c>
      <c r="C105" s="93">
        <v>45491</v>
      </c>
      <c r="D105" s="94" t="s">
        <v>221</v>
      </c>
      <c r="E105" s="94">
        <v>4161284222</v>
      </c>
      <c r="F105" s="94" t="s">
        <v>52</v>
      </c>
      <c r="G105" s="94" t="s">
        <v>282</v>
      </c>
      <c r="H105" s="94"/>
      <c r="I105" s="94" t="s">
        <v>328</v>
      </c>
      <c r="J105" s="94" t="s">
        <v>305</v>
      </c>
      <c r="K105" s="94" t="s">
        <v>80</v>
      </c>
      <c r="L105" s="95">
        <v>5</v>
      </c>
      <c r="M105" s="95">
        <v>5</v>
      </c>
      <c r="N105" s="96">
        <v>111058</v>
      </c>
      <c r="O105" s="96">
        <v>555290</v>
      </c>
      <c r="P105" s="96">
        <f t="shared" si="2"/>
        <v>555290</v>
      </c>
      <c r="Q105" s="96">
        <v>0</v>
      </c>
      <c r="R105" s="95">
        <v>0</v>
      </c>
      <c r="S105" s="96">
        <v>0</v>
      </c>
      <c r="T105" s="94" t="s">
        <v>462</v>
      </c>
      <c r="U105" s="94" t="s">
        <v>252</v>
      </c>
      <c r="V105" s="94" t="s">
        <v>499</v>
      </c>
      <c r="W105" s="94" t="s">
        <v>253</v>
      </c>
      <c r="X105" s="94" t="s">
        <v>425</v>
      </c>
      <c r="Y105" s="94" t="s">
        <v>445</v>
      </c>
      <c r="Z105" s="94"/>
      <c r="AA105" s="94"/>
      <c r="AB105" s="97">
        <f t="shared" si="3"/>
        <v>599713</v>
      </c>
      <c r="AC105" s="98">
        <v>0</v>
      </c>
      <c r="AD105" s="98" t="str">
        <f>VLOOKUP(AF105,Table1[[Ký hiệu]:[Hướng xli]],9,0)</f>
        <v>NCC điều chỉnh giảm toàn bộ HĐ</v>
      </c>
      <c r="AE105" s="98" t="s">
        <v>518</v>
      </c>
      <c r="AF105" s="94">
        <v>35623</v>
      </c>
      <c r="AG105" s="91" t="s">
        <v>677</v>
      </c>
      <c r="AH105" s="87" t="s">
        <v>251</v>
      </c>
      <c r="AI105" s="87" t="s">
        <v>251</v>
      </c>
      <c r="AJ105" s="87"/>
      <c r="AK105" s="87"/>
    </row>
    <row r="106" spans="1:37" s="62" customFormat="1" x14ac:dyDescent="0.25">
      <c r="A106" s="93">
        <v>45479</v>
      </c>
      <c r="B106" s="94" t="s">
        <v>289</v>
      </c>
      <c r="C106" s="93">
        <v>45491</v>
      </c>
      <c r="D106" s="94" t="s">
        <v>221</v>
      </c>
      <c r="E106" s="94">
        <v>4161284222</v>
      </c>
      <c r="F106" s="94" t="s">
        <v>52</v>
      </c>
      <c r="G106" s="94" t="s">
        <v>282</v>
      </c>
      <c r="H106" s="94"/>
      <c r="I106" s="94" t="s">
        <v>490</v>
      </c>
      <c r="J106" s="94" t="s">
        <v>236</v>
      </c>
      <c r="K106" s="94" t="s">
        <v>80</v>
      </c>
      <c r="L106" s="95">
        <v>3</v>
      </c>
      <c r="M106" s="95">
        <v>3</v>
      </c>
      <c r="N106" s="96">
        <v>70950</v>
      </c>
      <c r="O106" s="96">
        <v>212850</v>
      </c>
      <c r="P106" s="96">
        <f t="shared" si="2"/>
        <v>212850</v>
      </c>
      <c r="Q106" s="96">
        <v>0</v>
      </c>
      <c r="R106" s="95">
        <v>0</v>
      </c>
      <c r="S106" s="96">
        <v>0</v>
      </c>
      <c r="T106" s="94" t="s">
        <v>462</v>
      </c>
      <c r="U106" s="94" t="s">
        <v>252</v>
      </c>
      <c r="V106" s="94" t="s">
        <v>499</v>
      </c>
      <c r="W106" s="94" t="s">
        <v>253</v>
      </c>
      <c r="X106" s="94" t="s">
        <v>425</v>
      </c>
      <c r="Y106" s="94" t="s">
        <v>445</v>
      </c>
      <c r="Z106" s="94"/>
      <c r="AA106" s="94"/>
      <c r="AB106" s="97">
        <f t="shared" si="3"/>
        <v>229878</v>
      </c>
      <c r="AC106" s="98">
        <v>0</v>
      </c>
      <c r="AD106" s="98" t="str">
        <f>VLOOKUP(AF106,Table1[[Ký hiệu]:[Hướng xli]],9,0)</f>
        <v>NCC điều chỉnh giảm toàn bộ HĐ</v>
      </c>
      <c r="AE106" s="98" t="s">
        <v>518</v>
      </c>
      <c r="AF106" s="94">
        <v>35623</v>
      </c>
      <c r="AG106" s="91" t="s">
        <v>677</v>
      </c>
      <c r="AH106" s="87" t="s">
        <v>251</v>
      </c>
      <c r="AI106" s="87" t="s">
        <v>251</v>
      </c>
      <c r="AJ106" s="87"/>
      <c r="AK106" s="87"/>
    </row>
    <row r="107" spans="1:37" s="62" customFormat="1" x14ac:dyDescent="0.25">
      <c r="A107" s="93">
        <v>45479</v>
      </c>
      <c r="B107" s="94" t="s">
        <v>289</v>
      </c>
      <c r="C107" s="93">
        <v>45491</v>
      </c>
      <c r="D107" s="94" t="s">
        <v>221</v>
      </c>
      <c r="E107" s="94">
        <v>4161284222</v>
      </c>
      <c r="F107" s="94" t="s">
        <v>52</v>
      </c>
      <c r="G107" s="94" t="s">
        <v>282</v>
      </c>
      <c r="H107" s="94"/>
      <c r="I107" s="94" t="s">
        <v>448</v>
      </c>
      <c r="J107" s="94" t="s">
        <v>372</v>
      </c>
      <c r="K107" s="94" t="s">
        <v>80</v>
      </c>
      <c r="L107" s="95">
        <v>3</v>
      </c>
      <c r="M107" s="95">
        <v>3</v>
      </c>
      <c r="N107" s="96">
        <v>74250</v>
      </c>
      <c r="O107" s="96">
        <v>222750</v>
      </c>
      <c r="P107" s="96">
        <f t="shared" si="2"/>
        <v>222750</v>
      </c>
      <c r="Q107" s="96">
        <v>0</v>
      </c>
      <c r="R107" s="95">
        <v>0</v>
      </c>
      <c r="S107" s="96">
        <v>0</v>
      </c>
      <c r="T107" s="94" t="s">
        <v>462</v>
      </c>
      <c r="U107" s="94" t="s">
        <v>252</v>
      </c>
      <c r="V107" s="94" t="s">
        <v>499</v>
      </c>
      <c r="W107" s="94" t="s">
        <v>253</v>
      </c>
      <c r="X107" s="94" t="s">
        <v>425</v>
      </c>
      <c r="Y107" s="94" t="s">
        <v>445</v>
      </c>
      <c r="Z107" s="94"/>
      <c r="AA107" s="94"/>
      <c r="AB107" s="97">
        <f t="shared" si="3"/>
        <v>240570</v>
      </c>
      <c r="AC107" s="98">
        <v>0</v>
      </c>
      <c r="AD107" s="98" t="str">
        <f>VLOOKUP(AF107,Table1[[Ký hiệu]:[Hướng xli]],9,0)</f>
        <v>NCC điều chỉnh giảm toàn bộ HĐ</v>
      </c>
      <c r="AE107" s="98" t="s">
        <v>518</v>
      </c>
      <c r="AF107" s="94">
        <v>35623</v>
      </c>
      <c r="AG107" s="91" t="s">
        <v>677</v>
      </c>
      <c r="AH107" s="87" t="s">
        <v>251</v>
      </c>
      <c r="AI107" s="87" t="s">
        <v>251</v>
      </c>
      <c r="AJ107" s="87"/>
      <c r="AK107" s="87"/>
    </row>
    <row r="108" spans="1:37" s="62" customFormat="1" x14ac:dyDescent="0.25">
      <c r="A108" s="93">
        <v>45479</v>
      </c>
      <c r="B108" s="94" t="s">
        <v>289</v>
      </c>
      <c r="C108" s="93">
        <v>45491</v>
      </c>
      <c r="D108" s="94" t="s">
        <v>221</v>
      </c>
      <c r="E108" s="94">
        <v>4161284222</v>
      </c>
      <c r="F108" s="94" t="s">
        <v>52</v>
      </c>
      <c r="G108" s="94" t="s">
        <v>282</v>
      </c>
      <c r="H108" s="94"/>
      <c r="I108" s="94" t="s">
        <v>500</v>
      </c>
      <c r="J108" s="94" t="s">
        <v>485</v>
      </c>
      <c r="K108" s="94" t="s">
        <v>80</v>
      </c>
      <c r="L108" s="95">
        <v>5</v>
      </c>
      <c r="M108" s="95">
        <v>5</v>
      </c>
      <c r="N108" s="96">
        <v>50182</v>
      </c>
      <c r="O108" s="96">
        <v>250910</v>
      </c>
      <c r="P108" s="96">
        <f t="shared" si="2"/>
        <v>250910</v>
      </c>
      <c r="Q108" s="96">
        <v>0</v>
      </c>
      <c r="R108" s="95">
        <v>0</v>
      </c>
      <c r="S108" s="96">
        <v>0</v>
      </c>
      <c r="T108" s="94" t="s">
        <v>462</v>
      </c>
      <c r="U108" s="94" t="s">
        <v>252</v>
      </c>
      <c r="V108" s="94" t="s">
        <v>499</v>
      </c>
      <c r="W108" s="94" t="s">
        <v>253</v>
      </c>
      <c r="X108" s="94" t="s">
        <v>425</v>
      </c>
      <c r="Y108" s="94" t="s">
        <v>445</v>
      </c>
      <c r="Z108" s="94"/>
      <c r="AA108" s="94"/>
      <c r="AB108" s="97">
        <f t="shared" si="3"/>
        <v>270983</v>
      </c>
      <c r="AC108" s="98">
        <v>0</v>
      </c>
      <c r="AD108" s="98" t="str">
        <f>VLOOKUP(AF108,Table1[[Ký hiệu]:[Hướng xli]],9,0)</f>
        <v>NCC điều chỉnh giảm toàn bộ HĐ</v>
      </c>
      <c r="AE108" s="98" t="s">
        <v>518</v>
      </c>
      <c r="AF108" s="94">
        <v>35623</v>
      </c>
      <c r="AG108" s="91" t="s">
        <v>677</v>
      </c>
      <c r="AH108" s="87" t="s">
        <v>251</v>
      </c>
      <c r="AI108" s="87" t="s">
        <v>251</v>
      </c>
      <c r="AJ108" s="87"/>
      <c r="AK108" s="87"/>
    </row>
    <row r="109" spans="1:37" s="62" customFormat="1" x14ac:dyDescent="0.25">
      <c r="A109" s="93">
        <v>45479</v>
      </c>
      <c r="B109" s="94" t="s">
        <v>289</v>
      </c>
      <c r="C109" s="93">
        <v>45491</v>
      </c>
      <c r="D109" s="94" t="s">
        <v>221</v>
      </c>
      <c r="E109" s="94">
        <v>4161284222</v>
      </c>
      <c r="F109" s="94" t="s">
        <v>52</v>
      </c>
      <c r="G109" s="94" t="s">
        <v>282</v>
      </c>
      <c r="H109" s="94"/>
      <c r="I109" s="94" t="s">
        <v>243</v>
      </c>
      <c r="J109" s="94" t="s">
        <v>430</v>
      </c>
      <c r="K109" s="94" t="s">
        <v>80</v>
      </c>
      <c r="L109" s="95">
        <v>5</v>
      </c>
      <c r="M109" s="95">
        <v>5</v>
      </c>
      <c r="N109" s="96">
        <v>46000</v>
      </c>
      <c r="O109" s="96">
        <v>230000</v>
      </c>
      <c r="P109" s="96">
        <f t="shared" si="2"/>
        <v>230000</v>
      </c>
      <c r="Q109" s="96">
        <v>0</v>
      </c>
      <c r="R109" s="95">
        <v>0</v>
      </c>
      <c r="S109" s="96">
        <v>0</v>
      </c>
      <c r="T109" s="94" t="s">
        <v>462</v>
      </c>
      <c r="U109" s="94" t="s">
        <v>252</v>
      </c>
      <c r="V109" s="94" t="s">
        <v>499</v>
      </c>
      <c r="W109" s="94" t="s">
        <v>253</v>
      </c>
      <c r="X109" s="94" t="s">
        <v>425</v>
      </c>
      <c r="Y109" s="94" t="s">
        <v>445</v>
      </c>
      <c r="Z109" s="94"/>
      <c r="AA109" s="94"/>
      <c r="AB109" s="97">
        <f t="shared" si="3"/>
        <v>248400</v>
      </c>
      <c r="AC109" s="98">
        <v>0</v>
      </c>
      <c r="AD109" s="98" t="str">
        <f>VLOOKUP(AF109,Table1[[Ký hiệu]:[Hướng xli]],9,0)</f>
        <v>NCC điều chỉnh giảm toàn bộ HĐ</v>
      </c>
      <c r="AE109" s="98" t="s">
        <v>518</v>
      </c>
      <c r="AF109" s="94">
        <v>35623</v>
      </c>
      <c r="AG109" s="91" t="s">
        <v>677</v>
      </c>
      <c r="AH109" s="87" t="s">
        <v>251</v>
      </c>
      <c r="AI109" s="87" t="s">
        <v>251</v>
      </c>
      <c r="AJ109" s="87"/>
      <c r="AK109" s="87"/>
    </row>
    <row r="110" spans="1:37" s="62" customFormat="1" x14ac:dyDescent="0.25">
      <c r="A110" s="93">
        <v>45479</v>
      </c>
      <c r="B110" s="94" t="s">
        <v>416</v>
      </c>
      <c r="C110" s="93">
        <v>45491</v>
      </c>
      <c r="D110" s="94" t="s">
        <v>438</v>
      </c>
      <c r="E110" s="94">
        <v>4161300043</v>
      </c>
      <c r="F110" s="94" t="s">
        <v>279</v>
      </c>
      <c r="G110" s="94" t="s">
        <v>359</v>
      </c>
      <c r="H110" s="94"/>
      <c r="I110" s="94" t="s">
        <v>472</v>
      </c>
      <c r="J110" s="94" t="s">
        <v>256</v>
      </c>
      <c r="K110" s="94" t="s">
        <v>80</v>
      </c>
      <c r="L110" s="95">
        <v>5</v>
      </c>
      <c r="M110" s="95">
        <v>5</v>
      </c>
      <c r="N110" s="96">
        <v>55595</v>
      </c>
      <c r="O110" s="96">
        <v>277975</v>
      </c>
      <c r="P110" s="96">
        <f t="shared" si="2"/>
        <v>277975</v>
      </c>
      <c r="Q110" s="96">
        <v>0</v>
      </c>
      <c r="R110" s="95">
        <v>0</v>
      </c>
      <c r="S110" s="96">
        <v>0</v>
      </c>
      <c r="T110" s="94" t="s">
        <v>462</v>
      </c>
      <c r="U110" s="94" t="s">
        <v>252</v>
      </c>
      <c r="V110" s="94" t="s">
        <v>265</v>
      </c>
      <c r="W110" s="94" t="s">
        <v>253</v>
      </c>
      <c r="X110" s="94" t="s">
        <v>425</v>
      </c>
      <c r="Y110" s="94" t="s">
        <v>445</v>
      </c>
      <c r="Z110" s="94"/>
      <c r="AA110" s="94"/>
      <c r="AB110" s="97">
        <f t="shared" si="3"/>
        <v>300213</v>
      </c>
      <c r="AC110" s="98">
        <v>0</v>
      </c>
      <c r="AD110" s="98" t="str">
        <f>VLOOKUP(AF110,Table1[[Ký hiệu]:[Hướng xli]],9,0)</f>
        <v>NCC điều chỉnh giảm toàn bộ HĐ</v>
      </c>
      <c r="AE110" s="98" t="s">
        <v>513</v>
      </c>
      <c r="AF110" s="94">
        <v>35626</v>
      </c>
      <c r="AG110" s="91" t="s">
        <v>677</v>
      </c>
      <c r="AH110" s="87" t="s">
        <v>251</v>
      </c>
      <c r="AI110" s="87" t="s">
        <v>251</v>
      </c>
      <c r="AJ110" s="87"/>
      <c r="AK110" s="87"/>
    </row>
    <row r="111" spans="1:37" s="62" customFormat="1" x14ac:dyDescent="0.25">
      <c r="A111" s="93">
        <v>45479</v>
      </c>
      <c r="B111" s="94" t="s">
        <v>416</v>
      </c>
      <c r="C111" s="93">
        <v>45491</v>
      </c>
      <c r="D111" s="94" t="s">
        <v>438</v>
      </c>
      <c r="E111" s="94">
        <v>4161300043</v>
      </c>
      <c r="F111" s="94" t="s">
        <v>279</v>
      </c>
      <c r="G111" s="94" t="s">
        <v>359</v>
      </c>
      <c r="H111" s="94"/>
      <c r="I111" s="94" t="s">
        <v>500</v>
      </c>
      <c r="J111" s="94" t="s">
        <v>485</v>
      </c>
      <c r="K111" s="94" t="s">
        <v>80</v>
      </c>
      <c r="L111" s="95">
        <v>5</v>
      </c>
      <c r="M111" s="95">
        <v>5</v>
      </c>
      <c r="N111" s="96">
        <v>50182</v>
      </c>
      <c r="O111" s="96">
        <v>250910</v>
      </c>
      <c r="P111" s="96">
        <f t="shared" si="2"/>
        <v>250910</v>
      </c>
      <c r="Q111" s="96">
        <v>0</v>
      </c>
      <c r="R111" s="95">
        <v>0</v>
      </c>
      <c r="S111" s="96">
        <v>0</v>
      </c>
      <c r="T111" s="94" t="s">
        <v>462</v>
      </c>
      <c r="U111" s="94" t="s">
        <v>252</v>
      </c>
      <c r="V111" s="94" t="s">
        <v>265</v>
      </c>
      <c r="W111" s="94" t="s">
        <v>253</v>
      </c>
      <c r="X111" s="94" t="s">
        <v>425</v>
      </c>
      <c r="Y111" s="94" t="s">
        <v>445</v>
      </c>
      <c r="Z111" s="94"/>
      <c r="AA111" s="94"/>
      <c r="AB111" s="97">
        <f t="shared" si="3"/>
        <v>270983</v>
      </c>
      <c r="AC111" s="98">
        <v>0</v>
      </c>
      <c r="AD111" s="98" t="str">
        <f>VLOOKUP(AF111,Table1[[Ký hiệu]:[Hướng xli]],9,0)</f>
        <v>NCC điều chỉnh giảm toàn bộ HĐ</v>
      </c>
      <c r="AE111" s="98" t="s">
        <v>513</v>
      </c>
      <c r="AF111" s="94">
        <v>35626</v>
      </c>
      <c r="AG111" s="91" t="s">
        <v>677</v>
      </c>
      <c r="AH111" s="87" t="s">
        <v>251</v>
      </c>
      <c r="AI111" s="87" t="s">
        <v>251</v>
      </c>
      <c r="AJ111" s="87"/>
      <c r="AK111" s="87"/>
    </row>
    <row r="112" spans="1:37" s="62" customFormat="1" x14ac:dyDescent="0.25">
      <c r="A112" s="93">
        <v>45479</v>
      </c>
      <c r="B112" s="94" t="s">
        <v>416</v>
      </c>
      <c r="C112" s="93">
        <v>45491</v>
      </c>
      <c r="D112" s="94" t="s">
        <v>438</v>
      </c>
      <c r="E112" s="94">
        <v>4161300043</v>
      </c>
      <c r="F112" s="94" t="s">
        <v>279</v>
      </c>
      <c r="G112" s="94" t="s">
        <v>359</v>
      </c>
      <c r="H112" s="94"/>
      <c r="I112" s="94" t="s">
        <v>243</v>
      </c>
      <c r="J112" s="94" t="s">
        <v>430</v>
      </c>
      <c r="K112" s="94" t="s">
        <v>80</v>
      </c>
      <c r="L112" s="95">
        <v>5</v>
      </c>
      <c r="M112" s="95">
        <v>5</v>
      </c>
      <c r="N112" s="96">
        <v>46000</v>
      </c>
      <c r="O112" s="96">
        <v>230000</v>
      </c>
      <c r="P112" s="96">
        <f t="shared" si="2"/>
        <v>230000</v>
      </c>
      <c r="Q112" s="96">
        <v>0</v>
      </c>
      <c r="R112" s="95">
        <v>0</v>
      </c>
      <c r="S112" s="96">
        <v>0</v>
      </c>
      <c r="T112" s="94" t="s">
        <v>462</v>
      </c>
      <c r="U112" s="94" t="s">
        <v>252</v>
      </c>
      <c r="V112" s="94" t="s">
        <v>265</v>
      </c>
      <c r="W112" s="94" t="s">
        <v>253</v>
      </c>
      <c r="X112" s="94" t="s">
        <v>425</v>
      </c>
      <c r="Y112" s="94" t="s">
        <v>445</v>
      </c>
      <c r="Z112" s="94"/>
      <c r="AA112" s="94"/>
      <c r="AB112" s="97">
        <f t="shared" si="3"/>
        <v>248400</v>
      </c>
      <c r="AC112" s="98">
        <v>0</v>
      </c>
      <c r="AD112" s="98" t="str">
        <f>VLOOKUP(AF112,Table1[[Ký hiệu]:[Hướng xli]],9,0)</f>
        <v>NCC điều chỉnh giảm toàn bộ HĐ</v>
      </c>
      <c r="AE112" s="98" t="s">
        <v>513</v>
      </c>
      <c r="AF112" s="94">
        <v>35626</v>
      </c>
      <c r="AG112" s="91" t="s">
        <v>677</v>
      </c>
      <c r="AH112" s="87" t="s">
        <v>251</v>
      </c>
      <c r="AI112" s="87" t="s">
        <v>251</v>
      </c>
      <c r="AJ112" s="87"/>
      <c r="AK112" s="87"/>
    </row>
    <row r="113" spans="1:37" x14ac:dyDescent="0.25">
      <c r="A113" s="93">
        <v>45479</v>
      </c>
      <c r="B113" s="94" t="s">
        <v>313</v>
      </c>
      <c r="C113" s="93">
        <v>45491</v>
      </c>
      <c r="D113" s="94" t="s">
        <v>464</v>
      </c>
      <c r="E113" s="94">
        <v>4161299746</v>
      </c>
      <c r="F113" s="94" t="s">
        <v>178</v>
      </c>
      <c r="G113" s="94" t="s">
        <v>359</v>
      </c>
      <c r="H113" s="94"/>
      <c r="I113" s="94" t="s">
        <v>448</v>
      </c>
      <c r="J113" s="94" t="s">
        <v>372</v>
      </c>
      <c r="K113" s="94" t="s">
        <v>80</v>
      </c>
      <c r="L113" s="95">
        <v>5</v>
      </c>
      <c r="M113" s="95">
        <v>5</v>
      </c>
      <c r="N113" s="96">
        <v>74250</v>
      </c>
      <c r="O113" s="96">
        <v>371250</v>
      </c>
      <c r="P113" s="96">
        <f t="shared" si="2"/>
        <v>371250</v>
      </c>
      <c r="Q113" s="96">
        <v>0</v>
      </c>
      <c r="R113" s="95">
        <v>0</v>
      </c>
      <c r="S113" s="96">
        <v>0</v>
      </c>
      <c r="T113" s="94" t="s">
        <v>462</v>
      </c>
      <c r="U113" s="94" t="s">
        <v>252</v>
      </c>
      <c r="V113" s="94" t="s">
        <v>0</v>
      </c>
      <c r="W113" s="94" t="s">
        <v>253</v>
      </c>
      <c r="X113" s="94" t="s">
        <v>425</v>
      </c>
      <c r="Y113" s="94" t="s">
        <v>445</v>
      </c>
      <c r="Z113" s="94"/>
      <c r="AA113" s="94"/>
      <c r="AB113" s="97">
        <f t="shared" si="3"/>
        <v>400950</v>
      </c>
      <c r="AC113" s="98">
        <v>371250</v>
      </c>
      <c r="AD113" s="98" t="str">
        <f>VLOOKUP(AF113,Table1[[Ký hiệu]:[Hướng xli]],9,0)</f>
        <v>NCC check theo sheep data cửa hàng nhập kho điều chỉnh giảm toàn bộ HĐ cũ và xuất lại HĐ mới đúng số lượng</v>
      </c>
      <c r="AE113" s="98" t="s">
        <v>528</v>
      </c>
      <c r="AF113" s="94">
        <v>35658</v>
      </c>
      <c r="AG113" s="91" t="s">
        <v>673</v>
      </c>
      <c r="AH113" s="87" t="s">
        <v>701</v>
      </c>
      <c r="AI113" s="87" t="s">
        <v>780</v>
      </c>
    </row>
    <row r="114" spans="1:37" s="16" customFormat="1" x14ac:dyDescent="0.25">
      <c r="A114" s="99">
        <v>45479</v>
      </c>
      <c r="B114" s="100" t="s">
        <v>313</v>
      </c>
      <c r="C114" s="99">
        <v>45491</v>
      </c>
      <c r="D114" s="100" t="s">
        <v>464</v>
      </c>
      <c r="E114" s="100">
        <v>4161299746</v>
      </c>
      <c r="F114" s="100" t="s">
        <v>178</v>
      </c>
      <c r="G114" s="100" t="s">
        <v>359</v>
      </c>
      <c r="H114" s="100"/>
      <c r="I114" s="100" t="s">
        <v>500</v>
      </c>
      <c r="J114" s="100" t="s">
        <v>485</v>
      </c>
      <c r="K114" s="100" t="s">
        <v>80</v>
      </c>
      <c r="L114" s="101">
        <v>10</v>
      </c>
      <c r="M114" s="101">
        <v>5</v>
      </c>
      <c r="N114" s="102">
        <v>50182</v>
      </c>
      <c r="O114" s="102">
        <v>501820</v>
      </c>
      <c r="P114" s="96">
        <f t="shared" si="2"/>
        <v>250910</v>
      </c>
      <c r="Q114" s="102">
        <v>0</v>
      </c>
      <c r="R114" s="101">
        <v>0</v>
      </c>
      <c r="S114" s="102">
        <v>0</v>
      </c>
      <c r="T114" s="100" t="s">
        <v>462</v>
      </c>
      <c r="U114" s="100" t="s">
        <v>252</v>
      </c>
      <c r="V114" s="100" t="s">
        <v>0</v>
      </c>
      <c r="W114" s="100" t="s">
        <v>253</v>
      </c>
      <c r="X114" s="100" t="s">
        <v>425</v>
      </c>
      <c r="Y114" s="100" t="s">
        <v>445</v>
      </c>
      <c r="Z114" s="100"/>
      <c r="AA114" s="100"/>
      <c r="AB114" s="97">
        <f t="shared" si="3"/>
        <v>541966</v>
      </c>
      <c r="AC114" s="103">
        <v>250910</v>
      </c>
      <c r="AD114" s="98" t="str">
        <f>VLOOKUP(AF114,Table1[[Ký hiệu]:[Hướng xli]],9,0)</f>
        <v>NCC check theo sheep data cửa hàng nhập kho điều chỉnh giảm toàn bộ HĐ cũ và xuất lại HĐ mới đúng số lượng</v>
      </c>
      <c r="AE114" s="103" t="s">
        <v>528</v>
      </c>
      <c r="AF114" s="100">
        <v>35658</v>
      </c>
      <c r="AG114" s="91" t="s">
        <v>673</v>
      </c>
      <c r="AH114" s="87" t="s">
        <v>701</v>
      </c>
      <c r="AI114" s="87" t="s">
        <v>780</v>
      </c>
      <c r="AJ114" s="88"/>
      <c r="AK114" s="88"/>
    </row>
    <row r="115" spans="1:37" x14ac:dyDescent="0.25">
      <c r="A115" s="93">
        <v>45481</v>
      </c>
      <c r="B115" s="94" t="s">
        <v>189</v>
      </c>
      <c r="C115" s="93">
        <v>45491</v>
      </c>
      <c r="D115" s="94" t="s">
        <v>436</v>
      </c>
      <c r="E115" s="94">
        <v>4161265179</v>
      </c>
      <c r="F115" s="94" t="s">
        <v>478</v>
      </c>
      <c r="G115" s="94" t="s">
        <v>282</v>
      </c>
      <c r="H115" s="94"/>
      <c r="I115" s="94" t="s">
        <v>328</v>
      </c>
      <c r="J115" s="94" t="s">
        <v>305</v>
      </c>
      <c r="K115" s="94" t="s">
        <v>80</v>
      </c>
      <c r="L115" s="95">
        <v>5</v>
      </c>
      <c r="M115" s="95">
        <v>5</v>
      </c>
      <c r="N115" s="96">
        <v>111058</v>
      </c>
      <c r="O115" s="96">
        <v>555290</v>
      </c>
      <c r="P115" s="96">
        <f t="shared" si="2"/>
        <v>555290</v>
      </c>
      <c r="Q115" s="96">
        <v>0</v>
      </c>
      <c r="R115" s="95">
        <v>0</v>
      </c>
      <c r="S115" s="96">
        <v>0</v>
      </c>
      <c r="T115" s="94" t="s">
        <v>196</v>
      </c>
      <c r="U115" s="94" t="s">
        <v>252</v>
      </c>
      <c r="V115" s="94" t="s">
        <v>463</v>
      </c>
      <c r="W115" s="94" t="s">
        <v>253</v>
      </c>
      <c r="X115" s="94" t="s">
        <v>425</v>
      </c>
      <c r="Y115" s="94" t="s">
        <v>445</v>
      </c>
      <c r="Z115" s="94"/>
      <c r="AA115" s="94"/>
      <c r="AB115" s="97">
        <f t="shared" si="3"/>
        <v>599713</v>
      </c>
      <c r="AC115" s="98">
        <v>555290</v>
      </c>
      <c r="AD115" s="98" t="str">
        <f>VLOOKUP(AF115,Table1[[Ký hiệu]:[Hướng xli]],9,0)</f>
        <v>NCC check theo sheep data cửa hàng nhập kho điều chỉnh giảm toàn bộ HĐ cũ và xuất lại HĐ mới đúng số lượng</v>
      </c>
      <c r="AE115" s="98" t="s">
        <v>523</v>
      </c>
      <c r="AF115" s="94">
        <v>35713</v>
      </c>
      <c r="AG115" s="91" t="s">
        <v>673</v>
      </c>
      <c r="AH115" s="87" t="s">
        <v>700</v>
      </c>
      <c r="AI115" s="87" t="s">
        <v>784</v>
      </c>
    </row>
    <row r="116" spans="1:37" x14ac:dyDescent="0.25">
      <c r="A116" s="93">
        <v>45481</v>
      </c>
      <c r="B116" s="94" t="s">
        <v>189</v>
      </c>
      <c r="C116" s="93">
        <v>45491</v>
      </c>
      <c r="D116" s="94" t="s">
        <v>436</v>
      </c>
      <c r="E116" s="94">
        <v>4161265179</v>
      </c>
      <c r="F116" s="94" t="s">
        <v>478</v>
      </c>
      <c r="G116" s="94" t="s">
        <v>282</v>
      </c>
      <c r="H116" s="94"/>
      <c r="I116" s="94" t="s">
        <v>450</v>
      </c>
      <c r="J116" s="94" t="s">
        <v>306</v>
      </c>
      <c r="K116" s="94" t="s">
        <v>80</v>
      </c>
      <c r="L116" s="95">
        <v>10</v>
      </c>
      <c r="M116" s="95">
        <v>10</v>
      </c>
      <c r="N116" s="96">
        <v>73431</v>
      </c>
      <c r="O116" s="96">
        <v>734310</v>
      </c>
      <c r="P116" s="96">
        <f t="shared" si="2"/>
        <v>734310</v>
      </c>
      <c r="Q116" s="96">
        <v>0</v>
      </c>
      <c r="R116" s="95">
        <v>0</v>
      </c>
      <c r="S116" s="96">
        <v>0</v>
      </c>
      <c r="T116" s="94" t="s">
        <v>196</v>
      </c>
      <c r="U116" s="94" t="s">
        <v>252</v>
      </c>
      <c r="V116" s="94" t="s">
        <v>463</v>
      </c>
      <c r="W116" s="94" t="s">
        <v>253</v>
      </c>
      <c r="X116" s="94" t="s">
        <v>425</v>
      </c>
      <c r="Y116" s="94" t="s">
        <v>445</v>
      </c>
      <c r="Z116" s="94"/>
      <c r="AA116" s="94"/>
      <c r="AB116" s="97">
        <f t="shared" si="3"/>
        <v>793055</v>
      </c>
      <c r="AC116" s="98">
        <v>734310</v>
      </c>
      <c r="AD116" s="98" t="str">
        <f>VLOOKUP(AF116,Table1[[Ký hiệu]:[Hướng xli]],9,0)</f>
        <v>NCC check theo sheep data cửa hàng nhập kho điều chỉnh giảm toàn bộ HĐ cũ và xuất lại HĐ mới đúng số lượng</v>
      </c>
      <c r="AE116" s="98" t="s">
        <v>523</v>
      </c>
      <c r="AF116" s="94">
        <v>35713</v>
      </c>
      <c r="AG116" s="91" t="s">
        <v>673</v>
      </c>
      <c r="AH116" s="87" t="s">
        <v>700</v>
      </c>
      <c r="AI116" s="87" t="s">
        <v>784</v>
      </c>
    </row>
    <row r="117" spans="1:37" s="16" customFormat="1" x14ac:dyDescent="0.25">
      <c r="A117" s="99">
        <v>45481</v>
      </c>
      <c r="B117" s="100" t="s">
        <v>189</v>
      </c>
      <c r="C117" s="99">
        <v>45491</v>
      </c>
      <c r="D117" s="100" t="s">
        <v>436</v>
      </c>
      <c r="E117" s="100">
        <v>4161265179</v>
      </c>
      <c r="F117" s="100" t="s">
        <v>478</v>
      </c>
      <c r="G117" s="100" t="s">
        <v>282</v>
      </c>
      <c r="H117" s="100"/>
      <c r="I117" s="100" t="s">
        <v>490</v>
      </c>
      <c r="J117" s="100" t="s">
        <v>236</v>
      </c>
      <c r="K117" s="100" t="s">
        <v>80</v>
      </c>
      <c r="L117" s="101">
        <v>10</v>
      </c>
      <c r="M117" s="101">
        <v>0</v>
      </c>
      <c r="N117" s="102">
        <v>70950</v>
      </c>
      <c r="O117" s="102">
        <v>709500</v>
      </c>
      <c r="P117" s="96">
        <f t="shared" si="2"/>
        <v>0</v>
      </c>
      <c r="Q117" s="102">
        <v>0</v>
      </c>
      <c r="R117" s="101">
        <v>0</v>
      </c>
      <c r="S117" s="102">
        <v>0</v>
      </c>
      <c r="T117" s="100" t="s">
        <v>196</v>
      </c>
      <c r="U117" s="100" t="s">
        <v>252</v>
      </c>
      <c r="V117" s="100" t="s">
        <v>463</v>
      </c>
      <c r="W117" s="100" t="s">
        <v>253</v>
      </c>
      <c r="X117" s="100" t="s">
        <v>425</v>
      </c>
      <c r="Y117" s="100" t="s">
        <v>445</v>
      </c>
      <c r="Z117" s="100"/>
      <c r="AA117" s="100"/>
      <c r="AB117" s="97">
        <f t="shared" si="3"/>
        <v>766260</v>
      </c>
      <c r="AC117" s="103">
        <v>0</v>
      </c>
      <c r="AD117" s="98" t="str">
        <f>VLOOKUP(AF117,Table1[[Ký hiệu]:[Hướng xli]],9,0)</f>
        <v>NCC check theo sheep data cửa hàng nhập kho điều chỉnh giảm toàn bộ HĐ cũ và xuất lại HĐ mới đúng số lượng</v>
      </c>
      <c r="AE117" s="103" t="s">
        <v>523</v>
      </c>
      <c r="AF117" s="100">
        <v>35713</v>
      </c>
      <c r="AG117" s="91" t="s">
        <v>673</v>
      </c>
      <c r="AH117" s="87" t="s">
        <v>700</v>
      </c>
      <c r="AI117" s="87" t="s">
        <v>784</v>
      </c>
      <c r="AJ117" s="88"/>
      <c r="AK117" s="88"/>
    </row>
    <row r="118" spans="1:37" s="16" customFormat="1" x14ac:dyDescent="0.25">
      <c r="A118" s="99">
        <v>45481</v>
      </c>
      <c r="B118" s="100" t="s">
        <v>189</v>
      </c>
      <c r="C118" s="99">
        <v>45491</v>
      </c>
      <c r="D118" s="100" t="s">
        <v>436</v>
      </c>
      <c r="E118" s="100">
        <v>4161265179</v>
      </c>
      <c r="F118" s="100" t="s">
        <v>478</v>
      </c>
      <c r="G118" s="100" t="s">
        <v>282</v>
      </c>
      <c r="H118" s="100"/>
      <c r="I118" s="100" t="s">
        <v>500</v>
      </c>
      <c r="J118" s="100" t="s">
        <v>485</v>
      </c>
      <c r="K118" s="100" t="s">
        <v>80</v>
      </c>
      <c r="L118" s="101">
        <v>10</v>
      </c>
      <c r="M118" s="101">
        <v>0</v>
      </c>
      <c r="N118" s="102">
        <v>50182</v>
      </c>
      <c r="O118" s="102">
        <v>501820</v>
      </c>
      <c r="P118" s="96">
        <f t="shared" si="2"/>
        <v>0</v>
      </c>
      <c r="Q118" s="102">
        <v>0</v>
      </c>
      <c r="R118" s="101">
        <v>0</v>
      </c>
      <c r="S118" s="102">
        <v>0</v>
      </c>
      <c r="T118" s="100" t="s">
        <v>196</v>
      </c>
      <c r="U118" s="100" t="s">
        <v>252</v>
      </c>
      <c r="V118" s="100" t="s">
        <v>463</v>
      </c>
      <c r="W118" s="100" t="s">
        <v>253</v>
      </c>
      <c r="X118" s="100" t="s">
        <v>425</v>
      </c>
      <c r="Y118" s="100" t="s">
        <v>445</v>
      </c>
      <c r="Z118" s="100"/>
      <c r="AA118" s="100"/>
      <c r="AB118" s="97">
        <f t="shared" si="3"/>
        <v>541966</v>
      </c>
      <c r="AC118" s="103">
        <v>0</v>
      </c>
      <c r="AD118" s="98" t="str">
        <f>VLOOKUP(AF118,Table1[[Ký hiệu]:[Hướng xli]],9,0)</f>
        <v>NCC check theo sheep data cửa hàng nhập kho điều chỉnh giảm toàn bộ HĐ cũ và xuất lại HĐ mới đúng số lượng</v>
      </c>
      <c r="AE118" s="103" t="s">
        <v>523</v>
      </c>
      <c r="AF118" s="100">
        <v>35713</v>
      </c>
      <c r="AG118" s="91" t="s">
        <v>673</v>
      </c>
      <c r="AH118" s="87" t="s">
        <v>700</v>
      </c>
      <c r="AI118" s="87" t="s">
        <v>784</v>
      </c>
      <c r="AJ118" s="88"/>
      <c r="AK118" s="88"/>
    </row>
    <row r="119" spans="1:37" s="16" customFormat="1" x14ac:dyDescent="0.25">
      <c r="A119" s="99">
        <v>45481</v>
      </c>
      <c r="B119" s="100" t="s">
        <v>189</v>
      </c>
      <c r="C119" s="99">
        <v>45491</v>
      </c>
      <c r="D119" s="100" t="s">
        <v>436</v>
      </c>
      <c r="E119" s="100">
        <v>4161265179</v>
      </c>
      <c r="F119" s="100" t="s">
        <v>478</v>
      </c>
      <c r="G119" s="100" t="s">
        <v>282</v>
      </c>
      <c r="H119" s="100"/>
      <c r="I119" s="100" t="s">
        <v>243</v>
      </c>
      <c r="J119" s="100" t="s">
        <v>430</v>
      </c>
      <c r="K119" s="100" t="s">
        <v>80</v>
      </c>
      <c r="L119" s="101">
        <v>10</v>
      </c>
      <c r="M119" s="101">
        <v>0</v>
      </c>
      <c r="N119" s="102">
        <v>46000</v>
      </c>
      <c r="O119" s="102">
        <v>460000</v>
      </c>
      <c r="P119" s="96">
        <f t="shared" si="2"/>
        <v>0</v>
      </c>
      <c r="Q119" s="102">
        <v>0</v>
      </c>
      <c r="R119" s="101">
        <v>0</v>
      </c>
      <c r="S119" s="102">
        <v>0</v>
      </c>
      <c r="T119" s="100" t="s">
        <v>196</v>
      </c>
      <c r="U119" s="100" t="s">
        <v>252</v>
      </c>
      <c r="V119" s="100" t="s">
        <v>463</v>
      </c>
      <c r="W119" s="100" t="s">
        <v>253</v>
      </c>
      <c r="X119" s="100" t="s">
        <v>425</v>
      </c>
      <c r="Y119" s="100" t="s">
        <v>445</v>
      </c>
      <c r="Z119" s="100"/>
      <c r="AA119" s="100"/>
      <c r="AB119" s="97">
        <f t="shared" si="3"/>
        <v>496800</v>
      </c>
      <c r="AC119" s="103">
        <v>0</v>
      </c>
      <c r="AD119" s="98" t="str">
        <f>VLOOKUP(AF119,Table1[[Ký hiệu]:[Hướng xli]],9,0)</f>
        <v>NCC check theo sheep data cửa hàng nhập kho điều chỉnh giảm toàn bộ HĐ cũ và xuất lại HĐ mới đúng số lượng</v>
      </c>
      <c r="AE119" s="103" t="s">
        <v>523</v>
      </c>
      <c r="AF119" s="100">
        <v>35713</v>
      </c>
      <c r="AG119" s="91" t="s">
        <v>673</v>
      </c>
      <c r="AH119" s="87" t="s">
        <v>700</v>
      </c>
      <c r="AI119" s="87" t="s">
        <v>784</v>
      </c>
      <c r="AJ119" s="88"/>
      <c r="AK119" s="88"/>
    </row>
    <row r="120" spans="1:37" s="62" customFormat="1" x14ac:dyDescent="0.25">
      <c r="A120" s="93">
        <v>45482</v>
      </c>
      <c r="B120" s="94" t="s">
        <v>447</v>
      </c>
      <c r="C120" s="93">
        <v>45491</v>
      </c>
      <c r="D120" s="94" t="s">
        <v>378</v>
      </c>
      <c r="E120" s="94">
        <v>4161275503</v>
      </c>
      <c r="F120" s="94" t="s">
        <v>217</v>
      </c>
      <c r="G120" s="94" t="s">
        <v>359</v>
      </c>
      <c r="H120" s="94"/>
      <c r="I120" s="94" t="s">
        <v>243</v>
      </c>
      <c r="J120" s="94" t="s">
        <v>430</v>
      </c>
      <c r="K120" s="94" t="s">
        <v>80</v>
      </c>
      <c r="L120" s="95">
        <v>5</v>
      </c>
      <c r="M120" s="95">
        <v>5</v>
      </c>
      <c r="N120" s="96">
        <v>46000</v>
      </c>
      <c r="O120" s="96">
        <v>230000</v>
      </c>
      <c r="P120" s="96">
        <f t="shared" si="2"/>
        <v>230000</v>
      </c>
      <c r="Q120" s="96">
        <v>0</v>
      </c>
      <c r="R120" s="95">
        <v>0</v>
      </c>
      <c r="S120" s="96">
        <v>0</v>
      </c>
      <c r="T120" s="94" t="s">
        <v>462</v>
      </c>
      <c r="U120" s="94" t="s">
        <v>252</v>
      </c>
      <c r="V120" s="94" t="s">
        <v>469</v>
      </c>
      <c r="W120" s="94" t="s">
        <v>253</v>
      </c>
      <c r="X120" s="94" t="s">
        <v>425</v>
      </c>
      <c r="Y120" s="94" t="s">
        <v>445</v>
      </c>
      <c r="Z120" s="94"/>
      <c r="AA120" s="94"/>
      <c r="AB120" s="97">
        <f t="shared" si="3"/>
        <v>248400</v>
      </c>
      <c r="AC120" s="98">
        <v>0</v>
      </c>
      <c r="AD120" s="98" t="str">
        <f>VLOOKUP(AF120,Table1[[Ký hiệu]:[Hướng xli]],9,0)</f>
        <v>NCC điều chỉnh giảm toàn bộ HĐ</v>
      </c>
      <c r="AE120" s="98" t="s">
        <v>518</v>
      </c>
      <c r="AF120" s="94">
        <v>35744</v>
      </c>
      <c r="AG120" s="91" t="s">
        <v>677</v>
      </c>
      <c r="AH120" s="87" t="s">
        <v>251</v>
      </c>
      <c r="AI120" s="87" t="s">
        <v>251</v>
      </c>
      <c r="AJ120" s="87"/>
      <c r="AK120" s="87"/>
    </row>
    <row r="121" spans="1:37" s="62" customFormat="1" x14ac:dyDescent="0.25">
      <c r="A121" s="93">
        <v>45482</v>
      </c>
      <c r="B121" s="94" t="s">
        <v>447</v>
      </c>
      <c r="C121" s="93">
        <v>45491</v>
      </c>
      <c r="D121" s="94" t="s">
        <v>378</v>
      </c>
      <c r="E121" s="94">
        <v>4161275503</v>
      </c>
      <c r="F121" s="94" t="s">
        <v>217</v>
      </c>
      <c r="G121" s="94" t="s">
        <v>359</v>
      </c>
      <c r="H121" s="94"/>
      <c r="I121" s="94" t="s">
        <v>500</v>
      </c>
      <c r="J121" s="94" t="s">
        <v>485</v>
      </c>
      <c r="K121" s="94" t="s">
        <v>80</v>
      </c>
      <c r="L121" s="95">
        <v>10</v>
      </c>
      <c r="M121" s="95">
        <v>10</v>
      </c>
      <c r="N121" s="96">
        <v>50182</v>
      </c>
      <c r="O121" s="96">
        <v>501820</v>
      </c>
      <c r="P121" s="96">
        <f t="shared" si="2"/>
        <v>501820</v>
      </c>
      <c r="Q121" s="96">
        <v>0</v>
      </c>
      <c r="R121" s="95">
        <v>0</v>
      </c>
      <c r="S121" s="96">
        <v>0</v>
      </c>
      <c r="T121" s="94" t="s">
        <v>462</v>
      </c>
      <c r="U121" s="94" t="s">
        <v>252</v>
      </c>
      <c r="V121" s="94" t="s">
        <v>469</v>
      </c>
      <c r="W121" s="94" t="s">
        <v>253</v>
      </c>
      <c r="X121" s="94" t="s">
        <v>425</v>
      </c>
      <c r="Y121" s="94" t="s">
        <v>445</v>
      </c>
      <c r="Z121" s="94"/>
      <c r="AA121" s="94"/>
      <c r="AB121" s="97">
        <f t="shared" si="3"/>
        <v>541966</v>
      </c>
      <c r="AC121" s="98">
        <v>0</v>
      </c>
      <c r="AD121" s="98" t="str">
        <f>VLOOKUP(AF121,Table1[[Ký hiệu]:[Hướng xli]],9,0)</f>
        <v>NCC điều chỉnh giảm toàn bộ HĐ</v>
      </c>
      <c r="AE121" s="98" t="s">
        <v>518</v>
      </c>
      <c r="AF121" s="94">
        <v>35744</v>
      </c>
      <c r="AG121" s="91" t="s">
        <v>677</v>
      </c>
      <c r="AH121" s="87" t="s">
        <v>251</v>
      </c>
      <c r="AI121" s="87" t="s">
        <v>251</v>
      </c>
      <c r="AJ121" s="87"/>
      <c r="AK121" s="87"/>
    </row>
    <row r="122" spans="1:37" s="62" customFormat="1" x14ac:dyDescent="0.25">
      <c r="A122" s="93">
        <v>45482</v>
      </c>
      <c r="B122" s="94" t="s">
        <v>447</v>
      </c>
      <c r="C122" s="93">
        <v>45491</v>
      </c>
      <c r="D122" s="94" t="s">
        <v>378</v>
      </c>
      <c r="E122" s="94">
        <v>4161275503</v>
      </c>
      <c r="F122" s="94" t="s">
        <v>217</v>
      </c>
      <c r="G122" s="94" t="s">
        <v>359</v>
      </c>
      <c r="H122" s="94"/>
      <c r="I122" s="94" t="s">
        <v>472</v>
      </c>
      <c r="J122" s="94" t="s">
        <v>256</v>
      </c>
      <c r="K122" s="94" t="s">
        <v>80</v>
      </c>
      <c r="L122" s="95">
        <v>5</v>
      </c>
      <c r="M122" s="95">
        <v>5</v>
      </c>
      <c r="N122" s="96">
        <v>55595</v>
      </c>
      <c r="O122" s="96">
        <v>277975</v>
      </c>
      <c r="P122" s="96">
        <f t="shared" si="2"/>
        <v>277975</v>
      </c>
      <c r="Q122" s="96">
        <v>0</v>
      </c>
      <c r="R122" s="95">
        <v>0</v>
      </c>
      <c r="S122" s="96">
        <v>0</v>
      </c>
      <c r="T122" s="94" t="s">
        <v>462</v>
      </c>
      <c r="U122" s="94" t="s">
        <v>252</v>
      </c>
      <c r="V122" s="94" t="s">
        <v>469</v>
      </c>
      <c r="W122" s="94" t="s">
        <v>253</v>
      </c>
      <c r="X122" s="94" t="s">
        <v>425</v>
      </c>
      <c r="Y122" s="94" t="s">
        <v>445</v>
      </c>
      <c r="Z122" s="94"/>
      <c r="AA122" s="94"/>
      <c r="AB122" s="97">
        <f t="shared" si="3"/>
        <v>300213</v>
      </c>
      <c r="AC122" s="98">
        <v>0</v>
      </c>
      <c r="AD122" s="98" t="str">
        <f>VLOOKUP(AF122,Table1[[Ký hiệu]:[Hướng xli]],9,0)</f>
        <v>NCC điều chỉnh giảm toàn bộ HĐ</v>
      </c>
      <c r="AE122" s="98" t="s">
        <v>518</v>
      </c>
      <c r="AF122" s="94">
        <v>35744</v>
      </c>
      <c r="AG122" s="91" t="s">
        <v>677</v>
      </c>
      <c r="AH122" s="87" t="s">
        <v>251</v>
      </c>
      <c r="AI122" s="87" t="s">
        <v>251</v>
      </c>
      <c r="AJ122" s="87"/>
      <c r="AK122" s="87"/>
    </row>
    <row r="123" spans="1:37" s="62" customFormat="1" x14ac:dyDescent="0.25">
      <c r="A123" s="93">
        <v>45482</v>
      </c>
      <c r="B123" s="94" t="s">
        <v>447</v>
      </c>
      <c r="C123" s="93">
        <v>45491</v>
      </c>
      <c r="D123" s="94" t="s">
        <v>378</v>
      </c>
      <c r="E123" s="94">
        <v>4161275503</v>
      </c>
      <c r="F123" s="94" t="s">
        <v>217</v>
      </c>
      <c r="G123" s="94" t="s">
        <v>359</v>
      </c>
      <c r="H123" s="94"/>
      <c r="I123" s="94" t="s">
        <v>450</v>
      </c>
      <c r="J123" s="94" t="s">
        <v>306</v>
      </c>
      <c r="K123" s="94" t="s">
        <v>80</v>
      </c>
      <c r="L123" s="95">
        <v>5</v>
      </c>
      <c r="M123" s="95">
        <v>5</v>
      </c>
      <c r="N123" s="96">
        <v>73431</v>
      </c>
      <c r="O123" s="96">
        <v>367155</v>
      </c>
      <c r="P123" s="96">
        <f t="shared" si="2"/>
        <v>367155</v>
      </c>
      <c r="Q123" s="96">
        <v>0</v>
      </c>
      <c r="R123" s="95">
        <v>0</v>
      </c>
      <c r="S123" s="96">
        <v>0</v>
      </c>
      <c r="T123" s="94" t="s">
        <v>462</v>
      </c>
      <c r="U123" s="94" t="s">
        <v>252</v>
      </c>
      <c r="V123" s="94" t="s">
        <v>469</v>
      </c>
      <c r="W123" s="94" t="s">
        <v>253</v>
      </c>
      <c r="X123" s="94" t="s">
        <v>425</v>
      </c>
      <c r="Y123" s="94" t="s">
        <v>445</v>
      </c>
      <c r="Z123" s="94"/>
      <c r="AA123" s="94"/>
      <c r="AB123" s="97">
        <f t="shared" si="3"/>
        <v>396527</v>
      </c>
      <c r="AC123" s="98">
        <v>0</v>
      </c>
      <c r="AD123" s="98" t="str">
        <f>VLOOKUP(AF123,Table1[[Ký hiệu]:[Hướng xli]],9,0)</f>
        <v>NCC điều chỉnh giảm toàn bộ HĐ</v>
      </c>
      <c r="AE123" s="98" t="s">
        <v>518</v>
      </c>
      <c r="AF123" s="94">
        <v>35744</v>
      </c>
      <c r="AG123" s="91" t="s">
        <v>677</v>
      </c>
      <c r="AH123" s="87" t="s">
        <v>251</v>
      </c>
      <c r="AI123" s="87" t="s">
        <v>251</v>
      </c>
      <c r="AJ123" s="87"/>
      <c r="AK123" s="87"/>
    </row>
    <row r="124" spans="1:37" s="16" customFormat="1" x14ac:dyDescent="0.25">
      <c r="A124" s="99">
        <v>45482</v>
      </c>
      <c r="B124" s="100" t="s">
        <v>213</v>
      </c>
      <c r="C124" s="99">
        <v>45491</v>
      </c>
      <c r="D124" s="100" t="s">
        <v>383</v>
      </c>
      <c r="E124" s="100">
        <v>4161303489</v>
      </c>
      <c r="F124" s="100" t="s">
        <v>165</v>
      </c>
      <c r="G124" s="100" t="s">
        <v>282</v>
      </c>
      <c r="H124" s="100"/>
      <c r="I124" s="100" t="s">
        <v>450</v>
      </c>
      <c r="J124" s="100" t="s">
        <v>306</v>
      </c>
      <c r="K124" s="100" t="s">
        <v>80</v>
      </c>
      <c r="L124" s="101">
        <v>10</v>
      </c>
      <c r="M124" s="101">
        <v>0</v>
      </c>
      <c r="N124" s="102">
        <v>73431</v>
      </c>
      <c r="O124" s="102">
        <v>734310</v>
      </c>
      <c r="P124" s="96">
        <f t="shared" si="2"/>
        <v>0</v>
      </c>
      <c r="Q124" s="102">
        <v>0</v>
      </c>
      <c r="R124" s="101">
        <v>0</v>
      </c>
      <c r="S124" s="102">
        <v>0</v>
      </c>
      <c r="T124" s="100" t="s">
        <v>196</v>
      </c>
      <c r="U124" s="100" t="s">
        <v>252</v>
      </c>
      <c r="V124" s="100" t="s">
        <v>2</v>
      </c>
      <c r="W124" s="100" t="s">
        <v>253</v>
      </c>
      <c r="X124" s="100" t="s">
        <v>425</v>
      </c>
      <c r="Y124" s="100" t="s">
        <v>445</v>
      </c>
      <c r="Z124" s="100"/>
      <c r="AA124" s="100"/>
      <c r="AB124" s="97">
        <f t="shared" si="3"/>
        <v>793055</v>
      </c>
      <c r="AC124" s="103">
        <v>0</v>
      </c>
      <c r="AD124" s="98" t="str">
        <f>VLOOKUP(AF124,Table1[[Ký hiệu]:[Hướng xli]],9,0)</f>
        <v>NCC check theo sheep data cửa hàng nhập kho điều chỉnh giảm toàn bộ HĐ cũ và xuất lại HĐ mới đúng số lượng</v>
      </c>
      <c r="AE124" s="103" t="s">
        <v>529</v>
      </c>
      <c r="AF124" s="100">
        <v>35804</v>
      </c>
      <c r="AG124" s="91" t="s">
        <v>673</v>
      </c>
      <c r="AH124" s="87" t="s">
        <v>699</v>
      </c>
      <c r="AI124" s="87" t="s">
        <v>785</v>
      </c>
      <c r="AJ124" s="88"/>
      <c r="AK124" s="88"/>
    </row>
    <row r="125" spans="1:37" x14ac:dyDescent="0.25">
      <c r="A125" s="93">
        <v>45482</v>
      </c>
      <c r="B125" s="94" t="s">
        <v>213</v>
      </c>
      <c r="C125" s="93">
        <v>45491</v>
      </c>
      <c r="D125" s="94" t="s">
        <v>383</v>
      </c>
      <c r="E125" s="94">
        <v>4161303489</v>
      </c>
      <c r="F125" s="94" t="s">
        <v>165</v>
      </c>
      <c r="G125" s="94" t="s">
        <v>282</v>
      </c>
      <c r="H125" s="94"/>
      <c r="I125" s="94" t="s">
        <v>328</v>
      </c>
      <c r="J125" s="94" t="s">
        <v>305</v>
      </c>
      <c r="K125" s="94" t="s">
        <v>80</v>
      </c>
      <c r="L125" s="95">
        <v>5</v>
      </c>
      <c r="M125" s="95">
        <v>5</v>
      </c>
      <c r="N125" s="96">
        <v>111058</v>
      </c>
      <c r="O125" s="96">
        <v>555290</v>
      </c>
      <c r="P125" s="96">
        <f t="shared" si="2"/>
        <v>555290</v>
      </c>
      <c r="Q125" s="96">
        <v>0</v>
      </c>
      <c r="R125" s="95">
        <v>0</v>
      </c>
      <c r="S125" s="96">
        <v>0</v>
      </c>
      <c r="T125" s="94" t="s">
        <v>196</v>
      </c>
      <c r="U125" s="94" t="s">
        <v>252</v>
      </c>
      <c r="V125" s="94" t="s">
        <v>2</v>
      </c>
      <c r="W125" s="94" t="s">
        <v>253</v>
      </c>
      <c r="X125" s="94" t="s">
        <v>425</v>
      </c>
      <c r="Y125" s="94" t="s">
        <v>445</v>
      </c>
      <c r="Z125" s="94"/>
      <c r="AA125" s="94"/>
      <c r="AB125" s="97">
        <f t="shared" si="3"/>
        <v>599713</v>
      </c>
      <c r="AC125" s="98">
        <v>555290</v>
      </c>
      <c r="AD125" s="98" t="str">
        <f>VLOOKUP(AF125,Table1[[Ký hiệu]:[Hướng xli]],9,0)</f>
        <v>NCC check theo sheep data cửa hàng nhập kho điều chỉnh giảm toàn bộ HĐ cũ và xuất lại HĐ mới đúng số lượng</v>
      </c>
      <c r="AE125" s="98" t="s">
        <v>529</v>
      </c>
      <c r="AF125" s="94">
        <v>35804</v>
      </c>
      <c r="AG125" s="91" t="s">
        <v>673</v>
      </c>
      <c r="AH125" s="87" t="s">
        <v>699</v>
      </c>
      <c r="AI125" s="87" t="s">
        <v>785</v>
      </c>
    </row>
    <row r="126" spans="1:37" x14ac:dyDescent="0.25">
      <c r="A126" s="93">
        <v>45482</v>
      </c>
      <c r="B126" s="94" t="s">
        <v>350</v>
      </c>
      <c r="C126" s="93">
        <v>45491</v>
      </c>
      <c r="D126" s="94" t="s">
        <v>182</v>
      </c>
      <c r="E126" s="94">
        <v>4161494193</v>
      </c>
      <c r="F126" s="94" t="s">
        <v>30</v>
      </c>
      <c r="G126" s="94" t="s">
        <v>282</v>
      </c>
      <c r="H126" s="94"/>
      <c r="I126" s="94" t="s">
        <v>450</v>
      </c>
      <c r="J126" s="94" t="s">
        <v>306</v>
      </c>
      <c r="K126" s="94" t="s">
        <v>80</v>
      </c>
      <c r="L126" s="95">
        <v>10</v>
      </c>
      <c r="M126" s="95">
        <v>10</v>
      </c>
      <c r="N126" s="96">
        <v>73431</v>
      </c>
      <c r="O126" s="96">
        <v>734310</v>
      </c>
      <c r="P126" s="96">
        <f t="shared" si="2"/>
        <v>734310</v>
      </c>
      <c r="Q126" s="96">
        <v>0</v>
      </c>
      <c r="R126" s="95">
        <v>0</v>
      </c>
      <c r="S126" s="96">
        <v>0</v>
      </c>
      <c r="T126" s="94" t="s">
        <v>196</v>
      </c>
      <c r="U126" s="94" t="s">
        <v>252</v>
      </c>
      <c r="V126" s="94" t="s">
        <v>451</v>
      </c>
      <c r="W126" s="94" t="s">
        <v>253</v>
      </c>
      <c r="X126" s="94" t="s">
        <v>425</v>
      </c>
      <c r="Y126" s="94" t="s">
        <v>445</v>
      </c>
      <c r="Z126" s="94" t="s">
        <v>251</v>
      </c>
      <c r="AA126" s="94"/>
      <c r="AB126" s="97">
        <f t="shared" si="3"/>
        <v>793055</v>
      </c>
      <c r="AC126" s="98">
        <v>734310</v>
      </c>
      <c r="AD126" s="98" t="str">
        <f>VLOOKUP(AF126,Table1[[Ký hiệu]:[Hướng xli]],9,0)</f>
        <v>NCC check theo sheep data cửa hàng nhập kho điều chỉnh giảm toàn bộ HĐ cũ và xuất lại HĐ mới đúng số lượng</v>
      </c>
      <c r="AE126" s="98" t="s">
        <v>530</v>
      </c>
      <c r="AF126" s="94">
        <v>35816</v>
      </c>
      <c r="AG126" s="91" t="s">
        <v>673</v>
      </c>
      <c r="AH126" s="87" t="s">
        <v>698</v>
      </c>
      <c r="AI126" s="87" t="s">
        <v>794</v>
      </c>
    </row>
    <row r="127" spans="1:37" s="16" customFormat="1" x14ac:dyDescent="0.25">
      <c r="A127" s="99">
        <v>45482</v>
      </c>
      <c r="B127" s="100" t="s">
        <v>350</v>
      </c>
      <c r="C127" s="99">
        <v>45491</v>
      </c>
      <c r="D127" s="100" t="s">
        <v>182</v>
      </c>
      <c r="E127" s="100">
        <v>4161494193</v>
      </c>
      <c r="F127" s="100" t="s">
        <v>30</v>
      </c>
      <c r="G127" s="100" t="s">
        <v>282</v>
      </c>
      <c r="H127" s="100"/>
      <c r="I127" s="100" t="s">
        <v>328</v>
      </c>
      <c r="J127" s="100" t="s">
        <v>305</v>
      </c>
      <c r="K127" s="100" t="s">
        <v>80</v>
      </c>
      <c r="L127" s="101">
        <v>3</v>
      </c>
      <c r="M127" s="101">
        <v>0</v>
      </c>
      <c r="N127" s="102">
        <v>111058</v>
      </c>
      <c r="O127" s="102">
        <v>333174</v>
      </c>
      <c r="P127" s="96">
        <f t="shared" si="2"/>
        <v>0</v>
      </c>
      <c r="Q127" s="102">
        <v>0</v>
      </c>
      <c r="R127" s="101">
        <v>0</v>
      </c>
      <c r="S127" s="102">
        <v>0</v>
      </c>
      <c r="T127" s="100" t="s">
        <v>196</v>
      </c>
      <c r="U127" s="100" t="s">
        <v>252</v>
      </c>
      <c r="V127" s="100" t="s">
        <v>451</v>
      </c>
      <c r="W127" s="100" t="s">
        <v>253</v>
      </c>
      <c r="X127" s="100" t="s">
        <v>425</v>
      </c>
      <c r="Y127" s="100" t="s">
        <v>445</v>
      </c>
      <c r="Z127" s="100" t="s">
        <v>251</v>
      </c>
      <c r="AA127" s="100"/>
      <c r="AB127" s="97">
        <f t="shared" si="3"/>
        <v>359828</v>
      </c>
      <c r="AC127" s="103">
        <v>0</v>
      </c>
      <c r="AD127" s="98" t="str">
        <f>VLOOKUP(AF127,Table1[[Ký hiệu]:[Hướng xli]],9,0)</f>
        <v>NCC check theo sheep data cửa hàng nhập kho điều chỉnh giảm toàn bộ HĐ cũ và xuất lại HĐ mới đúng số lượng</v>
      </c>
      <c r="AE127" s="103" t="s">
        <v>530</v>
      </c>
      <c r="AF127" s="100">
        <v>35816</v>
      </c>
      <c r="AG127" s="91" t="s">
        <v>673</v>
      </c>
      <c r="AH127" s="87" t="s">
        <v>698</v>
      </c>
      <c r="AI127" s="87" t="s">
        <v>794</v>
      </c>
      <c r="AJ127" s="88"/>
      <c r="AK127" s="88"/>
    </row>
    <row r="128" spans="1:37" s="62" customFormat="1" x14ac:dyDescent="0.25">
      <c r="A128" s="93">
        <v>45485</v>
      </c>
      <c r="B128" s="94" t="s">
        <v>226</v>
      </c>
      <c r="C128" s="93">
        <v>45491</v>
      </c>
      <c r="D128" s="94" t="s">
        <v>376</v>
      </c>
      <c r="E128" s="94">
        <v>4161177659</v>
      </c>
      <c r="F128" s="94" t="s">
        <v>225</v>
      </c>
      <c r="G128" s="94" t="s">
        <v>483</v>
      </c>
      <c r="H128" s="94"/>
      <c r="I128" s="94" t="s">
        <v>243</v>
      </c>
      <c r="J128" s="94" t="s">
        <v>430</v>
      </c>
      <c r="K128" s="94" t="s">
        <v>80</v>
      </c>
      <c r="L128" s="95">
        <v>5</v>
      </c>
      <c r="M128" s="95">
        <v>5</v>
      </c>
      <c r="N128" s="96">
        <v>46000</v>
      </c>
      <c r="O128" s="96">
        <v>230000</v>
      </c>
      <c r="P128" s="96">
        <f t="shared" si="2"/>
        <v>230000</v>
      </c>
      <c r="Q128" s="96">
        <v>0</v>
      </c>
      <c r="R128" s="95">
        <v>0</v>
      </c>
      <c r="S128" s="96">
        <v>0</v>
      </c>
      <c r="T128" s="94" t="s">
        <v>196</v>
      </c>
      <c r="U128" s="94" t="s">
        <v>252</v>
      </c>
      <c r="V128" s="94" t="s">
        <v>451</v>
      </c>
      <c r="W128" s="94" t="s">
        <v>253</v>
      </c>
      <c r="X128" s="94" t="s">
        <v>425</v>
      </c>
      <c r="Y128" s="94" t="s">
        <v>445</v>
      </c>
      <c r="Z128" s="94"/>
      <c r="AA128" s="94"/>
      <c r="AB128" s="97">
        <f t="shared" si="3"/>
        <v>248400</v>
      </c>
      <c r="AC128" s="98">
        <v>0</v>
      </c>
      <c r="AD128" s="98" t="str">
        <f>VLOOKUP(AF128,Table1[[Ký hiệu]:[Hướng xli]],9,0)</f>
        <v>NCC điều chỉnh giảm toàn bộ HĐ</v>
      </c>
      <c r="AE128" s="98" t="s">
        <v>513</v>
      </c>
      <c r="AF128" s="94">
        <v>35925</v>
      </c>
      <c r="AG128" s="91" t="s">
        <v>677</v>
      </c>
      <c r="AH128" s="87" t="s">
        <v>251</v>
      </c>
      <c r="AI128" s="87" t="s">
        <v>251</v>
      </c>
      <c r="AJ128" s="87"/>
      <c r="AK128" s="87"/>
    </row>
    <row r="129" spans="1:37" s="62" customFormat="1" x14ac:dyDescent="0.25">
      <c r="A129" s="93">
        <v>45485</v>
      </c>
      <c r="B129" s="94" t="s">
        <v>226</v>
      </c>
      <c r="C129" s="93">
        <v>45491</v>
      </c>
      <c r="D129" s="94" t="s">
        <v>376</v>
      </c>
      <c r="E129" s="94">
        <v>4161177659</v>
      </c>
      <c r="F129" s="94" t="s">
        <v>225</v>
      </c>
      <c r="G129" s="94" t="s">
        <v>483</v>
      </c>
      <c r="H129" s="94"/>
      <c r="I129" s="94" t="s">
        <v>500</v>
      </c>
      <c r="J129" s="94" t="s">
        <v>485</v>
      </c>
      <c r="K129" s="94" t="s">
        <v>80</v>
      </c>
      <c r="L129" s="95">
        <v>5</v>
      </c>
      <c r="M129" s="95">
        <v>5</v>
      </c>
      <c r="N129" s="96">
        <v>50182</v>
      </c>
      <c r="O129" s="96">
        <v>250910</v>
      </c>
      <c r="P129" s="96">
        <f t="shared" si="2"/>
        <v>250910</v>
      </c>
      <c r="Q129" s="96">
        <v>0</v>
      </c>
      <c r="R129" s="95">
        <v>0</v>
      </c>
      <c r="S129" s="96">
        <v>0</v>
      </c>
      <c r="T129" s="94" t="s">
        <v>196</v>
      </c>
      <c r="U129" s="94" t="s">
        <v>252</v>
      </c>
      <c r="V129" s="94" t="s">
        <v>451</v>
      </c>
      <c r="W129" s="94" t="s">
        <v>253</v>
      </c>
      <c r="X129" s="94" t="s">
        <v>425</v>
      </c>
      <c r="Y129" s="94" t="s">
        <v>445</v>
      </c>
      <c r="Z129" s="94"/>
      <c r="AA129" s="94"/>
      <c r="AB129" s="97">
        <f t="shared" si="3"/>
        <v>270983</v>
      </c>
      <c r="AC129" s="98">
        <v>0</v>
      </c>
      <c r="AD129" s="98" t="str">
        <f>VLOOKUP(AF129,Table1[[Ký hiệu]:[Hướng xli]],9,0)</f>
        <v>NCC điều chỉnh giảm toàn bộ HĐ</v>
      </c>
      <c r="AE129" s="98" t="s">
        <v>513</v>
      </c>
      <c r="AF129" s="94">
        <v>35925</v>
      </c>
      <c r="AG129" s="91" t="s">
        <v>677</v>
      </c>
      <c r="AH129" s="87" t="s">
        <v>251</v>
      </c>
      <c r="AI129" s="87" t="s">
        <v>251</v>
      </c>
      <c r="AJ129" s="87"/>
      <c r="AK129" s="87"/>
    </row>
    <row r="130" spans="1:37" s="62" customFormat="1" x14ac:dyDescent="0.25">
      <c r="A130" s="93">
        <v>45485</v>
      </c>
      <c r="B130" s="94" t="s">
        <v>226</v>
      </c>
      <c r="C130" s="93">
        <v>45491</v>
      </c>
      <c r="D130" s="94" t="s">
        <v>376</v>
      </c>
      <c r="E130" s="94">
        <v>4161177659</v>
      </c>
      <c r="F130" s="94" t="s">
        <v>225</v>
      </c>
      <c r="G130" s="94" t="s">
        <v>483</v>
      </c>
      <c r="H130" s="94"/>
      <c r="I130" s="94" t="s">
        <v>450</v>
      </c>
      <c r="J130" s="94" t="s">
        <v>306</v>
      </c>
      <c r="K130" s="94" t="s">
        <v>80</v>
      </c>
      <c r="L130" s="95">
        <v>10</v>
      </c>
      <c r="M130" s="95">
        <v>10</v>
      </c>
      <c r="N130" s="96">
        <v>58745</v>
      </c>
      <c r="O130" s="96">
        <v>587450</v>
      </c>
      <c r="P130" s="96">
        <f t="shared" si="2"/>
        <v>587450</v>
      </c>
      <c r="Q130" s="96">
        <v>0</v>
      </c>
      <c r="R130" s="95">
        <v>0</v>
      </c>
      <c r="S130" s="96">
        <v>0</v>
      </c>
      <c r="T130" s="94" t="s">
        <v>196</v>
      </c>
      <c r="U130" s="94" t="s">
        <v>252</v>
      </c>
      <c r="V130" s="94" t="s">
        <v>451</v>
      </c>
      <c r="W130" s="94" t="s">
        <v>253</v>
      </c>
      <c r="X130" s="94" t="s">
        <v>425</v>
      </c>
      <c r="Y130" s="94" t="s">
        <v>445</v>
      </c>
      <c r="Z130" s="94"/>
      <c r="AA130" s="94"/>
      <c r="AB130" s="97">
        <f t="shared" si="3"/>
        <v>634446</v>
      </c>
      <c r="AC130" s="98">
        <v>0</v>
      </c>
      <c r="AD130" s="98" t="str">
        <f>VLOOKUP(AF130,Table1[[Ký hiệu]:[Hướng xli]],9,0)</f>
        <v>NCC điều chỉnh giảm toàn bộ HĐ</v>
      </c>
      <c r="AE130" s="98" t="s">
        <v>513</v>
      </c>
      <c r="AF130" s="94">
        <v>35925</v>
      </c>
      <c r="AG130" s="91" t="s">
        <v>677</v>
      </c>
      <c r="AH130" s="87" t="s">
        <v>251</v>
      </c>
      <c r="AI130" s="87" t="s">
        <v>251</v>
      </c>
      <c r="AJ130" s="87"/>
      <c r="AK130" s="87"/>
    </row>
    <row r="131" spans="1:37" s="62" customFormat="1" x14ac:dyDescent="0.25">
      <c r="A131" s="93">
        <v>45485</v>
      </c>
      <c r="B131" s="94" t="s">
        <v>299</v>
      </c>
      <c r="C131" s="93">
        <v>45491</v>
      </c>
      <c r="D131" s="94" t="s">
        <v>54</v>
      </c>
      <c r="E131" s="94">
        <v>4161461946</v>
      </c>
      <c r="F131" s="94" t="s">
        <v>216</v>
      </c>
      <c r="G131" s="94" t="s">
        <v>248</v>
      </c>
      <c r="H131" s="94" t="s">
        <v>251</v>
      </c>
      <c r="I131" s="94" t="s">
        <v>450</v>
      </c>
      <c r="J131" s="94" t="s">
        <v>306</v>
      </c>
      <c r="K131" s="94" t="s">
        <v>80</v>
      </c>
      <c r="L131" s="95">
        <v>4</v>
      </c>
      <c r="M131" s="95">
        <v>4</v>
      </c>
      <c r="N131" s="96">
        <v>73431</v>
      </c>
      <c r="O131" s="96">
        <v>293724</v>
      </c>
      <c r="P131" s="96">
        <f t="shared" ref="P131:P194" si="4">M131*N131</f>
        <v>293724</v>
      </c>
      <c r="Q131" s="96">
        <v>0</v>
      </c>
      <c r="R131" s="95">
        <v>0</v>
      </c>
      <c r="S131" s="96">
        <v>0</v>
      </c>
      <c r="T131" s="94" t="s">
        <v>32</v>
      </c>
      <c r="U131" s="94" t="s">
        <v>408</v>
      </c>
      <c r="V131" s="94" t="s">
        <v>365</v>
      </c>
      <c r="W131" s="94" t="s">
        <v>113</v>
      </c>
      <c r="X131" s="94" t="s">
        <v>425</v>
      </c>
      <c r="Y131" s="94" t="s">
        <v>240</v>
      </c>
      <c r="Z131" s="94"/>
      <c r="AA131" s="94"/>
      <c r="AB131" s="97">
        <f t="shared" ref="AB131:AB194" si="5">ROUND(O131*8%,0)+O131</f>
        <v>317222</v>
      </c>
      <c r="AC131" s="98">
        <v>0</v>
      </c>
      <c r="AD131" s="98" t="str">
        <f>VLOOKUP(AF131,Table1[[Ký hiệu]:[Hướng xli]],9,0)</f>
        <v>NCC điều chỉnh giảm toàn bộ HĐ</v>
      </c>
      <c r="AE131" s="98" t="s">
        <v>513</v>
      </c>
      <c r="AF131" s="94">
        <v>36374</v>
      </c>
      <c r="AG131" s="91" t="s">
        <v>677</v>
      </c>
      <c r="AH131" s="87" t="s">
        <v>251</v>
      </c>
      <c r="AI131" s="87" t="s">
        <v>251</v>
      </c>
      <c r="AJ131" s="87"/>
      <c r="AK131" s="87"/>
    </row>
    <row r="132" spans="1:37" s="62" customFormat="1" x14ac:dyDescent="0.25">
      <c r="A132" s="93">
        <v>45485</v>
      </c>
      <c r="B132" s="94" t="s">
        <v>299</v>
      </c>
      <c r="C132" s="93">
        <v>45491</v>
      </c>
      <c r="D132" s="94" t="s">
        <v>54</v>
      </c>
      <c r="E132" s="94">
        <v>4161461946</v>
      </c>
      <c r="F132" s="94" t="s">
        <v>216</v>
      </c>
      <c r="G132" s="94" t="s">
        <v>248</v>
      </c>
      <c r="H132" s="94" t="s">
        <v>251</v>
      </c>
      <c r="I132" s="94" t="s">
        <v>328</v>
      </c>
      <c r="J132" s="94" t="s">
        <v>305</v>
      </c>
      <c r="K132" s="94" t="s">
        <v>80</v>
      </c>
      <c r="L132" s="95">
        <v>4</v>
      </c>
      <c r="M132" s="95">
        <v>4</v>
      </c>
      <c r="N132" s="96">
        <v>111058</v>
      </c>
      <c r="O132" s="96">
        <v>444232</v>
      </c>
      <c r="P132" s="96">
        <f t="shared" si="4"/>
        <v>444232</v>
      </c>
      <c r="Q132" s="96">
        <v>0</v>
      </c>
      <c r="R132" s="95">
        <v>0</v>
      </c>
      <c r="S132" s="96">
        <v>0</v>
      </c>
      <c r="T132" s="94" t="s">
        <v>32</v>
      </c>
      <c r="U132" s="94" t="s">
        <v>408</v>
      </c>
      <c r="V132" s="94" t="s">
        <v>365</v>
      </c>
      <c r="W132" s="94" t="s">
        <v>113</v>
      </c>
      <c r="X132" s="94" t="s">
        <v>425</v>
      </c>
      <c r="Y132" s="94" t="s">
        <v>240</v>
      </c>
      <c r="Z132" s="94"/>
      <c r="AA132" s="94"/>
      <c r="AB132" s="97">
        <f t="shared" si="5"/>
        <v>479771</v>
      </c>
      <c r="AC132" s="98">
        <v>0</v>
      </c>
      <c r="AD132" s="98" t="str">
        <f>VLOOKUP(AF132,Table1[[Ký hiệu]:[Hướng xli]],9,0)</f>
        <v>NCC điều chỉnh giảm toàn bộ HĐ</v>
      </c>
      <c r="AE132" s="98" t="s">
        <v>513</v>
      </c>
      <c r="AF132" s="94">
        <v>36374</v>
      </c>
      <c r="AG132" s="91" t="s">
        <v>677</v>
      </c>
      <c r="AH132" s="87" t="s">
        <v>251</v>
      </c>
      <c r="AI132" s="87" t="s">
        <v>251</v>
      </c>
      <c r="AJ132" s="87"/>
      <c r="AK132" s="87"/>
    </row>
    <row r="133" spans="1:37" s="62" customFormat="1" x14ac:dyDescent="0.25">
      <c r="A133" s="93">
        <v>45486</v>
      </c>
      <c r="B133" s="94" t="s">
        <v>174</v>
      </c>
      <c r="C133" s="93">
        <v>45491</v>
      </c>
      <c r="D133" s="94" t="s">
        <v>339</v>
      </c>
      <c r="E133" s="94">
        <v>4161461078</v>
      </c>
      <c r="F133" s="94" t="s">
        <v>239</v>
      </c>
      <c r="G133" s="94" t="s">
        <v>411</v>
      </c>
      <c r="H133" s="94" t="s">
        <v>251</v>
      </c>
      <c r="I133" s="94" t="s">
        <v>450</v>
      </c>
      <c r="J133" s="94" t="s">
        <v>306</v>
      </c>
      <c r="K133" s="94" t="s">
        <v>80</v>
      </c>
      <c r="L133" s="95">
        <v>4</v>
      </c>
      <c r="M133" s="95">
        <v>4</v>
      </c>
      <c r="N133" s="96">
        <v>73431</v>
      </c>
      <c r="O133" s="96">
        <v>293724</v>
      </c>
      <c r="P133" s="96">
        <f t="shared" si="4"/>
        <v>293724</v>
      </c>
      <c r="Q133" s="96">
        <v>0</v>
      </c>
      <c r="R133" s="95">
        <v>0</v>
      </c>
      <c r="S133" s="96">
        <v>0</v>
      </c>
      <c r="T133" s="94" t="s">
        <v>207</v>
      </c>
      <c r="U133" s="94" t="s">
        <v>408</v>
      </c>
      <c r="V133" s="94" t="s">
        <v>365</v>
      </c>
      <c r="W133" s="94" t="s">
        <v>113</v>
      </c>
      <c r="X133" s="94" t="s">
        <v>425</v>
      </c>
      <c r="Y133" s="94" t="s">
        <v>240</v>
      </c>
      <c r="Z133" s="94"/>
      <c r="AA133" s="94"/>
      <c r="AB133" s="97">
        <f t="shared" si="5"/>
        <v>317222</v>
      </c>
      <c r="AC133" s="98">
        <v>0</v>
      </c>
      <c r="AD133" s="98" t="str">
        <f>VLOOKUP(AF133,Table1[[Ký hiệu]:[Hướng xli]],9,0)</f>
        <v>NCC điều chỉnh giảm toàn bộ HĐ</v>
      </c>
      <c r="AE133" s="98" t="s">
        <v>513</v>
      </c>
      <c r="AF133" s="94">
        <v>36423</v>
      </c>
      <c r="AG133" s="91" t="s">
        <v>677</v>
      </c>
      <c r="AH133" s="87" t="s">
        <v>251</v>
      </c>
      <c r="AI133" s="87" t="s">
        <v>251</v>
      </c>
      <c r="AJ133" s="87"/>
      <c r="AK133" s="87"/>
    </row>
    <row r="134" spans="1:37" s="62" customFormat="1" x14ac:dyDescent="0.25">
      <c r="A134" s="93">
        <v>45486</v>
      </c>
      <c r="B134" s="94" t="s">
        <v>174</v>
      </c>
      <c r="C134" s="93">
        <v>45491</v>
      </c>
      <c r="D134" s="94" t="s">
        <v>339</v>
      </c>
      <c r="E134" s="94">
        <v>4161461078</v>
      </c>
      <c r="F134" s="94" t="s">
        <v>239</v>
      </c>
      <c r="G134" s="94" t="s">
        <v>411</v>
      </c>
      <c r="H134" s="94" t="s">
        <v>251</v>
      </c>
      <c r="I134" s="94" t="s">
        <v>328</v>
      </c>
      <c r="J134" s="94" t="s">
        <v>305</v>
      </c>
      <c r="K134" s="94" t="s">
        <v>80</v>
      </c>
      <c r="L134" s="95">
        <v>4</v>
      </c>
      <c r="M134" s="95">
        <v>4</v>
      </c>
      <c r="N134" s="96">
        <v>111058</v>
      </c>
      <c r="O134" s="96">
        <v>444232</v>
      </c>
      <c r="P134" s="96">
        <f t="shared" si="4"/>
        <v>444232</v>
      </c>
      <c r="Q134" s="96">
        <v>0</v>
      </c>
      <c r="R134" s="95">
        <v>0</v>
      </c>
      <c r="S134" s="96">
        <v>0</v>
      </c>
      <c r="T134" s="94" t="s">
        <v>207</v>
      </c>
      <c r="U134" s="94" t="s">
        <v>408</v>
      </c>
      <c r="V134" s="94" t="s">
        <v>365</v>
      </c>
      <c r="W134" s="94" t="s">
        <v>113</v>
      </c>
      <c r="X134" s="94" t="s">
        <v>425</v>
      </c>
      <c r="Y134" s="94" t="s">
        <v>240</v>
      </c>
      <c r="Z134" s="94"/>
      <c r="AA134" s="94"/>
      <c r="AB134" s="97">
        <f t="shared" si="5"/>
        <v>479771</v>
      </c>
      <c r="AC134" s="98">
        <v>0</v>
      </c>
      <c r="AD134" s="98" t="str">
        <f>VLOOKUP(AF134,Table1[[Ký hiệu]:[Hướng xli]],9,0)</f>
        <v>NCC điều chỉnh giảm toàn bộ HĐ</v>
      </c>
      <c r="AE134" s="98" t="s">
        <v>513</v>
      </c>
      <c r="AF134" s="94">
        <v>36423</v>
      </c>
      <c r="AG134" s="91" t="s">
        <v>677</v>
      </c>
      <c r="AH134" s="87" t="s">
        <v>251</v>
      </c>
      <c r="AI134" s="87" t="s">
        <v>251</v>
      </c>
      <c r="AJ134" s="87"/>
      <c r="AK134" s="87"/>
    </row>
    <row r="135" spans="1:37" s="62" customFormat="1" x14ac:dyDescent="0.25">
      <c r="A135" s="93">
        <v>45486</v>
      </c>
      <c r="B135" s="94" t="s">
        <v>465</v>
      </c>
      <c r="C135" s="93">
        <v>45491</v>
      </c>
      <c r="D135" s="94" t="s">
        <v>493</v>
      </c>
      <c r="E135" s="94">
        <v>4161460972</v>
      </c>
      <c r="F135" s="94" t="s">
        <v>39</v>
      </c>
      <c r="G135" s="94" t="s">
        <v>143</v>
      </c>
      <c r="H135" s="94" t="s">
        <v>251</v>
      </c>
      <c r="I135" s="94" t="s">
        <v>450</v>
      </c>
      <c r="J135" s="94" t="s">
        <v>306</v>
      </c>
      <c r="K135" s="94" t="s">
        <v>80</v>
      </c>
      <c r="L135" s="95">
        <v>4</v>
      </c>
      <c r="M135" s="95">
        <v>4</v>
      </c>
      <c r="N135" s="96">
        <v>73431</v>
      </c>
      <c r="O135" s="96">
        <v>293724</v>
      </c>
      <c r="P135" s="96">
        <f t="shared" si="4"/>
        <v>293724</v>
      </c>
      <c r="Q135" s="96">
        <v>0</v>
      </c>
      <c r="R135" s="95">
        <v>0</v>
      </c>
      <c r="S135" s="96">
        <v>0</v>
      </c>
      <c r="T135" s="94" t="s">
        <v>207</v>
      </c>
      <c r="U135" s="94" t="s">
        <v>408</v>
      </c>
      <c r="V135" s="94" t="s">
        <v>121</v>
      </c>
      <c r="W135" s="94" t="s">
        <v>113</v>
      </c>
      <c r="X135" s="94" t="s">
        <v>425</v>
      </c>
      <c r="Y135" s="94" t="s">
        <v>240</v>
      </c>
      <c r="Z135" s="94"/>
      <c r="AA135" s="94"/>
      <c r="AB135" s="97">
        <f t="shared" si="5"/>
        <v>317222</v>
      </c>
      <c r="AC135" s="98">
        <v>0</v>
      </c>
      <c r="AD135" s="98" t="str">
        <f>VLOOKUP(AF135,Table1[[Ký hiệu]:[Hướng xli]],9,0)</f>
        <v>NCC điều chỉnh giảm toàn bộ HĐ</v>
      </c>
      <c r="AE135" s="98" t="s">
        <v>513</v>
      </c>
      <c r="AF135" s="94">
        <v>36449</v>
      </c>
      <c r="AG135" s="91" t="s">
        <v>677</v>
      </c>
      <c r="AH135" s="87" t="s">
        <v>251</v>
      </c>
      <c r="AI135" s="87" t="s">
        <v>251</v>
      </c>
      <c r="AJ135" s="87"/>
      <c r="AK135" s="87"/>
    </row>
    <row r="136" spans="1:37" s="62" customFormat="1" x14ac:dyDescent="0.25">
      <c r="A136" s="93">
        <v>45486</v>
      </c>
      <c r="B136" s="94" t="s">
        <v>465</v>
      </c>
      <c r="C136" s="93">
        <v>45491</v>
      </c>
      <c r="D136" s="94" t="s">
        <v>493</v>
      </c>
      <c r="E136" s="94">
        <v>4161460972</v>
      </c>
      <c r="F136" s="94" t="s">
        <v>39</v>
      </c>
      <c r="G136" s="94" t="s">
        <v>143</v>
      </c>
      <c r="H136" s="94" t="s">
        <v>251</v>
      </c>
      <c r="I136" s="94" t="s">
        <v>328</v>
      </c>
      <c r="J136" s="94" t="s">
        <v>305</v>
      </c>
      <c r="K136" s="94" t="s">
        <v>80</v>
      </c>
      <c r="L136" s="95">
        <v>4</v>
      </c>
      <c r="M136" s="95">
        <v>4</v>
      </c>
      <c r="N136" s="96">
        <v>111058</v>
      </c>
      <c r="O136" s="96">
        <v>444232</v>
      </c>
      <c r="P136" s="96">
        <f t="shared" si="4"/>
        <v>444232</v>
      </c>
      <c r="Q136" s="96">
        <v>0</v>
      </c>
      <c r="R136" s="95">
        <v>0</v>
      </c>
      <c r="S136" s="96">
        <v>0</v>
      </c>
      <c r="T136" s="94" t="s">
        <v>207</v>
      </c>
      <c r="U136" s="94" t="s">
        <v>408</v>
      </c>
      <c r="V136" s="94" t="s">
        <v>121</v>
      </c>
      <c r="W136" s="94" t="s">
        <v>113</v>
      </c>
      <c r="X136" s="94" t="s">
        <v>425</v>
      </c>
      <c r="Y136" s="94" t="s">
        <v>240</v>
      </c>
      <c r="Z136" s="94"/>
      <c r="AA136" s="94"/>
      <c r="AB136" s="97">
        <f t="shared" si="5"/>
        <v>479771</v>
      </c>
      <c r="AC136" s="98">
        <v>0</v>
      </c>
      <c r="AD136" s="98" t="str">
        <f>VLOOKUP(AF136,Table1[[Ký hiệu]:[Hướng xli]],9,0)</f>
        <v>NCC điều chỉnh giảm toàn bộ HĐ</v>
      </c>
      <c r="AE136" s="98" t="s">
        <v>513</v>
      </c>
      <c r="AF136" s="94">
        <v>36449</v>
      </c>
      <c r="AG136" s="91" t="s">
        <v>677</v>
      </c>
      <c r="AH136" s="87" t="s">
        <v>251</v>
      </c>
      <c r="AI136" s="87" t="s">
        <v>251</v>
      </c>
      <c r="AJ136" s="87"/>
      <c r="AK136" s="87"/>
    </row>
    <row r="137" spans="1:37" s="62" customFormat="1" x14ac:dyDescent="0.25">
      <c r="A137" s="93">
        <v>45486</v>
      </c>
      <c r="B137" s="94" t="s">
        <v>132</v>
      </c>
      <c r="C137" s="93">
        <v>45492</v>
      </c>
      <c r="D137" s="94" t="s">
        <v>482</v>
      </c>
      <c r="E137" s="94" t="s">
        <v>320</v>
      </c>
      <c r="F137" s="94" t="s">
        <v>204</v>
      </c>
      <c r="G137" s="94" t="s">
        <v>63</v>
      </c>
      <c r="H137" s="94" t="s">
        <v>117</v>
      </c>
      <c r="I137" s="94" t="s">
        <v>243</v>
      </c>
      <c r="J137" s="94" t="s">
        <v>430</v>
      </c>
      <c r="K137" s="94" t="s">
        <v>80</v>
      </c>
      <c r="L137" s="95">
        <v>3</v>
      </c>
      <c r="M137" s="95">
        <v>3</v>
      </c>
      <c r="N137" s="96">
        <v>46000</v>
      </c>
      <c r="O137" s="96">
        <v>138000</v>
      </c>
      <c r="P137" s="96">
        <f t="shared" si="4"/>
        <v>138000</v>
      </c>
      <c r="Q137" s="96">
        <v>0</v>
      </c>
      <c r="R137" s="95">
        <v>0</v>
      </c>
      <c r="S137" s="96">
        <v>0</v>
      </c>
      <c r="T137" s="94"/>
      <c r="U137" s="94" t="s">
        <v>197</v>
      </c>
      <c r="V137" s="94"/>
      <c r="W137" s="94" t="s">
        <v>113</v>
      </c>
      <c r="X137" s="94" t="s">
        <v>425</v>
      </c>
      <c r="Y137" s="94" t="s">
        <v>240</v>
      </c>
      <c r="Z137" s="94"/>
      <c r="AA137" s="94"/>
      <c r="AB137" s="97">
        <f t="shared" si="5"/>
        <v>149040</v>
      </c>
      <c r="AC137" s="98">
        <v>0</v>
      </c>
      <c r="AD137" s="98" t="str">
        <f>VLOOKUP(AF137,Table1[[Ký hiệu]:[Hướng xli]],9,0)</f>
        <v>NCC điều chỉnh giảm toàn bộ HĐ</v>
      </c>
      <c r="AE137" s="98" t="s">
        <v>513</v>
      </c>
      <c r="AF137" s="94">
        <v>36636</v>
      </c>
      <c r="AG137" s="91" t="s">
        <v>677</v>
      </c>
      <c r="AH137" s="87" t="s">
        <v>251</v>
      </c>
      <c r="AI137" s="87" t="s">
        <v>251</v>
      </c>
      <c r="AJ137" s="87"/>
      <c r="AK137" s="87"/>
    </row>
    <row r="138" spans="1:37" s="62" customFormat="1" x14ac:dyDescent="0.25">
      <c r="A138" s="93">
        <v>45486</v>
      </c>
      <c r="B138" s="94" t="s">
        <v>132</v>
      </c>
      <c r="C138" s="93">
        <v>45492</v>
      </c>
      <c r="D138" s="94" t="s">
        <v>482</v>
      </c>
      <c r="E138" s="94" t="s">
        <v>320</v>
      </c>
      <c r="F138" s="94" t="s">
        <v>204</v>
      </c>
      <c r="G138" s="94" t="s">
        <v>63</v>
      </c>
      <c r="H138" s="94" t="s">
        <v>117</v>
      </c>
      <c r="I138" s="94" t="s">
        <v>500</v>
      </c>
      <c r="J138" s="94" t="s">
        <v>485</v>
      </c>
      <c r="K138" s="94" t="s">
        <v>80</v>
      </c>
      <c r="L138" s="95">
        <v>3</v>
      </c>
      <c r="M138" s="95">
        <v>3</v>
      </c>
      <c r="N138" s="96">
        <v>50182</v>
      </c>
      <c r="O138" s="96">
        <v>150546</v>
      </c>
      <c r="P138" s="96">
        <f t="shared" si="4"/>
        <v>150546</v>
      </c>
      <c r="Q138" s="96">
        <v>0</v>
      </c>
      <c r="R138" s="95">
        <v>0</v>
      </c>
      <c r="S138" s="96">
        <v>0</v>
      </c>
      <c r="T138" s="94"/>
      <c r="U138" s="94" t="s">
        <v>197</v>
      </c>
      <c r="V138" s="94"/>
      <c r="W138" s="94" t="s">
        <v>113</v>
      </c>
      <c r="X138" s="94" t="s">
        <v>425</v>
      </c>
      <c r="Y138" s="94" t="s">
        <v>240</v>
      </c>
      <c r="Z138" s="94"/>
      <c r="AA138" s="94"/>
      <c r="AB138" s="97">
        <f t="shared" si="5"/>
        <v>162590</v>
      </c>
      <c r="AC138" s="98">
        <v>0</v>
      </c>
      <c r="AD138" s="98" t="str">
        <f>VLOOKUP(AF138,Table1[[Ký hiệu]:[Hướng xli]],9,0)</f>
        <v>NCC điều chỉnh giảm toàn bộ HĐ</v>
      </c>
      <c r="AE138" s="98" t="s">
        <v>513</v>
      </c>
      <c r="AF138" s="94">
        <v>36636</v>
      </c>
      <c r="AG138" s="91" t="s">
        <v>677</v>
      </c>
      <c r="AH138" s="87" t="s">
        <v>251</v>
      </c>
      <c r="AI138" s="87" t="s">
        <v>251</v>
      </c>
      <c r="AJ138" s="87"/>
      <c r="AK138" s="87"/>
    </row>
    <row r="139" spans="1:37" s="62" customFormat="1" x14ac:dyDescent="0.25">
      <c r="A139" s="93">
        <v>45486</v>
      </c>
      <c r="B139" s="94" t="s">
        <v>132</v>
      </c>
      <c r="C139" s="93">
        <v>45492</v>
      </c>
      <c r="D139" s="94" t="s">
        <v>482</v>
      </c>
      <c r="E139" s="94" t="s">
        <v>320</v>
      </c>
      <c r="F139" s="94" t="s">
        <v>204</v>
      </c>
      <c r="G139" s="94" t="s">
        <v>63</v>
      </c>
      <c r="H139" s="94" t="s">
        <v>117</v>
      </c>
      <c r="I139" s="94" t="s">
        <v>45</v>
      </c>
      <c r="J139" s="94" t="s">
        <v>168</v>
      </c>
      <c r="K139" s="94" t="s">
        <v>80</v>
      </c>
      <c r="L139" s="95">
        <v>3</v>
      </c>
      <c r="M139" s="95">
        <v>3</v>
      </c>
      <c r="N139" s="96">
        <v>49500</v>
      </c>
      <c r="O139" s="96">
        <v>148500</v>
      </c>
      <c r="P139" s="96">
        <f t="shared" si="4"/>
        <v>148500</v>
      </c>
      <c r="Q139" s="96">
        <v>0</v>
      </c>
      <c r="R139" s="95">
        <v>0</v>
      </c>
      <c r="S139" s="96">
        <v>0</v>
      </c>
      <c r="T139" s="94"/>
      <c r="U139" s="94" t="s">
        <v>197</v>
      </c>
      <c r="V139" s="94"/>
      <c r="W139" s="94" t="s">
        <v>113</v>
      </c>
      <c r="X139" s="94" t="s">
        <v>425</v>
      </c>
      <c r="Y139" s="94" t="s">
        <v>240</v>
      </c>
      <c r="Z139" s="94"/>
      <c r="AA139" s="94"/>
      <c r="AB139" s="97">
        <f t="shared" si="5"/>
        <v>160380</v>
      </c>
      <c r="AC139" s="98">
        <v>0</v>
      </c>
      <c r="AD139" s="98" t="str">
        <f>VLOOKUP(AF139,Table1[[Ký hiệu]:[Hướng xli]],9,0)</f>
        <v>NCC điều chỉnh giảm toàn bộ HĐ</v>
      </c>
      <c r="AE139" s="98" t="s">
        <v>513</v>
      </c>
      <c r="AF139" s="94">
        <v>36636</v>
      </c>
      <c r="AG139" s="91" t="s">
        <v>677</v>
      </c>
      <c r="AH139" s="87" t="s">
        <v>251</v>
      </c>
      <c r="AI139" s="87" t="s">
        <v>251</v>
      </c>
      <c r="AJ139" s="87"/>
      <c r="AK139" s="87"/>
    </row>
    <row r="140" spans="1:37" s="62" customFormat="1" x14ac:dyDescent="0.25">
      <c r="A140" s="93">
        <v>45486</v>
      </c>
      <c r="B140" s="94" t="s">
        <v>132</v>
      </c>
      <c r="C140" s="93">
        <v>45492</v>
      </c>
      <c r="D140" s="94" t="s">
        <v>482</v>
      </c>
      <c r="E140" s="94" t="s">
        <v>320</v>
      </c>
      <c r="F140" s="94" t="s">
        <v>204</v>
      </c>
      <c r="G140" s="94" t="s">
        <v>63</v>
      </c>
      <c r="H140" s="94" t="s">
        <v>117</v>
      </c>
      <c r="I140" s="94" t="s">
        <v>472</v>
      </c>
      <c r="J140" s="94" t="s">
        <v>256</v>
      </c>
      <c r="K140" s="94" t="s">
        <v>80</v>
      </c>
      <c r="L140" s="95">
        <v>3</v>
      </c>
      <c r="M140" s="95">
        <v>3</v>
      </c>
      <c r="N140" s="96">
        <v>55595</v>
      </c>
      <c r="O140" s="96">
        <v>166785</v>
      </c>
      <c r="P140" s="96">
        <f t="shared" si="4"/>
        <v>166785</v>
      </c>
      <c r="Q140" s="96">
        <v>0</v>
      </c>
      <c r="R140" s="95">
        <v>0</v>
      </c>
      <c r="S140" s="96">
        <v>0</v>
      </c>
      <c r="T140" s="94"/>
      <c r="U140" s="94" t="s">
        <v>197</v>
      </c>
      <c r="V140" s="94"/>
      <c r="W140" s="94" t="s">
        <v>113</v>
      </c>
      <c r="X140" s="94" t="s">
        <v>425</v>
      </c>
      <c r="Y140" s="94" t="s">
        <v>240</v>
      </c>
      <c r="Z140" s="94"/>
      <c r="AA140" s="94"/>
      <c r="AB140" s="97">
        <f t="shared" si="5"/>
        <v>180128</v>
      </c>
      <c r="AC140" s="98">
        <v>0</v>
      </c>
      <c r="AD140" s="98" t="str">
        <f>VLOOKUP(AF140,Table1[[Ký hiệu]:[Hướng xli]],9,0)</f>
        <v>NCC điều chỉnh giảm toàn bộ HĐ</v>
      </c>
      <c r="AE140" s="98" t="s">
        <v>513</v>
      </c>
      <c r="AF140" s="94">
        <v>36636</v>
      </c>
      <c r="AG140" s="91" t="s">
        <v>677</v>
      </c>
      <c r="AH140" s="87" t="s">
        <v>251</v>
      </c>
      <c r="AI140" s="87" t="s">
        <v>251</v>
      </c>
      <c r="AJ140" s="87"/>
      <c r="AK140" s="87"/>
    </row>
    <row r="141" spans="1:37" s="62" customFormat="1" x14ac:dyDescent="0.25">
      <c r="A141" s="93">
        <v>45486</v>
      </c>
      <c r="B141" s="94" t="s">
        <v>132</v>
      </c>
      <c r="C141" s="93">
        <v>45492</v>
      </c>
      <c r="D141" s="94" t="s">
        <v>482</v>
      </c>
      <c r="E141" s="94" t="s">
        <v>320</v>
      </c>
      <c r="F141" s="94" t="s">
        <v>204</v>
      </c>
      <c r="G141" s="94" t="s">
        <v>63</v>
      </c>
      <c r="H141" s="94" t="s">
        <v>117</v>
      </c>
      <c r="I141" s="94" t="s">
        <v>450</v>
      </c>
      <c r="J141" s="94" t="s">
        <v>306</v>
      </c>
      <c r="K141" s="94" t="s">
        <v>80</v>
      </c>
      <c r="L141" s="95">
        <v>6</v>
      </c>
      <c r="M141" s="95">
        <v>6</v>
      </c>
      <c r="N141" s="96">
        <v>73431</v>
      </c>
      <c r="O141" s="96">
        <v>440586</v>
      </c>
      <c r="P141" s="96">
        <f t="shared" si="4"/>
        <v>440586</v>
      </c>
      <c r="Q141" s="96">
        <v>0</v>
      </c>
      <c r="R141" s="95">
        <v>0</v>
      </c>
      <c r="S141" s="96">
        <v>0</v>
      </c>
      <c r="T141" s="94"/>
      <c r="U141" s="94" t="s">
        <v>197</v>
      </c>
      <c r="V141" s="94"/>
      <c r="W141" s="94" t="s">
        <v>113</v>
      </c>
      <c r="X141" s="94" t="s">
        <v>425</v>
      </c>
      <c r="Y141" s="94" t="s">
        <v>240</v>
      </c>
      <c r="Z141" s="94"/>
      <c r="AA141" s="94"/>
      <c r="AB141" s="97">
        <f t="shared" si="5"/>
        <v>475833</v>
      </c>
      <c r="AC141" s="98">
        <v>0</v>
      </c>
      <c r="AD141" s="98" t="str">
        <f>VLOOKUP(AF141,Table1[[Ký hiệu]:[Hướng xli]],9,0)</f>
        <v>NCC điều chỉnh giảm toàn bộ HĐ</v>
      </c>
      <c r="AE141" s="98" t="s">
        <v>513</v>
      </c>
      <c r="AF141" s="94">
        <v>36636</v>
      </c>
      <c r="AG141" s="91" t="s">
        <v>677</v>
      </c>
      <c r="AH141" s="87" t="s">
        <v>251</v>
      </c>
      <c r="AI141" s="87" t="s">
        <v>251</v>
      </c>
      <c r="AJ141" s="87"/>
      <c r="AK141" s="87"/>
    </row>
    <row r="142" spans="1:37" x14ac:dyDescent="0.25">
      <c r="A142" s="93">
        <v>45486</v>
      </c>
      <c r="B142" s="94" t="s">
        <v>130</v>
      </c>
      <c r="C142" s="93">
        <v>45492</v>
      </c>
      <c r="D142" s="94" t="s">
        <v>208</v>
      </c>
      <c r="E142" s="94" t="s">
        <v>229</v>
      </c>
      <c r="F142" s="94" t="s">
        <v>260</v>
      </c>
      <c r="G142" s="94" t="s">
        <v>297</v>
      </c>
      <c r="H142" s="94" t="s">
        <v>75</v>
      </c>
      <c r="I142" s="94" t="s">
        <v>328</v>
      </c>
      <c r="J142" s="94" t="s">
        <v>305</v>
      </c>
      <c r="K142" s="94" t="s">
        <v>80</v>
      </c>
      <c r="L142" s="95">
        <v>4</v>
      </c>
      <c r="M142" s="95">
        <v>4</v>
      </c>
      <c r="N142" s="96">
        <v>111058</v>
      </c>
      <c r="O142" s="96">
        <v>444232</v>
      </c>
      <c r="P142" s="96">
        <f t="shared" si="4"/>
        <v>444232</v>
      </c>
      <c r="Q142" s="96">
        <v>0</v>
      </c>
      <c r="R142" s="95">
        <v>0</v>
      </c>
      <c r="S142" s="96">
        <v>0</v>
      </c>
      <c r="T142" s="94"/>
      <c r="U142" s="94" t="s">
        <v>157</v>
      </c>
      <c r="V142" s="94"/>
      <c r="W142" s="94" t="s">
        <v>113</v>
      </c>
      <c r="X142" s="94" t="s">
        <v>425</v>
      </c>
      <c r="Y142" s="94" t="s">
        <v>240</v>
      </c>
      <c r="Z142" s="94"/>
      <c r="AA142" s="94"/>
      <c r="AB142" s="97">
        <f t="shared" si="5"/>
        <v>479771</v>
      </c>
      <c r="AC142" s="98">
        <v>444232</v>
      </c>
      <c r="AD142" s="98" t="str">
        <f>VLOOKUP(AF142,Table1[[Ký hiệu]:[Hướng xli]],9,0)</f>
        <v>NCC check theo sheep data cửa hàng nhập kho điều chỉnh giảm toàn bộ HĐ cũ và xuất lại HĐ mới đúng số lượng</v>
      </c>
      <c r="AE142" s="98" t="s">
        <v>531</v>
      </c>
      <c r="AF142" s="94">
        <v>36652</v>
      </c>
      <c r="AG142" s="91" t="s">
        <v>673</v>
      </c>
      <c r="AH142" s="87" t="s">
        <v>697</v>
      </c>
      <c r="AI142" s="87" t="s">
        <v>805</v>
      </c>
    </row>
    <row r="143" spans="1:37" x14ac:dyDescent="0.25">
      <c r="A143" s="93">
        <v>45486</v>
      </c>
      <c r="B143" s="94" t="s">
        <v>130</v>
      </c>
      <c r="C143" s="93">
        <v>45492</v>
      </c>
      <c r="D143" s="94" t="s">
        <v>208</v>
      </c>
      <c r="E143" s="94" t="s">
        <v>229</v>
      </c>
      <c r="F143" s="94" t="s">
        <v>260</v>
      </c>
      <c r="G143" s="94" t="s">
        <v>297</v>
      </c>
      <c r="H143" s="94" t="s">
        <v>75</v>
      </c>
      <c r="I143" s="94" t="s">
        <v>450</v>
      </c>
      <c r="J143" s="94" t="s">
        <v>306</v>
      </c>
      <c r="K143" s="94" t="s">
        <v>80</v>
      </c>
      <c r="L143" s="95">
        <v>4</v>
      </c>
      <c r="M143" s="95">
        <v>4</v>
      </c>
      <c r="N143" s="96">
        <v>73431</v>
      </c>
      <c r="O143" s="96">
        <v>293724</v>
      </c>
      <c r="P143" s="96">
        <f t="shared" si="4"/>
        <v>293724</v>
      </c>
      <c r="Q143" s="96">
        <v>0</v>
      </c>
      <c r="R143" s="95">
        <v>0</v>
      </c>
      <c r="S143" s="96">
        <v>0</v>
      </c>
      <c r="T143" s="94"/>
      <c r="U143" s="94" t="s">
        <v>157</v>
      </c>
      <c r="V143" s="94"/>
      <c r="W143" s="94" t="s">
        <v>113</v>
      </c>
      <c r="X143" s="94" t="s">
        <v>425</v>
      </c>
      <c r="Y143" s="94" t="s">
        <v>240</v>
      </c>
      <c r="Z143" s="94"/>
      <c r="AA143" s="94"/>
      <c r="AB143" s="97">
        <f t="shared" si="5"/>
        <v>317222</v>
      </c>
      <c r="AC143" s="98">
        <v>293724</v>
      </c>
      <c r="AD143" s="98" t="str">
        <f>VLOOKUP(AF143,Table1[[Ký hiệu]:[Hướng xli]],9,0)</f>
        <v>NCC check theo sheep data cửa hàng nhập kho điều chỉnh giảm toàn bộ HĐ cũ và xuất lại HĐ mới đúng số lượng</v>
      </c>
      <c r="AE143" s="98" t="s">
        <v>531</v>
      </c>
      <c r="AF143" s="94">
        <v>36652</v>
      </c>
      <c r="AG143" s="91" t="s">
        <v>673</v>
      </c>
      <c r="AH143" s="87" t="s">
        <v>697</v>
      </c>
      <c r="AI143" s="87" t="s">
        <v>805</v>
      </c>
    </row>
    <row r="144" spans="1:37" s="16" customFormat="1" x14ac:dyDescent="0.25">
      <c r="A144" s="99">
        <v>45486</v>
      </c>
      <c r="B144" s="100" t="s">
        <v>130</v>
      </c>
      <c r="C144" s="99">
        <v>45492</v>
      </c>
      <c r="D144" s="100" t="s">
        <v>208</v>
      </c>
      <c r="E144" s="100" t="s">
        <v>229</v>
      </c>
      <c r="F144" s="100" t="s">
        <v>260</v>
      </c>
      <c r="G144" s="100" t="s">
        <v>297</v>
      </c>
      <c r="H144" s="100" t="s">
        <v>75</v>
      </c>
      <c r="I144" s="100" t="s">
        <v>448</v>
      </c>
      <c r="J144" s="100" t="s">
        <v>372</v>
      </c>
      <c r="K144" s="100" t="s">
        <v>80</v>
      </c>
      <c r="L144" s="101">
        <v>4</v>
      </c>
      <c r="M144" s="101">
        <v>0</v>
      </c>
      <c r="N144" s="102">
        <v>74250</v>
      </c>
      <c r="O144" s="102">
        <v>297000</v>
      </c>
      <c r="P144" s="96">
        <f t="shared" si="4"/>
        <v>0</v>
      </c>
      <c r="Q144" s="102">
        <v>0</v>
      </c>
      <c r="R144" s="101">
        <v>0</v>
      </c>
      <c r="S144" s="102">
        <v>0</v>
      </c>
      <c r="T144" s="100"/>
      <c r="U144" s="100" t="s">
        <v>157</v>
      </c>
      <c r="V144" s="100"/>
      <c r="W144" s="100" t="s">
        <v>113</v>
      </c>
      <c r="X144" s="100" t="s">
        <v>425</v>
      </c>
      <c r="Y144" s="100" t="s">
        <v>240</v>
      </c>
      <c r="Z144" s="100"/>
      <c r="AA144" s="100"/>
      <c r="AB144" s="97">
        <f t="shared" si="5"/>
        <v>320760</v>
      </c>
      <c r="AC144" s="103">
        <v>0</v>
      </c>
      <c r="AD144" s="98" t="str">
        <f>VLOOKUP(AF144,Table1[[Ký hiệu]:[Hướng xli]],9,0)</f>
        <v>NCC check theo sheep data cửa hàng nhập kho điều chỉnh giảm toàn bộ HĐ cũ và xuất lại HĐ mới đúng số lượng</v>
      </c>
      <c r="AE144" s="103" t="s">
        <v>531</v>
      </c>
      <c r="AF144" s="100">
        <v>36652</v>
      </c>
      <c r="AG144" s="91" t="s">
        <v>673</v>
      </c>
      <c r="AH144" s="87" t="s">
        <v>697</v>
      </c>
      <c r="AI144" s="87" t="s">
        <v>805</v>
      </c>
      <c r="AJ144" s="88"/>
      <c r="AK144" s="88"/>
    </row>
    <row r="145" spans="1:37" s="62" customFormat="1" x14ac:dyDescent="0.25">
      <c r="A145" s="93">
        <v>45486</v>
      </c>
      <c r="B145" s="94" t="s">
        <v>98</v>
      </c>
      <c r="C145" s="93">
        <v>45492</v>
      </c>
      <c r="D145" s="94" t="s">
        <v>190</v>
      </c>
      <c r="E145" s="94" t="s">
        <v>62</v>
      </c>
      <c r="F145" s="94" t="s">
        <v>260</v>
      </c>
      <c r="G145" s="94" t="s">
        <v>297</v>
      </c>
      <c r="H145" s="94" t="s">
        <v>75</v>
      </c>
      <c r="I145" s="94" t="s">
        <v>450</v>
      </c>
      <c r="J145" s="94" t="s">
        <v>306</v>
      </c>
      <c r="K145" s="94" t="s">
        <v>80</v>
      </c>
      <c r="L145" s="95">
        <v>6</v>
      </c>
      <c r="M145" s="95">
        <v>6</v>
      </c>
      <c r="N145" s="96">
        <v>73431</v>
      </c>
      <c r="O145" s="96">
        <v>440586</v>
      </c>
      <c r="P145" s="96">
        <f t="shared" si="4"/>
        <v>440586</v>
      </c>
      <c r="Q145" s="96">
        <v>0</v>
      </c>
      <c r="R145" s="95">
        <v>0</v>
      </c>
      <c r="S145" s="96">
        <v>0</v>
      </c>
      <c r="T145" s="94"/>
      <c r="U145" s="94" t="s">
        <v>157</v>
      </c>
      <c r="V145" s="94"/>
      <c r="W145" s="94" t="s">
        <v>113</v>
      </c>
      <c r="X145" s="94" t="s">
        <v>425</v>
      </c>
      <c r="Y145" s="94" t="s">
        <v>240</v>
      </c>
      <c r="Z145" s="94"/>
      <c r="AA145" s="94"/>
      <c r="AB145" s="97">
        <f t="shared" si="5"/>
        <v>475833</v>
      </c>
      <c r="AC145" s="98">
        <v>0</v>
      </c>
      <c r="AD145" s="98" t="str">
        <f>VLOOKUP(AF145,Table1[[Ký hiệu]:[Hướng xli]],9,0)</f>
        <v>NCC điều chỉnh giảm toàn bộ HĐ</v>
      </c>
      <c r="AE145" s="98" t="s">
        <v>513</v>
      </c>
      <c r="AF145" s="94">
        <v>36655</v>
      </c>
      <c r="AG145" s="91" t="s">
        <v>677</v>
      </c>
      <c r="AH145" s="87" t="s">
        <v>251</v>
      </c>
      <c r="AI145" s="87" t="s">
        <v>251</v>
      </c>
      <c r="AJ145" s="87"/>
      <c r="AK145" s="87"/>
    </row>
    <row r="146" spans="1:37" s="62" customFormat="1" x14ac:dyDescent="0.25">
      <c r="A146" s="93">
        <v>45486</v>
      </c>
      <c r="B146" s="94" t="s">
        <v>98</v>
      </c>
      <c r="C146" s="93">
        <v>45492</v>
      </c>
      <c r="D146" s="94" t="s">
        <v>190</v>
      </c>
      <c r="E146" s="94" t="s">
        <v>62</v>
      </c>
      <c r="F146" s="94" t="s">
        <v>260</v>
      </c>
      <c r="G146" s="94" t="s">
        <v>297</v>
      </c>
      <c r="H146" s="94" t="s">
        <v>75</v>
      </c>
      <c r="I146" s="94" t="s">
        <v>500</v>
      </c>
      <c r="J146" s="94" t="s">
        <v>485</v>
      </c>
      <c r="K146" s="94" t="s">
        <v>80</v>
      </c>
      <c r="L146" s="95">
        <v>4</v>
      </c>
      <c r="M146" s="95">
        <v>4</v>
      </c>
      <c r="N146" s="96">
        <v>50182</v>
      </c>
      <c r="O146" s="96">
        <v>200728</v>
      </c>
      <c r="P146" s="96">
        <f t="shared" si="4"/>
        <v>200728</v>
      </c>
      <c r="Q146" s="96">
        <v>0</v>
      </c>
      <c r="R146" s="95">
        <v>0</v>
      </c>
      <c r="S146" s="96">
        <v>0</v>
      </c>
      <c r="T146" s="94"/>
      <c r="U146" s="94" t="s">
        <v>157</v>
      </c>
      <c r="V146" s="94"/>
      <c r="W146" s="94" t="s">
        <v>113</v>
      </c>
      <c r="X146" s="94" t="s">
        <v>425</v>
      </c>
      <c r="Y146" s="94" t="s">
        <v>240</v>
      </c>
      <c r="Z146" s="94"/>
      <c r="AA146" s="94"/>
      <c r="AB146" s="97">
        <f t="shared" si="5"/>
        <v>216786</v>
      </c>
      <c r="AC146" s="98">
        <v>0</v>
      </c>
      <c r="AD146" s="98" t="str">
        <f>VLOOKUP(AF146,Table1[[Ký hiệu]:[Hướng xli]],9,0)</f>
        <v>NCC điều chỉnh giảm toàn bộ HĐ</v>
      </c>
      <c r="AE146" s="98" t="s">
        <v>513</v>
      </c>
      <c r="AF146" s="94">
        <v>36655</v>
      </c>
      <c r="AG146" s="91" t="s">
        <v>677</v>
      </c>
      <c r="AH146" s="87" t="s">
        <v>251</v>
      </c>
      <c r="AI146" s="87" t="s">
        <v>251</v>
      </c>
      <c r="AJ146" s="87"/>
      <c r="AK146" s="87"/>
    </row>
    <row r="147" spans="1:37" s="62" customFormat="1" x14ac:dyDescent="0.25">
      <c r="A147" s="93">
        <v>45486</v>
      </c>
      <c r="B147" s="94" t="s">
        <v>98</v>
      </c>
      <c r="C147" s="93">
        <v>45492</v>
      </c>
      <c r="D147" s="94" t="s">
        <v>190</v>
      </c>
      <c r="E147" s="94" t="s">
        <v>62</v>
      </c>
      <c r="F147" s="94" t="s">
        <v>260</v>
      </c>
      <c r="G147" s="94" t="s">
        <v>297</v>
      </c>
      <c r="H147" s="94" t="s">
        <v>75</v>
      </c>
      <c r="I147" s="94" t="s">
        <v>328</v>
      </c>
      <c r="J147" s="94" t="s">
        <v>305</v>
      </c>
      <c r="K147" s="94" t="s">
        <v>80</v>
      </c>
      <c r="L147" s="95">
        <v>4</v>
      </c>
      <c r="M147" s="95">
        <v>4</v>
      </c>
      <c r="N147" s="96">
        <v>111058</v>
      </c>
      <c r="O147" s="96">
        <v>444232</v>
      </c>
      <c r="P147" s="96">
        <f t="shared" si="4"/>
        <v>444232</v>
      </c>
      <c r="Q147" s="96">
        <v>0</v>
      </c>
      <c r="R147" s="95">
        <v>0</v>
      </c>
      <c r="S147" s="96">
        <v>0</v>
      </c>
      <c r="T147" s="94"/>
      <c r="U147" s="94" t="s">
        <v>157</v>
      </c>
      <c r="V147" s="94"/>
      <c r="W147" s="94" t="s">
        <v>113</v>
      </c>
      <c r="X147" s="94" t="s">
        <v>425</v>
      </c>
      <c r="Y147" s="94" t="s">
        <v>240</v>
      </c>
      <c r="Z147" s="94"/>
      <c r="AA147" s="94"/>
      <c r="AB147" s="97">
        <f t="shared" si="5"/>
        <v>479771</v>
      </c>
      <c r="AC147" s="98">
        <v>0</v>
      </c>
      <c r="AD147" s="98" t="str">
        <f>VLOOKUP(AF147,Table1[[Ký hiệu]:[Hướng xli]],9,0)</f>
        <v>NCC điều chỉnh giảm toàn bộ HĐ</v>
      </c>
      <c r="AE147" s="98" t="s">
        <v>513</v>
      </c>
      <c r="AF147" s="94">
        <v>36655</v>
      </c>
      <c r="AG147" s="91" t="s">
        <v>677</v>
      </c>
      <c r="AH147" s="87" t="s">
        <v>251</v>
      </c>
      <c r="AI147" s="87" t="s">
        <v>251</v>
      </c>
      <c r="AJ147" s="87"/>
      <c r="AK147" s="87"/>
    </row>
    <row r="148" spans="1:37" s="62" customFormat="1" x14ac:dyDescent="0.25">
      <c r="A148" s="93">
        <v>45486</v>
      </c>
      <c r="B148" s="94" t="s">
        <v>98</v>
      </c>
      <c r="C148" s="93">
        <v>45492</v>
      </c>
      <c r="D148" s="94" t="s">
        <v>190</v>
      </c>
      <c r="E148" s="94" t="s">
        <v>62</v>
      </c>
      <c r="F148" s="94" t="s">
        <v>260</v>
      </c>
      <c r="G148" s="94" t="s">
        <v>297</v>
      </c>
      <c r="H148" s="94" t="s">
        <v>75</v>
      </c>
      <c r="I148" s="94" t="s">
        <v>243</v>
      </c>
      <c r="J148" s="94" t="s">
        <v>430</v>
      </c>
      <c r="K148" s="94" t="s">
        <v>80</v>
      </c>
      <c r="L148" s="95">
        <v>4</v>
      </c>
      <c r="M148" s="95">
        <v>4</v>
      </c>
      <c r="N148" s="96">
        <v>46000</v>
      </c>
      <c r="O148" s="96">
        <v>184000</v>
      </c>
      <c r="P148" s="96">
        <f t="shared" si="4"/>
        <v>184000</v>
      </c>
      <c r="Q148" s="96">
        <v>0</v>
      </c>
      <c r="R148" s="95">
        <v>0</v>
      </c>
      <c r="S148" s="96">
        <v>0</v>
      </c>
      <c r="T148" s="94"/>
      <c r="U148" s="94" t="s">
        <v>157</v>
      </c>
      <c r="V148" s="94"/>
      <c r="W148" s="94" t="s">
        <v>113</v>
      </c>
      <c r="X148" s="94" t="s">
        <v>425</v>
      </c>
      <c r="Y148" s="94" t="s">
        <v>240</v>
      </c>
      <c r="Z148" s="94"/>
      <c r="AA148" s="94"/>
      <c r="AB148" s="97">
        <f t="shared" si="5"/>
        <v>198720</v>
      </c>
      <c r="AC148" s="98">
        <v>0</v>
      </c>
      <c r="AD148" s="98" t="str">
        <f>VLOOKUP(AF148,Table1[[Ký hiệu]:[Hướng xli]],9,0)</f>
        <v>NCC điều chỉnh giảm toàn bộ HĐ</v>
      </c>
      <c r="AE148" s="98" t="s">
        <v>513</v>
      </c>
      <c r="AF148" s="94">
        <v>36655</v>
      </c>
      <c r="AG148" s="91" t="s">
        <v>677</v>
      </c>
      <c r="AH148" s="87" t="s">
        <v>251</v>
      </c>
      <c r="AI148" s="87" t="s">
        <v>251</v>
      </c>
      <c r="AJ148" s="87"/>
      <c r="AK148" s="87"/>
    </row>
    <row r="149" spans="1:37" s="62" customFormat="1" x14ac:dyDescent="0.25">
      <c r="A149" s="93">
        <v>45491</v>
      </c>
      <c r="B149" s="94" t="s">
        <v>302</v>
      </c>
      <c r="C149" s="93">
        <v>45492</v>
      </c>
      <c r="D149" s="94" t="s">
        <v>148</v>
      </c>
      <c r="E149" s="94" t="s">
        <v>185</v>
      </c>
      <c r="F149" s="94" t="s">
        <v>260</v>
      </c>
      <c r="G149" s="94" t="s">
        <v>297</v>
      </c>
      <c r="H149" s="94" t="s">
        <v>75</v>
      </c>
      <c r="I149" s="94" t="s">
        <v>328</v>
      </c>
      <c r="J149" s="94" t="s">
        <v>305</v>
      </c>
      <c r="K149" s="94" t="s">
        <v>80</v>
      </c>
      <c r="L149" s="95">
        <v>5</v>
      </c>
      <c r="M149" s="95">
        <v>5</v>
      </c>
      <c r="N149" s="96">
        <v>111058</v>
      </c>
      <c r="O149" s="96">
        <v>555290</v>
      </c>
      <c r="P149" s="96">
        <f t="shared" si="4"/>
        <v>555290</v>
      </c>
      <c r="Q149" s="96">
        <v>0</v>
      </c>
      <c r="R149" s="95">
        <v>0</v>
      </c>
      <c r="S149" s="96">
        <v>0</v>
      </c>
      <c r="T149" s="94"/>
      <c r="U149" s="94" t="s">
        <v>157</v>
      </c>
      <c r="V149" s="94"/>
      <c r="W149" s="94" t="s">
        <v>113</v>
      </c>
      <c r="X149" s="94" t="s">
        <v>425</v>
      </c>
      <c r="Y149" s="94" t="s">
        <v>240</v>
      </c>
      <c r="Z149" s="94"/>
      <c r="AA149" s="94"/>
      <c r="AB149" s="97">
        <f t="shared" si="5"/>
        <v>599713</v>
      </c>
      <c r="AC149" s="98">
        <v>0</v>
      </c>
      <c r="AD149" s="98" t="str">
        <f>VLOOKUP(AF149,Table1[[Ký hiệu]:[Hướng xli]],9,0)</f>
        <v>NCC điều chỉnh giảm toàn bộ HĐ</v>
      </c>
      <c r="AE149" s="98" t="s">
        <v>513</v>
      </c>
      <c r="AF149" s="94">
        <v>36666</v>
      </c>
      <c r="AG149" s="91" t="s">
        <v>677</v>
      </c>
      <c r="AH149" s="87" t="s">
        <v>251</v>
      </c>
      <c r="AI149" s="87" t="s">
        <v>251</v>
      </c>
      <c r="AJ149" s="87"/>
      <c r="AK149" s="87"/>
    </row>
    <row r="150" spans="1:37" s="62" customFormat="1" x14ac:dyDescent="0.25">
      <c r="A150" s="93">
        <v>45491</v>
      </c>
      <c r="B150" s="94" t="s">
        <v>302</v>
      </c>
      <c r="C150" s="93">
        <v>45492</v>
      </c>
      <c r="D150" s="94" t="s">
        <v>148</v>
      </c>
      <c r="E150" s="94" t="s">
        <v>185</v>
      </c>
      <c r="F150" s="94" t="s">
        <v>260</v>
      </c>
      <c r="G150" s="94" t="s">
        <v>297</v>
      </c>
      <c r="H150" s="94" t="s">
        <v>75</v>
      </c>
      <c r="I150" s="94" t="s">
        <v>450</v>
      </c>
      <c r="J150" s="94" t="s">
        <v>306</v>
      </c>
      <c r="K150" s="94" t="s">
        <v>80</v>
      </c>
      <c r="L150" s="95">
        <v>5</v>
      </c>
      <c r="M150" s="95">
        <v>5</v>
      </c>
      <c r="N150" s="96">
        <v>73431</v>
      </c>
      <c r="O150" s="96">
        <v>367155</v>
      </c>
      <c r="P150" s="96">
        <f t="shared" si="4"/>
        <v>367155</v>
      </c>
      <c r="Q150" s="96">
        <v>0</v>
      </c>
      <c r="R150" s="95">
        <v>0</v>
      </c>
      <c r="S150" s="96">
        <v>0</v>
      </c>
      <c r="T150" s="94"/>
      <c r="U150" s="94" t="s">
        <v>157</v>
      </c>
      <c r="V150" s="94"/>
      <c r="W150" s="94" t="s">
        <v>113</v>
      </c>
      <c r="X150" s="94" t="s">
        <v>425</v>
      </c>
      <c r="Y150" s="94" t="s">
        <v>240</v>
      </c>
      <c r="Z150" s="94"/>
      <c r="AA150" s="94"/>
      <c r="AB150" s="97">
        <f t="shared" si="5"/>
        <v>396527</v>
      </c>
      <c r="AC150" s="98">
        <v>0</v>
      </c>
      <c r="AD150" s="98" t="str">
        <f>VLOOKUP(AF150,Table1[[Ký hiệu]:[Hướng xli]],9,0)</f>
        <v>NCC điều chỉnh giảm toàn bộ HĐ</v>
      </c>
      <c r="AE150" s="98" t="s">
        <v>513</v>
      </c>
      <c r="AF150" s="94">
        <v>36666</v>
      </c>
      <c r="AG150" s="91" t="s">
        <v>677</v>
      </c>
      <c r="AH150" s="87" t="s">
        <v>251</v>
      </c>
      <c r="AI150" s="87" t="s">
        <v>251</v>
      </c>
      <c r="AJ150" s="87"/>
      <c r="AK150" s="87"/>
    </row>
    <row r="151" spans="1:37" s="62" customFormat="1" x14ac:dyDescent="0.25">
      <c r="A151" s="93">
        <v>45491</v>
      </c>
      <c r="B151" s="94" t="s">
        <v>302</v>
      </c>
      <c r="C151" s="93">
        <v>45492</v>
      </c>
      <c r="D151" s="94" t="s">
        <v>148</v>
      </c>
      <c r="E151" s="94" t="s">
        <v>185</v>
      </c>
      <c r="F151" s="94" t="s">
        <v>260</v>
      </c>
      <c r="G151" s="94" t="s">
        <v>297</v>
      </c>
      <c r="H151" s="94" t="s">
        <v>75</v>
      </c>
      <c r="I151" s="94" t="s">
        <v>472</v>
      </c>
      <c r="J151" s="94" t="s">
        <v>256</v>
      </c>
      <c r="K151" s="94" t="s">
        <v>80</v>
      </c>
      <c r="L151" s="95">
        <v>3</v>
      </c>
      <c r="M151" s="95">
        <v>3</v>
      </c>
      <c r="N151" s="96">
        <v>55595</v>
      </c>
      <c r="O151" s="96">
        <v>166785</v>
      </c>
      <c r="P151" s="96">
        <f t="shared" si="4"/>
        <v>166785</v>
      </c>
      <c r="Q151" s="96">
        <v>0</v>
      </c>
      <c r="R151" s="95">
        <v>0</v>
      </c>
      <c r="S151" s="96">
        <v>0</v>
      </c>
      <c r="T151" s="94"/>
      <c r="U151" s="94" t="s">
        <v>157</v>
      </c>
      <c r="V151" s="94"/>
      <c r="W151" s="94" t="s">
        <v>113</v>
      </c>
      <c r="X151" s="94" t="s">
        <v>425</v>
      </c>
      <c r="Y151" s="94" t="s">
        <v>240</v>
      </c>
      <c r="Z151" s="94"/>
      <c r="AA151" s="94"/>
      <c r="AB151" s="97">
        <f t="shared" si="5"/>
        <v>180128</v>
      </c>
      <c r="AC151" s="98">
        <v>0</v>
      </c>
      <c r="AD151" s="98" t="str">
        <f>VLOOKUP(AF151,Table1[[Ký hiệu]:[Hướng xli]],9,0)</f>
        <v>NCC điều chỉnh giảm toàn bộ HĐ</v>
      </c>
      <c r="AE151" s="98" t="s">
        <v>513</v>
      </c>
      <c r="AF151" s="94">
        <v>36666</v>
      </c>
      <c r="AG151" s="91" t="s">
        <v>677</v>
      </c>
      <c r="AH151" s="87" t="s">
        <v>251</v>
      </c>
      <c r="AI151" s="87" t="s">
        <v>251</v>
      </c>
      <c r="AJ151" s="87"/>
      <c r="AK151" s="87"/>
    </row>
    <row r="152" spans="1:37" s="62" customFormat="1" x14ac:dyDescent="0.25">
      <c r="A152" s="93">
        <v>45491</v>
      </c>
      <c r="B152" s="94" t="s">
        <v>302</v>
      </c>
      <c r="C152" s="93">
        <v>45492</v>
      </c>
      <c r="D152" s="94" t="s">
        <v>148</v>
      </c>
      <c r="E152" s="94" t="s">
        <v>185</v>
      </c>
      <c r="F152" s="94" t="s">
        <v>260</v>
      </c>
      <c r="G152" s="94" t="s">
        <v>297</v>
      </c>
      <c r="H152" s="94" t="s">
        <v>75</v>
      </c>
      <c r="I152" s="94" t="s">
        <v>448</v>
      </c>
      <c r="J152" s="94" t="s">
        <v>372</v>
      </c>
      <c r="K152" s="94" t="s">
        <v>80</v>
      </c>
      <c r="L152" s="95">
        <v>5</v>
      </c>
      <c r="M152" s="95">
        <v>5</v>
      </c>
      <c r="N152" s="96">
        <v>74250</v>
      </c>
      <c r="O152" s="96">
        <v>371250</v>
      </c>
      <c r="P152" s="96">
        <f t="shared" si="4"/>
        <v>371250</v>
      </c>
      <c r="Q152" s="96">
        <v>0</v>
      </c>
      <c r="R152" s="95">
        <v>0</v>
      </c>
      <c r="S152" s="96">
        <v>0</v>
      </c>
      <c r="T152" s="94"/>
      <c r="U152" s="94" t="s">
        <v>157</v>
      </c>
      <c r="V152" s="94"/>
      <c r="W152" s="94" t="s">
        <v>113</v>
      </c>
      <c r="X152" s="94" t="s">
        <v>425</v>
      </c>
      <c r="Y152" s="94" t="s">
        <v>240</v>
      </c>
      <c r="Z152" s="94"/>
      <c r="AA152" s="94"/>
      <c r="AB152" s="97">
        <f t="shared" si="5"/>
        <v>400950</v>
      </c>
      <c r="AC152" s="98">
        <v>0</v>
      </c>
      <c r="AD152" s="98" t="str">
        <f>VLOOKUP(AF152,Table1[[Ký hiệu]:[Hướng xli]],9,0)</f>
        <v>NCC điều chỉnh giảm toàn bộ HĐ</v>
      </c>
      <c r="AE152" s="98" t="s">
        <v>513</v>
      </c>
      <c r="AF152" s="94">
        <v>36666</v>
      </c>
      <c r="AG152" s="91" t="s">
        <v>677</v>
      </c>
      <c r="AH152" s="87" t="s">
        <v>251</v>
      </c>
      <c r="AI152" s="87" t="s">
        <v>251</v>
      </c>
      <c r="AJ152" s="87"/>
      <c r="AK152" s="87"/>
    </row>
    <row r="153" spans="1:37" s="62" customFormat="1" x14ac:dyDescent="0.25">
      <c r="A153" s="93">
        <v>45491</v>
      </c>
      <c r="B153" s="94" t="s">
        <v>21</v>
      </c>
      <c r="C153" s="93">
        <v>45492</v>
      </c>
      <c r="D153" s="94" t="s">
        <v>59</v>
      </c>
      <c r="E153" s="94" t="s">
        <v>25</v>
      </c>
      <c r="F153" s="94" t="s">
        <v>260</v>
      </c>
      <c r="G153" s="94" t="s">
        <v>297</v>
      </c>
      <c r="H153" s="94" t="s">
        <v>75</v>
      </c>
      <c r="I153" s="94" t="s">
        <v>328</v>
      </c>
      <c r="J153" s="94" t="s">
        <v>305</v>
      </c>
      <c r="K153" s="94" t="s">
        <v>80</v>
      </c>
      <c r="L153" s="95">
        <v>3</v>
      </c>
      <c r="M153" s="95">
        <v>3</v>
      </c>
      <c r="N153" s="96">
        <v>111058</v>
      </c>
      <c r="O153" s="96">
        <v>333174</v>
      </c>
      <c r="P153" s="96">
        <f t="shared" si="4"/>
        <v>333174</v>
      </c>
      <c r="Q153" s="96">
        <v>0</v>
      </c>
      <c r="R153" s="95">
        <v>0</v>
      </c>
      <c r="S153" s="96">
        <v>0</v>
      </c>
      <c r="T153" s="94"/>
      <c r="U153" s="94" t="s">
        <v>157</v>
      </c>
      <c r="V153" s="94"/>
      <c r="W153" s="94" t="s">
        <v>113</v>
      </c>
      <c r="X153" s="94" t="s">
        <v>425</v>
      </c>
      <c r="Y153" s="94" t="s">
        <v>240</v>
      </c>
      <c r="Z153" s="94"/>
      <c r="AA153" s="94"/>
      <c r="AB153" s="97">
        <f t="shared" si="5"/>
        <v>359828</v>
      </c>
      <c r="AC153" s="98">
        <v>0</v>
      </c>
      <c r="AD153" s="98" t="str">
        <f>VLOOKUP(AF153,Table1[[Ký hiệu]:[Hướng xli]],9,0)</f>
        <v>NCC điều chỉnh giảm toàn bộ HĐ</v>
      </c>
      <c r="AE153" s="98" t="s">
        <v>513</v>
      </c>
      <c r="AF153" s="94">
        <v>36667</v>
      </c>
      <c r="AG153" s="91" t="s">
        <v>677</v>
      </c>
      <c r="AH153" s="87" t="s">
        <v>251</v>
      </c>
      <c r="AI153" s="87" t="s">
        <v>251</v>
      </c>
      <c r="AJ153" s="87"/>
      <c r="AK153" s="87"/>
    </row>
    <row r="154" spans="1:37" s="62" customFormat="1" x14ac:dyDescent="0.25">
      <c r="A154" s="93">
        <v>45491</v>
      </c>
      <c r="B154" s="94" t="s">
        <v>21</v>
      </c>
      <c r="C154" s="93">
        <v>45492</v>
      </c>
      <c r="D154" s="94" t="s">
        <v>59</v>
      </c>
      <c r="E154" s="94" t="s">
        <v>25</v>
      </c>
      <c r="F154" s="94" t="s">
        <v>260</v>
      </c>
      <c r="G154" s="94" t="s">
        <v>297</v>
      </c>
      <c r="H154" s="94" t="s">
        <v>75</v>
      </c>
      <c r="I154" s="94" t="s">
        <v>450</v>
      </c>
      <c r="J154" s="94" t="s">
        <v>306</v>
      </c>
      <c r="K154" s="94" t="s">
        <v>80</v>
      </c>
      <c r="L154" s="95">
        <v>3</v>
      </c>
      <c r="M154" s="95">
        <v>3</v>
      </c>
      <c r="N154" s="96">
        <v>73431</v>
      </c>
      <c r="O154" s="96">
        <v>220293</v>
      </c>
      <c r="P154" s="96">
        <f t="shared" si="4"/>
        <v>220293</v>
      </c>
      <c r="Q154" s="96">
        <v>0</v>
      </c>
      <c r="R154" s="95">
        <v>0</v>
      </c>
      <c r="S154" s="96">
        <v>0</v>
      </c>
      <c r="T154" s="94"/>
      <c r="U154" s="94" t="s">
        <v>157</v>
      </c>
      <c r="V154" s="94"/>
      <c r="W154" s="94" t="s">
        <v>113</v>
      </c>
      <c r="X154" s="94" t="s">
        <v>425</v>
      </c>
      <c r="Y154" s="94" t="s">
        <v>240</v>
      </c>
      <c r="Z154" s="94"/>
      <c r="AA154" s="94"/>
      <c r="AB154" s="97">
        <f t="shared" si="5"/>
        <v>237916</v>
      </c>
      <c r="AC154" s="98">
        <v>0</v>
      </c>
      <c r="AD154" s="98" t="str">
        <f>VLOOKUP(AF154,Table1[[Ký hiệu]:[Hướng xli]],9,0)</f>
        <v>NCC điều chỉnh giảm toàn bộ HĐ</v>
      </c>
      <c r="AE154" s="98" t="s">
        <v>513</v>
      </c>
      <c r="AF154" s="94">
        <v>36667</v>
      </c>
      <c r="AG154" s="91" t="s">
        <v>677</v>
      </c>
      <c r="AH154" s="87" t="s">
        <v>251</v>
      </c>
      <c r="AI154" s="87" t="s">
        <v>251</v>
      </c>
      <c r="AJ154" s="87"/>
      <c r="AK154" s="87"/>
    </row>
    <row r="155" spans="1:37" s="62" customFormat="1" x14ac:dyDescent="0.25">
      <c r="A155" s="93">
        <v>45491</v>
      </c>
      <c r="B155" s="94" t="s">
        <v>21</v>
      </c>
      <c r="C155" s="93">
        <v>45492</v>
      </c>
      <c r="D155" s="94" t="s">
        <v>59</v>
      </c>
      <c r="E155" s="94" t="s">
        <v>25</v>
      </c>
      <c r="F155" s="94" t="s">
        <v>260</v>
      </c>
      <c r="G155" s="94" t="s">
        <v>297</v>
      </c>
      <c r="H155" s="94" t="s">
        <v>75</v>
      </c>
      <c r="I155" s="94" t="s">
        <v>472</v>
      </c>
      <c r="J155" s="94" t="s">
        <v>256</v>
      </c>
      <c r="K155" s="94" t="s">
        <v>80</v>
      </c>
      <c r="L155" s="95">
        <v>5</v>
      </c>
      <c r="M155" s="95">
        <v>5</v>
      </c>
      <c r="N155" s="96">
        <v>55595</v>
      </c>
      <c r="O155" s="96">
        <v>277975</v>
      </c>
      <c r="P155" s="96">
        <f t="shared" si="4"/>
        <v>277975</v>
      </c>
      <c r="Q155" s="96">
        <v>0</v>
      </c>
      <c r="R155" s="95">
        <v>0</v>
      </c>
      <c r="S155" s="96">
        <v>0</v>
      </c>
      <c r="T155" s="94"/>
      <c r="U155" s="94" t="s">
        <v>157</v>
      </c>
      <c r="V155" s="94"/>
      <c r="W155" s="94" t="s">
        <v>113</v>
      </c>
      <c r="X155" s="94" t="s">
        <v>425</v>
      </c>
      <c r="Y155" s="94" t="s">
        <v>240</v>
      </c>
      <c r="Z155" s="94"/>
      <c r="AA155" s="94"/>
      <c r="AB155" s="97">
        <f t="shared" si="5"/>
        <v>300213</v>
      </c>
      <c r="AC155" s="98">
        <v>0</v>
      </c>
      <c r="AD155" s="98" t="str">
        <f>VLOOKUP(AF155,Table1[[Ký hiệu]:[Hướng xli]],9,0)</f>
        <v>NCC điều chỉnh giảm toàn bộ HĐ</v>
      </c>
      <c r="AE155" s="98" t="s">
        <v>513</v>
      </c>
      <c r="AF155" s="94">
        <v>36667</v>
      </c>
      <c r="AG155" s="91" t="s">
        <v>677</v>
      </c>
      <c r="AH155" s="87" t="s">
        <v>251</v>
      </c>
      <c r="AI155" s="87" t="s">
        <v>251</v>
      </c>
      <c r="AJ155" s="87"/>
      <c r="AK155" s="87"/>
    </row>
    <row r="156" spans="1:37" s="62" customFormat="1" x14ac:dyDescent="0.25">
      <c r="A156" s="93">
        <v>45491</v>
      </c>
      <c r="B156" s="94" t="s">
        <v>21</v>
      </c>
      <c r="C156" s="93">
        <v>45492</v>
      </c>
      <c r="D156" s="94" t="s">
        <v>59</v>
      </c>
      <c r="E156" s="94" t="s">
        <v>25</v>
      </c>
      <c r="F156" s="94" t="s">
        <v>260</v>
      </c>
      <c r="G156" s="94" t="s">
        <v>297</v>
      </c>
      <c r="H156" s="94" t="s">
        <v>75</v>
      </c>
      <c r="I156" s="94" t="s">
        <v>243</v>
      </c>
      <c r="J156" s="94" t="s">
        <v>430</v>
      </c>
      <c r="K156" s="94" t="s">
        <v>80</v>
      </c>
      <c r="L156" s="95">
        <v>3</v>
      </c>
      <c r="M156" s="95">
        <v>3</v>
      </c>
      <c r="N156" s="96">
        <v>46000</v>
      </c>
      <c r="O156" s="96">
        <v>138000</v>
      </c>
      <c r="P156" s="96">
        <f t="shared" si="4"/>
        <v>138000</v>
      </c>
      <c r="Q156" s="96">
        <v>0</v>
      </c>
      <c r="R156" s="95">
        <v>0</v>
      </c>
      <c r="S156" s="96">
        <v>0</v>
      </c>
      <c r="T156" s="94"/>
      <c r="U156" s="94" t="s">
        <v>157</v>
      </c>
      <c r="V156" s="94"/>
      <c r="W156" s="94" t="s">
        <v>113</v>
      </c>
      <c r="X156" s="94" t="s">
        <v>425</v>
      </c>
      <c r="Y156" s="94" t="s">
        <v>240</v>
      </c>
      <c r="Z156" s="94"/>
      <c r="AA156" s="94"/>
      <c r="AB156" s="97">
        <f t="shared" si="5"/>
        <v>149040</v>
      </c>
      <c r="AC156" s="98">
        <v>0</v>
      </c>
      <c r="AD156" s="98" t="str">
        <f>VLOOKUP(AF156,Table1[[Ký hiệu]:[Hướng xli]],9,0)</f>
        <v>NCC điều chỉnh giảm toàn bộ HĐ</v>
      </c>
      <c r="AE156" s="98" t="s">
        <v>513</v>
      </c>
      <c r="AF156" s="94">
        <v>36667</v>
      </c>
      <c r="AG156" s="91" t="s">
        <v>677</v>
      </c>
      <c r="AH156" s="87" t="s">
        <v>251</v>
      </c>
      <c r="AI156" s="87" t="s">
        <v>251</v>
      </c>
      <c r="AJ156" s="87"/>
      <c r="AK156" s="87"/>
    </row>
    <row r="157" spans="1:37" s="62" customFormat="1" x14ac:dyDescent="0.25">
      <c r="A157" s="93">
        <v>45491</v>
      </c>
      <c r="B157" s="94" t="s">
        <v>21</v>
      </c>
      <c r="C157" s="93">
        <v>45492</v>
      </c>
      <c r="D157" s="94" t="s">
        <v>59</v>
      </c>
      <c r="E157" s="94" t="s">
        <v>25</v>
      </c>
      <c r="F157" s="94" t="s">
        <v>260</v>
      </c>
      <c r="G157" s="94" t="s">
        <v>297</v>
      </c>
      <c r="H157" s="94" t="s">
        <v>75</v>
      </c>
      <c r="I157" s="94" t="s">
        <v>490</v>
      </c>
      <c r="J157" s="94" t="s">
        <v>236</v>
      </c>
      <c r="K157" s="94" t="s">
        <v>80</v>
      </c>
      <c r="L157" s="95">
        <v>3</v>
      </c>
      <c r="M157" s="95">
        <v>3</v>
      </c>
      <c r="N157" s="96">
        <v>70950</v>
      </c>
      <c r="O157" s="96">
        <v>212850</v>
      </c>
      <c r="P157" s="96">
        <f>M157*N157</f>
        <v>212850</v>
      </c>
      <c r="Q157" s="96">
        <v>0</v>
      </c>
      <c r="R157" s="95">
        <v>0</v>
      </c>
      <c r="S157" s="96">
        <v>0</v>
      </c>
      <c r="T157" s="94"/>
      <c r="U157" s="94" t="s">
        <v>157</v>
      </c>
      <c r="V157" s="94"/>
      <c r="W157" s="94" t="s">
        <v>113</v>
      </c>
      <c r="X157" s="94" t="s">
        <v>425</v>
      </c>
      <c r="Y157" s="94" t="s">
        <v>240</v>
      </c>
      <c r="Z157" s="94"/>
      <c r="AA157" s="94"/>
      <c r="AB157" s="97">
        <f t="shared" si="5"/>
        <v>229878</v>
      </c>
      <c r="AC157" s="98">
        <v>0</v>
      </c>
      <c r="AD157" s="98" t="str">
        <f>VLOOKUP(AF157,Table1[[Ký hiệu]:[Hướng xli]],9,0)</f>
        <v>NCC điều chỉnh giảm toàn bộ HĐ</v>
      </c>
      <c r="AE157" s="98" t="s">
        <v>513</v>
      </c>
      <c r="AF157" s="94">
        <v>36667</v>
      </c>
      <c r="AG157" s="91" t="s">
        <v>677</v>
      </c>
      <c r="AH157" s="87" t="s">
        <v>251</v>
      </c>
      <c r="AI157" s="87" t="s">
        <v>251</v>
      </c>
      <c r="AJ157" s="87"/>
      <c r="AK157" s="87"/>
    </row>
    <row r="158" spans="1:37" s="82" customFormat="1" x14ac:dyDescent="0.25">
      <c r="A158" s="99">
        <v>45486</v>
      </c>
      <c r="B158" s="100" t="s">
        <v>497</v>
      </c>
      <c r="C158" s="99">
        <v>45492</v>
      </c>
      <c r="D158" s="100" t="s">
        <v>105</v>
      </c>
      <c r="E158" s="100">
        <v>4161473229</v>
      </c>
      <c r="F158" s="100" t="s">
        <v>263</v>
      </c>
      <c r="G158" s="100" t="s">
        <v>411</v>
      </c>
      <c r="H158" s="100" t="s">
        <v>251</v>
      </c>
      <c r="I158" s="100" t="s">
        <v>500</v>
      </c>
      <c r="J158" s="100" t="s">
        <v>485</v>
      </c>
      <c r="K158" s="100" t="s">
        <v>80</v>
      </c>
      <c r="L158" s="101">
        <v>3</v>
      </c>
      <c r="M158" s="101">
        <v>0</v>
      </c>
      <c r="N158" s="102">
        <v>50182</v>
      </c>
      <c r="O158" s="102">
        <v>150546</v>
      </c>
      <c r="P158" s="96">
        <f t="shared" si="4"/>
        <v>0</v>
      </c>
      <c r="Q158" s="102">
        <v>0</v>
      </c>
      <c r="R158" s="101">
        <v>0</v>
      </c>
      <c r="S158" s="102">
        <v>0</v>
      </c>
      <c r="T158" s="100" t="s">
        <v>333</v>
      </c>
      <c r="U158" s="100" t="s">
        <v>408</v>
      </c>
      <c r="V158" s="100" t="s">
        <v>180</v>
      </c>
      <c r="W158" s="100" t="s">
        <v>113</v>
      </c>
      <c r="X158" s="100" t="s">
        <v>425</v>
      </c>
      <c r="Y158" s="100" t="s">
        <v>240</v>
      </c>
      <c r="Z158" s="100"/>
      <c r="AA158" s="100"/>
      <c r="AB158" s="97">
        <f t="shared" si="5"/>
        <v>162590</v>
      </c>
      <c r="AC158" s="103">
        <v>0</v>
      </c>
      <c r="AD158" s="98" t="str">
        <f>VLOOKUP(AF158,Table1[[Ký hiệu]:[Hướng xli]],9,0)</f>
        <v>NCC check theo sheep data cửa hàng nhập kho điều chỉnh giảm toàn bộ HĐ cũ và xuất lại HĐ mới đúng số lượng</v>
      </c>
      <c r="AE158" s="103" t="s">
        <v>529</v>
      </c>
      <c r="AF158" s="100">
        <v>36701</v>
      </c>
      <c r="AG158" s="91" t="s">
        <v>673</v>
      </c>
      <c r="AH158" s="87" t="s">
        <v>696</v>
      </c>
      <c r="AI158" s="87" t="s">
        <v>768</v>
      </c>
      <c r="AJ158" s="88" t="s">
        <v>808</v>
      </c>
      <c r="AK158" s="89" t="s">
        <v>818</v>
      </c>
    </row>
    <row r="159" spans="1:37" s="77" customFormat="1" x14ac:dyDescent="0.25">
      <c r="A159" s="93">
        <v>45486</v>
      </c>
      <c r="B159" s="94" t="s">
        <v>497</v>
      </c>
      <c r="C159" s="93">
        <v>45492</v>
      </c>
      <c r="D159" s="94" t="s">
        <v>105</v>
      </c>
      <c r="E159" s="94">
        <v>4161473229</v>
      </c>
      <c r="F159" s="94" t="s">
        <v>263</v>
      </c>
      <c r="G159" s="94" t="s">
        <v>411</v>
      </c>
      <c r="H159" s="94" t="s">
        <v>251</v>
      </c>
      <c r="I159" s="94" t="s">
        <v>472</v>
      </c>
      <c r="J159" s="94" t="s">
        <v>256</v>
      </c>
      <c r="K159" s="94" t="s">
        <v>80</v>
      </c>
      <c r="L159" s="95">
        <v>3</v>
      </c>
      <c r="M159" s="95">
        <v>3</v>
      </c>
      <c r="N159" s="96">
        <v>55595</v>
      </c>
      <c r="O159" s="96">
        <v>166785</v>
      </c>
      <c r="P159" s="96">
        <f t="shared" si="4"/>
        <v>166785</v>
      </c>
      <c r="Q159" s="96">
        <v>0</v>
      </c>
      <c r="R159" s="95">
        <v>0</v>
      </c>
      <c r="S159" s="96">
        <v>0</v>
      </c>
      <c r="T159" s="94" t="s">
        <v>333</v>
      </c>
      <c r="U159" s="94" t="s">
        <v>408</v>
      </c>
      <c r="V159" s="94" t="s">
        <v>180</v>
      </c>
      <c r="W159" s="94" t="s">
        <v>113</v>
      </c>
      <c r="X159" s="94" t="s">
        <v>425</v>
      </c>
      <c r="Y159" s="94" t="s">
        <v>240</v>
      </c>
      <c r="Z159" s="94"/>
      <c r="AA159" s="94"/>
      <c r="AB159" s="97">
        <f t="shared" si="5"/>
        <v>180128</v>
      </c>
      <c r="AC159" s="98">
        <v>166785</v>
      </c>
      <c r="AD159" s="98" t="str">
        <f>VLOOKUP(AF159,Table1[[Ký hiệu]:[Hướng xli]],9,0)</f>
        <v>NCC check theo sheep data cửa hàng nhập kho điều chỉnh giảm toàn bộ HĐ cũ và xuất lại HĐ mới đúng số lượng</v>
      </c>
      <c r="AE159" s="98" t="s">
        <v>529</v>
      </c>
      <c r="AF159" s="94">
        <v>36701</v>
      </c>
      <c r="AG159" s="91" t="s">
        <v>673</v>
      </c>
      <c r="AH159" s="87" t="s">
        <v>696</v>
      </c>
      <c r="AI159" s="87" t="s">
        <v>768</v>
      </c>
      <c r="AJ159" s="88" t="s">
        <v>808</v>
      </c>
      <c r="AK159" s="89" t="s">
        <v>818</v>
      </c>
    </row>
    <row r="160" spans="1:37" s="77" customFormat="1" x14ac:dyDescent="0.25">
      <c r="A160" s="93">
        <v>45486</v>
      </c>
      <c r="B160" s="94" t="s">
        <v>497</v>
      </c>
      <c r="C160" s="93">
        <v>45492</v>
      </c>
      <c r="D160" s="94" t="s">
        <v>105</v>
      </c>
      <c r="E160" s="94">
        <v>4161473229</v>
      </c>
      <c r="F160" s="94" t="s">
        <v>263</v>
      </c>
      <c r="G160" s="94" t="s">
        <v>411</v>
      </c>
      <c r="H160" s="94" t="s">
        <v>251</v>
      </c>
      <c r="I160" s="94" t="s">
        <v>328</v>
      </c>
      <c r="J160" s="94" t="s">
        <v>305</v>
      </c>
      <c r="K160" s="94" t="s">
        <v>80</v>
      </c>
      <c r="L160" s="95">
        <v>6</v>
      </c>
      <c r="M160" s="95">
        <v>6</v>
      </c>
      <c r="N160" s="96">
        <v>111058</v>
      </c>
      <c r="O160" s="96">
        <v>666348</v>
      </c>
      <c r="P160" s="96">
        <f t="shared" si="4"/>
        <v>666348</v>
      </c>
      <c r="Q160" s="96">
        <v>0</v>
      </c>
      <c r="R160" s="95">
        <v>0</v>
      </c>
      <c r="S160" s="96">
        <v>0</v>
      </c>
      <c r="T160" s="94" t="s">
        <v>333</v>
      </c>
      <c r="U160" s="94" t="s">
        <v>408</v>
      </c>
      <c r="V160" s="94" t="s">
        <v>180</v>
      </c>
      <c r="W160" s="94" t="s">
        <v>113</v>
      </c>
      <c r="X160" s="94" t="s">
        <v>425</v>
      </c>
      <c r="Y160" s="94" t="s">
        <v>240</v>
      </c>
      <c r="Z160" s="94"/>
      <c r="AA160" s="94"/>
      <c r="AB160" s="97">
        <f t="shared" si="5"/>
        <v>719656</v>
      </c>
      <c r="AC160" s="98">
        <v>666348</v>
      </c>
      <c r="AD160" s="98" t="str">
        <f>VLOOKUP(AF160,Table1[[Ký hiệu]:[Hướng xli]],9,0)</f>
        <v>NCC check theo sheep data cửa hàng nhập kho điều chỉnh giảm toàn bộ HĐ cũ và xuất lại HĐ mới đúng số lượng</v>
      </c>
      <c r="AE160" s="98" t="s">
        <v>529</v>
      </c>
      <c r="AF160" s="94">
        <v>36701</v>
      </c>
      <c r="AG160" s="91" t="s">
        <v>673</v>
      </c>
      <c r="AH160" s="87" t="s">
        <v>696</v>
      </c>
      <c r="AI160" s="87" t="s">
        <v>768</v>
      </c>
      <c r="AJ160" s="88" t="s">
        <v>808</v>
      </c>
      <c r="AK160" s="89" t="s">
        <v>818</v>
      </c>
    </row>
    <row r="161" spans="1:37" x14ac:dyDescent="0.25">
      <c r="A161" s="93">
        <v>45489</v>
      </c>
      <c r="B161" s="94" t="s">
        <v>246</v>
      </c>
      <c r="C161" s="93">
        <v>45492</v>
      </c>
      <c r="D161" s="94" t="s">
        <v>94</v>
      </c>
      <c r="E161" s="94">
        <v>4161515870</v>
      </c>
      <c r="F161" s="94" t="s">
        <v>335</v>
      </c>
      <c r="G161" s="94" t="s">
        <v>317</v>
      </c>
      <c r="H161" s="94" t="s">
        <v>251</v>
      </c>
      <c r="I161" s="94" t="s">
        <v>450</v>
      </c>
      <c r="J161" s="94" t="s">
        <v>306</v>
      </c>
      <c r="K161" s="94" t="s">
        <v>80</v>
      </c>
      <c r="L161" s="95">
        <v>5</v>
      </c>
      <c r="M161" s="95">
        <v>5</v>
      </c>
      <c r="N161" s="96">
        <v>73431</v>
      </c>
      <c r="O161" s="96">
        <v>367155</v>
      </c>
      <c r="P161" s="96">
        <f t="shared" si="4"/>
        <v>367155</v>
      </c>
      <c r="Q161" s="96">
        <v>0</v>
      </c>
      <c r="R161" s="95">
        <v>0</v>
      </c>
      <c r="S161" s="96">
        <v>0</v>
      </c>
      <c r="T161" s="94" t="s">
        <v>207</v>
      </c>
      <c r="U161" s="94" t="s">
        <v>408</v>
      </c>
      <c r="V161" s="94" t="s">
        <v>365</v>
      </c>
      <c r="W161" s="94" t="s">
        <v>113</v>
      </c>
      <c r="X161" s="94" t="s">
        <v>425</v>
      </c>
      <c r="Y161" s="94" t="s">
        <v>240</v>
      </c>
      <c r="Z161" s="94" t="s">
        <v>175</v>
      </c>
      <c r="AA161" s="94"/>
      <c r="AB161" s="97">
        <f t="shared" si="5"/>
        <v>396527</v>
      </c>
      <c r="AC161" s="98">
        <v>367155</v>
      </c>
      <c r="AD161" s="98" t="str">
        <f>VLOOKUP(AF161,Table1[[Ký hiệu]:[Hướng xli]],9,0)</f>
        <v>NCC check theo sheep data cửa hàng nhập kho điều chỉnh giảm toàn bộ HĐ cũ và xuất lại HĐ mới đúng số lượng</v>
      </c>
      <c r="AE161" s="98" t="s">
        <v>532</v>
      </c>
      <c r="AF161" s="94">
        <v>36711</v>
      </c>
      <c r="AG161" s="91" t="s">
        <v>673</v>
      </c>
      <c r="AH161" s="87" t="s">
        <v>695</v>
      </c>
      <c r="AI161" s="87" t="s">
        <v>799</v>
      </c>
    </row>
    <row r="162" spans="1:37" x14ac:dyDescent="0.25">
      <c r="A162" s="93">
        <v>45489</v>
      </c>
      <c r="B162" s="94" t="s">
        <v>246</v>
      </c>
      <c r="C162" s="93">
        <v>45492</v>
      </c>
      <c r="D162" s="94" t="s">
        <v>94</v>
      </c>
      <c r="E162" s="94">
        <v>4161515870</v>
      </c>
      <c r="F162" s="94" t="s">
        <v>335</v>
      </c>
      <c r="G162" s="94" t="s">
        <v>317</v>
      </c>
      <c r="H162" s="94" t="s">
        <v>251</v>
      </c>
      <c r="I162" s="94" t="s">
        <v>328</v>
      </c>
      <c r="J162" s="94" t="s">
        <v>305</v>
      </c>
      <c r="K162" s="94" t="s">
        <v>80</v>
      </c>
      <c r="L162" s="95">
        <v>5</v>
      </c>
      <c r="M162" s="95">
        <v>5</v>
      </c>
      <c r="N162" s="96">
        <v>111058</v>
      </c>
      <c r="O162" s="96">
        <v>555290</v>
      </c>
      <c r="P162" s="96">
        <f t="shared" si="4"/>
        <v>555290</v>
      </c>
      <c r="Q162" s="96">
        <v>0</v>
      </c>
      <c r="R162" s="95">
        <v>0</v>
      </c>
      <c r="S162" s="96">
        <v>0</v>
      </c>
      <c r="T162" s="94" t="s">
        <v>207</v>
      </c>
      <c r="U162" s="94" t="s">
        <v>408</v>
      </c>
      <c r="V162" s="94" t="s">
        <v>365</v>
      </c>
      <c r="W162" s="94" t="s">
        <v>113</v>
      </c>
      <c r="X162" s="94" t="s">
        <v>425</v>
      </c>
      <c r="Y162" s="94" t="s">
        <v>240</v>
      </c>
      <c r="Z162" s="94" t="s">
        <v>175</v>
      </c>
      <c r="AA162" s="94"/>
      <c r="AB162" s="97">
        <f t="shared" si="5"/>
        <v>599713</v>
      </c>
      <c r="AC162" s="98">
        <v>555290</v>
      </c>
      <c r="AD162" s="98" t="str">
        <f>VLOOKUP(AF162,Table1[[Ký hiệu]:[Hướng xli]],9,0)</f>
        <v>NCC check theo sheep data cửa hàng nhập kho điều chỉnh giảm toàn bộ HĐ cũ và xuất lại HĐ mới đúng số lượng</v>
      </c>
      <c r="AE162" s="98" t="s">
        <v>532</v>
      </c>
      <c r="AF162" s="94">
        <v>36711</v>
      </c>
      <c r="AG162" s="91" t="s">
        <v>673</v>
      </c>
      <c r="AH162" s="87" t="s">
        <v>695</v>
      </c>
      <c r="AI162" s="87" t="s">
        <v>799</v>
      </c>
    </row>
    <row r="163" spans="1:37" x14ac:dyDescent="0.25">
      <c r="A163" s="93">
        <v>45489</v>
      </c>
      <c r="B163" s="94" t="s">
        <v>246</v>
      </c>
      <c r="C163" s="93">
        <v>45492</v>
      </c>
      <c r="D163" s="94" t="s">
        <v>94</v>
      </c>
      <c r="E163" s="94">
        <v>4161515870</v>
      </c>
      <c r="F163" s="94" t="s">
        <v>335</v>
      </c>
      <c r="G163" s="94" t="s">
        <v>317</v>
      </c>
      <c r="H163" s="94" t="s">
        <v>251</v>
      </c>
      <c r="I163" s="94" t="s">
        <v>472</v>
      </c>
      <c r="J163" s="94" t="s">
        <v>256</v>
      </c>
      <c r="K163" s="94" t="s">
        <v>80</v>
      </c>
      <c r="L163" s="95">
        <v>5</v>
      </c>
      <c r="M163" s="95">
        <v>5</v>
      </c>
      <c r="N163" s="96">
        <v>55595</v>
      </c>
      <c r="O163" s="96">
        <v>277975</v>
      </c>
      <c r="P163" s="96">
        <f t="shared" si="4"/>
        <v>277975</v>
      </c>
      <c r="Q163" s="96">
        <v>0</v>
      </c>
      <c r="R163" s="95">
        <v>0</v>
      </c>
      <c r="S163" s="96">
        <v>0</v>
      </c>
      <c r="T163" s="94" t="s">
        <v>207</v>
      </c>
      <c r="U163" s="94" t="s">
        <v>408</v>
      </c>
      <c r="V163" s="94" t="s">
        <v>365</v>
      </c>
      <c r="W163" s="94" t="s">
        <v>113</v>
      </c>
      <c r="X163" s="94" t="s">
        <v>425</v>
      </c>
      <c r="Y163" s="94" t="s">
        <v>240</v>
      </c>
      <c r="Z163" s="94" t="s">
        <v>175</v>
      </c>
      <c r="AA163" s="94"/>
      <c r="AB163" s="97">
        <f t="shared" si="5"/>
        <v>300213</v>
      </c>
      <c r="AC163" s="98">
        <v>277975</v>
      </c>
      <c r="AD163" s="98" t="str">
        <f>VLOOKUP(AF163,Table1[[Ký hiệu]:[Hướng xli]],9,0)</f>
        <v>NCC check theo sheep data cửa hàng nhập kho điều chỉnh giảm toàn bộ HĐ cũ và xuất lại HĐ mới đúng số lượng</v>
      </c>
      <c r="AE163" s="98" t="s">
        <v>532</v>
      </c>
      <c r="AF163" s="94">
        <v>36711</v>
      </c>
      <c r="AG163" s="91" t="s">
        <v>673</v>
      </c>
      <c r="AH163" s="87" t="s">
        <v>695</v>
      </c>
      <c r="AI163" s="87" t="s">
        <v>799</v>
      </c>
    </row>
    <row r="164" spans="1:37" s="16" customFormat="1" x14ac:dyDescent="0.25">
      <c r="A164" s="99">
        <v>45489</v>
      </c>
      <c r="B164" s="100" t="s">
        <v>246</v>
      </c>
      <c r="C164" s="99">
        <v>45492</v>
      </c>
      <c r="D164" s="100" t="s">
        <v>94</v>
      </c>
      <c r="E164" s="100">
        <v>4161515870</v>
      </c>
      <c r="F164" s="100" t="s">
        <v>335</v>
      </c>
      <c r="G164" s="100" t="s">
        <v>317</v>
      </c>
      <c r="H164" s="100" t="s">
        <v>251</v>
      </c>
      <c r="I164" s="100" t="s">
        <v>500</v>
      </c>
      <c r="J164" s="100" t="s">
        <v>485</v>
      </c>
      <c r="K164" s="100" t="s">
        <v>80</v>
      </c>
      <c r="L164" s="101">
        <v>5</v>
      </c>
      <c r="M164" s="101">
        <v>0</v>
      </c>
      <c r="N164" s="102">
        <v>50182</v>
      </c>
      <c r="O164" s="102">
        <v>250910</v>
      </c>
      <c r="P164" s="96">
        <f t="shared" si="4"/>
        <v>0</v>
      </c>
      <c r="Q164" s="102">
        <v>0</v>
      </c>
      <c r="R164" s="101">
        <v>0</v>
      </c>
      <c r="S164" s="102">
        <v>0</v>
      </c>
      <c r="T164" s="100" t="s">
        <v>207</v>
      </c>
      <c r="U164" s="100" t="s">
        <v>408</v>
      </c>
      <c r="V164" s="100" t="s">
        <v>365</v>
      </c>
      <c r="W164" s="100" t="s">
        <v>113</v>
      </c>
      <c r="X164" s="100" t="s">
        <v>425</v>
      </c>
      <c r="Y164" s="100" t="s">
        <v>240</v>
      </c>
      <c r="Z164" s="100" t="s">
        <v>175</v>
      </c>
      <c r="AA164" s="100"/>
      <c r="AB164" s="97">
        <f t="shared" si="5"/>
        <v>270983</v>
      </c>
      <c r="AC164" s="103">
        <v>0</v>
      </c>
      <c r="AD164" s="98" t="str">
        <f>VLOOKUP(AF164,Table1[[Ký hiệu]:[Hướng xli]],9,0)</f>
        <v>NCC check theo sheep data cửa hàng nhập kho điều chỉnh giảm toàn bộ HĐ cũ và xuất lại HĐ mới đúng số lượng</v>
      </c>
      <c r="AE164" s="103" t="s">
        <v>532</v>
      </c>
      <c r="AF164" s="100">
        <v>36711</v>
      </c>
      <c r="AG164" s="91" t="s">
        <v>673</v>
      </c>
      <c r="AH164" s="87" t="s">
        <v>695</v>
      </c>
      <c r="AI164" s="87" t="s">
        <v>799</v>
      </c>
      <c r="AJ164" s="88"/>
      <c r="AK164" s="88"/>
    </row>
    <row r="165" spans="1:37" s="77" customFormat="1" x14ac:dyDescent="0.25">
      <c r="A165" s="93">
        <v>45488</v>
      </c>
      <c r="B165" s="94" t="s">
        <v>244</v>
      </c>
      <c r="C165" s="93">
        <v>45498</v>
      </c>
      <c r="D165" s="94" t="s">
        <v>434</v>
      </c>
      <c r="E165" s="94">
        <v>4161592649</v>
      </c>
      <c r="F165" s="94" t="s">
        <v>28</v>
      </c>
      <c r="G165" s="94" t="s">
        <v>282</v>
      </c>
      <c r="H165" s="94"/>
      <c r="I165" s="94" t="s">
        <v>450</v>
      </c>
      <c r="J165" s="94" t="s">
        <v>306</v>
      </c>
      <c r="K165" s="94" t="s">
        <v>80</v>
      </c>
      <c r="L165" s="95">
        <v>5</v>
      </c>
      <c r="M165" s="95">
        <v>5</v>
      </c>
      <c r="N165" s="96">
        <v>73431</v>
      </c>
      <c r="O165" s="96">
        <v>367155</v>
      </c>
      <c r="P165" s="96">
        <f t="shared" si="4"/>
        <v>367155</v>
      </c>
      <c r="Q165" s="96">
        <v>0</v>
      </c>
      <c r="R165" s="95">
        <v>0</v>
      </c>
      <c r="S165" s="96">
        <v>0</v>
      </c>
      <c r="T165" s="94" t="s">
        <v>162</v>
      </c>
      <c r="U165" s="94" t="s">
        <v>252</v>
      </c>
      <c r="V165" s="94" t="s">
        <v>202</v>
      </c>
      <c r="W165" s="94" t="s">
        <v>253</v>
      </c>
      <c r="X165" s="94" t="s">
        <v>425</v>
      </c>
      <c r="Y165" s="94" t="s">
        <v>445</v>
      </c>
      <c r="Z165" s="94" t="s">
        <v>251</v>
      </c>
      <c r="AA165" s="94"/>
      <c r="AB165" s="97">
        <f t="shared" si="5"/>
        <v>396527</v>
      </c>
      <c r="AC165" s="98">
        <v>367155</v>
      </c>
      <c r="AD165" s="98" t="str">
        <f>VLOOKUP(AF165,Table1[[Ký hiệu]:[Hướng xli]],9,0)</f>
        <v>NCC check theo sheep data cửa hàng nhập kho điều chỉnh giảm toàn bộ HĐ cũ và xuất lại HĐ mới đúng số lượng</v>
      </c>
      <c r="AE165" s="98" t="s">
        <v>526</v>
      </c>
      <c r="AF165" s="94">
        <v>37245</v>
      </c>
      <c r="AG165" s="91" t="s">
        <v>673</v>
      </c>
      <c r="AH165" s="87" t="s">
        <v>694</v>
      </c>
      <c r="AI165" s="87" t="s">
        <v>776</v>
      </c>
      <c r="AJ165" s="88" t="s">
        <v>808</v>
      </c>
      <c r="AK165" s="90" t="s">
        <v>819</v>
      </c>
    </row>
    <row r="166" spans="1:37" s="82" customFormat="1" x14ac:dyDescent="0.25">
      <c r="A166" s="99">
        <v>45488</v>
      </c>
      <c r="B166" s="100" t="s">
        <v>244</v>
      </c>
      <c r="C166" s="99">
        <v>45498</v>
      </c>
      <c r="D166" s="100" t="s">
        <v>434</v>
      </c>
      <c r="E166" s="100">
        <v>4161592649</v>
      </c>
      <c r="F166" s="100" t="s">
        <v>28</v>
      </c>
      <c r="G166" s="100" t="s">
        <v>282</v>
      </c>
      <c r="H166" s="100"/>
      <c r="I166" s="100" t="s">
        <v>243</v>
      </c>
      <c r="J166" s="100" t="s">
        <v>430</v>
      </c>
      <c r="K166" s="100" t="s">
        <v>80</v>
      </c>
      <c r="L166" s="101">
        <v>10</v>
      </c>
      <c r="M166" s="101">
        <v>0</v>
      </c>
      <c r="N166" s="102">
        <v>46000</v>
      </c>
      <c r="O166" s="102">
        <v>460000</v>
      </c>
      <c r="P166" s="96">
        <f t="shared" si="4"/>
        <v>0</v>
      </c>
      <c r="Q166" s="102">
        <v>0</v>
      </c>
      <c r="R166" s="101">
        <v>0</v>
      </c>
      <c r="S166" s="102">
        <v>0</v>
      </c>
      <c r="T166" s="100" t="s">
        <v>162</v>
      </c>
      <c r="U166" s="100" t="s">
        <v>252</v>
      </c>
      <c r="V166" s="100" t="s">
        <v>202</v>
      </c>
      <c r="W166" s="100" t="s">
        <v>253</v>
      </c>
      <c r="X166" s="100" t="s">
        <v>425</v>
      </c>
      <c r="Y166" s="100" t="s">
        <v>445</v>
      </c>
      <c r="Z166" s="100" t="s">
        <v>251</v>
      </c>
      <c r="AA166" s="100"/>
      <c r="AB166" s="97">
        <f t="shared" si="5"/>
        <v>496800</v>
      </c>
      <c r="AC166" s="103">
        <v>0</v>
      </c>
      <c r="AD166" s="98" t="str">
        <f>VLOOKUP(AF166,Table1[[Ký hiệu]:[Hướng xli]],9,0)</f>
        <v>NCC check theo sheep data cửa hàng nhập kho điều chỉnh giảm toàn bộ HĐ cũ và xuất lại HĐ mới đúng số lượng</v>
      </c>
      <c r="AE166" s="103" t="s">
        <v>526</v>
      </c>
      <c r="AF166" s="100">
        <v>37245</v>
      </c>
      <c r="AG166" s="91" t="s">
        <v>673</v>
      </c>
      <c r="AH166" s="87" t="s">
        <v>694</v>
      </c>
      <c r="AI166" s="87" t="s">
        <v>776</v>
      </c>
      <c r="AJ166" s="88" t="s">
        <v>808</v>
      </c>
      <c r="AK166" s="90" t="s">
        <v>819</v>
      </c>
    </row>
    <row r="167" spans="1:37" s="82" customFormat="1" x14ac:dyDescent="0.25">
      <c r="A167" s="99">
        <v>45488</v>
      </c>
      <c r="B167" s="100" t="s">
        <v>244</v>
      </c>
      <c r="C167" s="99">
        <v>45498</v>
      </c>
      <c r="D167" s="100" t="s">
        <v>434</v>
      </c>
      <c r="E167" s="100">
        <v>4161592649</v>
      </c>
      <c r="F167" s="100" t="s">
        <v>28</v>
      </c>
      <c r="G167" s="100" t="s">
        <v>282</v>
      </c>
      <c r="H167" s="100"/>
      <c r="I167" s="100" t="s">
        <v>448</v>
      </c>
      <c r="J167" s="100" t="s">
        <v>372</v>
      </c>
      <c r="K167" s="100" t="s">
        <v>80</v>
      </c>
      <c r="L167" s="101">
        <v>10</v>
      </c>
      <c r="M167" s="101">
        <v>0</v>
      </c>
      <c r="N167" s="102">
        <v>59400</v>
      </c>
      <c r="O167" s="102">
        <v>594000</v>
      </c>
      <c r="P167" s="96">
        <f t="shared" si="4"/>
        <v>0</v>
      </c>
      <c r="Q167" s="102">
        <v>0</v>
      </c>
      <c r="R167" s="101">
        <v>0</v>
      </c>
      <c r="S167" s="102">
        <v>0</v>
      </c>
      <c r="T167" s="100" t="s">
        <v>162</v>
      </c>
      <c r="U167" s="100" t="s">
        <v>252</v>
      </c>
      <c r="V167" s="100" t="s">
        <v>202</v>
      </c>
      <c r="W167" s="100" t="s">
        <v>253</v>
      </c>
      <c r="X167" s="100" t="s">
        <v>425</v>
      </c>
      <c r="Y167" s="100" t="s">
        <v>445</v>
      </c>
      <c r="Z167" s="100" t="s">
        <v>251</v>
      </c>
      <c r="AA167" s="100"/>
      <c r="AB167" s="97">
        <f t="shared" si="5"/>
        <v>641520</v>
      </c>
      <c r="AC167" s="103">
        <v>0</v>
      </c>
      <c r="AD167" s="98" t="str">
        <f>VLOOKUP(AF167,Table1[[Ký hiệu]:[Hướng xli]],9,0)</f>
        <v>NCC check theo sheep data cửa hàng nhập kho điều chỉnh giảm toàn bộ HĐ cũ và xuất lại HĐ mới đúng số lượng</v>
      </c>
      <c r="AE167" s="103" t="s">
        <v>526</v>
      </c>
      <c r="AF167" s="100">
        <v>37245</v>
      </c>
      <c r="AG167" s="91" t="s">
        <v>673</v>
      </c>
      <c r="AH167" s="87" t="s">
        <v>694</v>
      </c>
      <c r="AI167" s="87" t="s">
        <v>776</v>
      </c>
      <c r="AJ167" s="88" t="s">
        <v>808</v>
      </c>
      <c r="AK167" s="90" t="s">
        <v>819</v>
      </c>
    </row>
    <row r="168" spans="1:37" s="82" customFormat="1" x14ac:dyDescent="0.25">
      <c r="A168" s="99">
        <v>45488</v>
      </c>
      <c r="B168" s="100" t="s">
        <v>244</v>
      </c>
      <c r="C168" s="99">
        <v>45498</v>
      </c>
      <c r="D168" s="100" t="s">
        <v>434</v>
      </c>
      <c r="E168" s="100">
        <v>4161592649</v>
      </c>
      <c r="F168" s="100" t="s">
        <v>28</v>
      </c>
      <c r="G168" s="100" t="s">
        <v>282</v>
      </c>
      <c r="H168" s="100"/>
      <c r="I168" s="100" t="s">
        <v>472</v>
      </c>
      <c r="J168" s="100" t="s">
        <v>256</v>
      </c>
      <c r="K168" s="100" t="s">
        <v>80</v>
      </c>
      <c r="L168" s="101">
        <v>5</v>
      </c>
      <c r="M168" s="101">
        <v>0</v>
      </c>
      <c r="N168" s="102">
        <v>55595</v>
      </c>
      <c r="O168" s="102">
        <v>277975</v>
      </c>
      <c r="P168" s="96">
        <f t="shared" si="4"/>
        <v>0</v>
      </c>
      <c r="Q168" s="102">
        <v>0</v>
      </c>
      <c r="R168" s="101">
        <v>0</v>
      </c>
      <c r="S168" s="102">
        <v>0</v>
      </c>
      <c r="T168" s="100" t="s">
        <v>162</v>
      </c>
      <c r="U168" s="100" t="s">
        <v>252</v>
      </c>
      <c r="V168" s="100" t="s">
        <v>202</v>
      </c>
      <c r="W168" s="100" t="s">
        <v>253</v>
      </c>
      <c r="X168" s="100" t="s">
        <v>425</v>
      </c>
      <c r="Y168" s="100" t="s">
        <v>445</v>
      </c>
      <c r="Z168" s="100" t="s">
        <v>251</v>
      </c>
      <c r="AA168" s="100"/>
      <c r="AB168" s="97">
        <f t="shared" si="5"/>
        <v>300213</v>
      </c>
      <c r="AC168" s="103">
        <v>0</v>
      </c>
      <c r="AD168" s="98" t="str">
        <f>VLOOKUP(AF168,Table1[[Ký hiệu]:[Hướng xli]],9,0)</f>
        <v>NCC check theo sheep data cửa hàng nhập kho điều chỉnh giảm toàn bộ HĐ cũ và xuất lại HĐ mới đúng số lượng</v>
      </c>
      <c r="AE168" s="103" t="s">
        <v>526</v>
      </c>
      <c r="AF168" s="100">
        <v>37245</v>
      </c>
      <c r="AG168" s="91" t="s">
        <v>673</v>
      </c>
      <c r="AH168" s="87" t="s">
        <v>694</v>
      </c>
      <c r="AI168" s="87" t="s">
        <v>776</v>
      </c>
      <c r="AJ168" s="88" t="s">
        <v>808</v>
      </c>
      <c r="AK168" s="90" t="s">
        <v>819</v>
      </c>
    </row>
    <row r="169" spans="1:37" s="62" customFormat="1" x14ac:dyDescent="0.25">
      <c r="A169" s="93">
        <v>45488</v>
      </c>
      <c r="B169" s="94" t="s">
        <v>398</v>
      </c>
      <c r="C169" s="93">
        <v>45498</v>
      </c>
      <c r="D169" s="94" t="s">
        <v>10</v>
      </c>
      <c r="E169" s="94">
        <v>4161613629</v>
      </c>
      <c r="F169" s="94" t="s">
        <v>319</v>
      </c>
      <c r="G169" s="94" t="s">
        <v>282</v>
      </c>
      <c r="H169" s="94"/>
      <c r="I169" s="94" t="s">
        <v>328</v>
      </c>
      <c r="J169" s="94" t="s">
        <v>305</v>
      </c>
      <c r="K169" s="94" t="s">
        <v>80</v>
      </c>
      <c r="L169" s="95">
        <v>6</v>
      </c>
      <c r="M169" s="95">
        <v>6</v>
      </c>
      <c r="N169" s="96">
        <v>111058</v>
      </c>
      <c r="O169" s="96">
        <v>666348</v>
      </c>
      <c r="P169" s="96">
        <f t="shared" si="4"/>
        <v>666348</v>
      </c>
      <c r="Q169" s="96">
        <v>0</v>
      </c>
      <c r="R169" s="95">
        <v>0</v>
      </c>
      <c r="S169" s="96">
        <v>0</v>
      </c>
      <c r="T169" s="94" t="s">
        <v>162</v>
      </c>
      <c r="U169" s="94" t="s">
        <v>252</v>
      </c>
      <c r="V169" s="94" t="s">
        <v>202</v>
      </c>
      <c r="W169" s="94" t="s">
        <v>253</v>
      </c>
      <c r="X169" s="94" t="s">
        <v>425</v>
      </c>
      <c r="Y169" s="94" t="s">
        <v>445</v>
      </c>
      <c r="Z169" s="94" t="s">
        <v>251</v>
      </c>
      <c r="AA169" s="94"/>
      <c r="AB169" s="97">
        <f t="shared" si="5"/>
        <v>719656</v>
      </c>
      <c r="AC169" s="98">
        <v>0</v>
      </c>
      <c r="AD169" s="98" t="str">
        <f>VLOOKUP(AF169,Table1[[Ký hiệu]:[Hướng xli]],9,0)</f>
        <v>NCC điều chỉnh giảm toàn bộ HĐ</v>
      </c>
      <c r="AE169" s="98" t="s">
        <v>513</v>
      </c>
      <c r="AF169" s="94">
        <v>37250</v>
      </c>
      <c r="AG169" s="91" t="s">
        <v>677</v>
      </c>
      <c r="AH169" s="87" t="s">
        <v>251</v>
      </c>
      <c r="AI169" s="87" t="s">
        <v>251</v>
      </c>
      <c r="AJ169" s="87"/>
      <c r="AK169" s="87"/>
    </row>
    <row r="170" spans="1:37" s="62" customFormat="1" x14ac:dyDescent="0.25">
      <c r="A170" s="93">
        <v>45488</v>
      </c>
      <c r="B170" s="94" t="s">
        <v>398</v>
      </c>
      <c r="C170" s="93">
        <v>45498</v>
      </c>
      <c r="D170" s="94" t="s">
        <v>10</v>
      </c>
      <c r="E170" s="94">
        <v>4161613629</v>
      </c>
      <c r="F170" s="94" t="s">
        <v>319</v>
      </c>
      <c r="G170" s="94" t="s">
        <v>282</v>
      </c>
      <c r="H170" s="94"/>
      <c r="I170" s="94" t="s">
        <v>450</v>
      </c>
      <c r="J170" s="94" t="s">
        <v>306</v>
      </c>
      <c r="K170" s="94" t="s">
        <v>80</v>
      </c>
      <c r="L170" s="95">
        <v>8</v>
      </c>
      <c r="M170" s="95">
        <v>8</v>
      </c>
      <c r="N170" s="96">
        <v>73431</v>
      </c>
      <c r="O170" s="96">
        <v>587448</v>
      </c>
      <c r="P170" s="96">
        <f t="shared" si="4"/>
        <v>587448</v>
      </c>
      <c r="Q170" s="96">
        <v>0</v>
      </c>
      <c r="R170" s="95">
        <v>0</v>
      </c>
      <c r="S170" s="96">
        <v>0</v>
      </c>
      <c r="T170" s="94" t="s">
        <v>162</v>
      </c>
      <c r="U170" s="94" t="s">
        <v>252</v>
      </c>
      <c r="V170" s="94" t="s">
        <v>202</v>
      </c>
      <c r="W170" s="94" t="s">
        <v>253</v>
      </c>
      <c r="X170" s="94" t="s">
        <v>425</v>
      </c>
      <c r="Y170" s="94" t="s">
        <v>445</v>
      </c>
      <c r="Z170" s="94" t="s">
        <v>251</v>
      </c>
      <c r="AA170" s="94"/>
      <c r="AB170" s="97">
        <f t="shared" si="5"/>
        <v>634444</v>
      </c>
      <c r="AC170" s="98">
        <v>0</v>
      </c>
      <c r="AD170" s="98" t="str">
        <f>VLOOKUP(AF170,Table1[[Ký hiệu]:[Hướng xli]],9,0)</f>
        <v>NCC điều chỉnh giảm toàn bộ HĐ</v>
      </c>
      <c r="AE170" s="98" t="s">
        <v>513</v>
      </c>
      <c r="AF170" s="94">
        <v>37250</v>
      </c>
      <c r="AG170" s="91" t="s">
        <v>677</v>
      </c>
      <c r="AH170" s="87" t="s">
        <v>251</v>
      </c>
      <c r="AI170" s="87" t="s">
        <v>251</v>
      </c>
      <c r="AJ170" s="87"/>
      <c r="AK170" s="87"/>
    </row>
    <row r="171" spans="1:37" s="62" customFormat="1" x14ac:dyDescent="0.25">
      <c r="A171" s="93">
        <v>45488</v>
      </c>
      <c r="B171" s="94" t="s">
        <v>398</v>
      </c>
      <c r="C171" s="93">
        <v>45498</v>
      </c>
      <c r="D171" s="94" t="s">
        <v>10</v>
      </c>
      <c r="E171" s="94">
        <v>4161613629</v>
      </c>
      <c r="F171" s="94" t="s">
        <v>319</v>
      </c>
      <c r="G171" s="94" t="s">
        <v>282</v>
      </c>
      <c r="H171" s="94"/>
      <c r="I171" s="94" t="s">
        <v>500</v>
      </c>
      <c r="J171" s="94" t="s">
        <v>485</v>
      </c>
      <c r="K171" s="94" t="s">
        <v>80</v>
      </c>
      <c r="L171" s="95">
        <v>5</v>
      </c>
      <c r="M171" s="95">
        <v>5</v>
      </c>
      <c r="N171" s="96">
        <v>50182</v>
      </c>
      <c r="O171" s="96">
        <v>250910</v>
      </c>
      <c r="P171" s="96">
        <f t="shared" si="4"/>
        <v>250910</v>
      </c>
      <c r="Q171" s="96">
        <v>0</v>
      </c>
      <c r="R171" s="95">
        <v>0</v>
      </c>
      <c r="S171" s="96">
        <v>0</v>
      </c>
      <c r="T171" s="94" t="s">
        <v>162</v>
      </c>
      <c r="U171" s="94" t="s">
        <v>252</v>
      </c>
      <c r="V171" s="94" t="s">
        <v>202</v>
      </c>
      <c r="W171" s="94" t="s">
        <v>253</v>
      </c>
      <c r="X171" s="94" t="s">
        <v>425</v>
      </c>
      <c r="Y171" s="94" t="s">
        <v>445</v>
      </c>
      <c r="Z171" s="94" t="s">
        <v>251</v>
      </c>
      <c r="AA171" s="94"/>
      <c r="AB171" s="97">
        <f t="shared" si="5"/>
        <v>270983</v>
      </c>
      <c r="AC171" s="98">
        <v>0</v>
      </c>
      <c r="AD171" s="98" t="str">
        <f>VLOOKUP(AF171,Table1[[Ký hiệu]:[Hướng xli]],9,0)</f>
        <v>NCC điều chỉnh giảm toàn bộ HĐ</v>
      </c>
      <c r="AE171" s="98" t="s">
        <v>513</v>
      </c>
      <c r="AF171" s="94">
        <v>37250</v>
      </c>
      <c r="AG171" s="91" t="s">
        <v>677</v>
      </c>
      <c r="AH171" s="87" t="s">
        <v>251</v>
      </c>
      <c r="AI171" s="87" t="s">
        <v>251</v>
      </c>
      <c r="AJ171" s="87"/>
      <c r="AK171" s="87"/>
    </row>
    <row r="172" spans="1:37" s="62" customFormat="1" x14ac:dyDescent="0.25">
      <c r="A172" s="93">
        <v>45488</v>
      </c>
      <c r="B172" s="94" t="s">
        <v>398</v>
      </c>
      <c r="C172" s="93">
        <v>45498</v>
      </c>
      <c r="D172" s="94" t="s">
        <v>10</v>
      </c>
      <c r="E172" s="94">
        <v>4161613629</v>
      </c>
      <c r="F172" s="94" t="s">
        <v>319</v>
      </c>
      <c r="G172" s="94" t="s">
        <v>282</v>
      </c>
      <c r="H172" s="94"/>
      <c r="I172" s="94" t="s">
        <v>243</v>
      </c>
      <c r="J172" s="94" t="s">
        <v>430</v>
      </c>
      <c r="K172" s="94" t="s">
        <v>80</v>
      </c>
      <c r="L172" s="95">
        <v>5</v>
      </c>
      <c r="M172" s="95">
        <v>5</v>
      </c>
      <c r="N172" s="96">
        <v>46000</v>
      </c>
      <c r="O172" s="96">
        <v>230000</v>
      </c>
      <c r="P172" s="96">
        <f t="shared" si="4"/>
        <v>230000</v>
      </c>
      <c r="Q172" s="96">
        <v>0</v>
      </c>
      <c r="R172" s="95">
        <v>0</v>
      </c>
      <c r="S172" s="96">
        <v>0</v>
      </c>
      <c r="T172" s="94" t="s">
        <v>162</v>
      </c>
      <c r="U172" s="94" t="s">
        <v>252</v>
      </c>
      <c r="V172" s="94" t="s">
        <v>202</v>
      </c>
      <c r="W172" s="94" t="s">
        <v>253</v>
      </c>
      <c r="X172" s="94" t="s">
        <v>425</v>
      </c>
      <c r="Y172" s="94" t="s">
        <v>445</v>
      </c>
      <c r="Z172" s="94" t="s">
        <v>251</v>
      </c>
      <c r="AA172" s="94"/>
      <c r="AB172" s="97">
        <f t="shared" si="5"/>
        <v>248400</v>
      </c>
      <c r="AC172" s="98">
        <v>0</v>
      </c>
      <c r="AD172" s="98" t="str">
        <f>VLOOKUP(AF172,Table1[[Ký hiệu]:[Hướng xli]],9,0)</f>
        <v>NCC điều chỉnh giảm toàn bộ HĐ</v>
      </c>
      <c r="AE172" s="98" t="s">
        <v>513</v>
      </c>
      <c r="AF172" s="94">
        <v>37250</v>
      </c>
      <c r="AG172" s="91" t="s">
        <v>677</v>
      </c>
      <c r="AH172" s="87" t="s">
        <v>251</v>
      </c>
      <c r="AI172" s="87" t="s">
        <v>251</v>
      </c>
      <c r="AJ172" s="87"/>
      <c r="AK172" s="87"/>
    </row>
    <row r="173" spans="1:37" s="62" customFormat="1" x14ac:dyDescent="0.25">
      <c r="A173" s="93">
        <v>45488</v>
      </c>
      <c r="B173" s="94" t="s">
        <v>398</v>
      </c>
      <c r="C173" s="93">
        <v>45498</v>
      </c>
      <c r="D173" s="94" t="s">
        <v>10</v>
      </c>
      <c r="E173" s="94">
        <v>4161613629</v>
      </c>
      <c r="F173" s="94" t="s">
        <v>319</v>
      </c>
      <c r="G173" s="94" t="s">
        <v>282</v>
      </c>
      <c r="H173" s="94"/>
      <c r="I173" s="94" t="s">
        <v>448</v>
      </c>
      <c r="J173" s="94" t="s">
        <v>372</v>
      </c>
      <c r="K173" s="94" t="s">
        <v>80</v>
      </c>
      <c r="L173" s="95">
        <v>3</v>
      </c>
      <c r="M173" s="95">
        <v>3</v>
      </c>
      <c r="N173" s="96">
        <v>59400</v>
      </c>
      <c r="O173" s="96">
        <v>178200</v>
      </c>
      <c r="P173" s="96">
        <f t="shared" si="4"/>
        <v>178200</v>
      </c>
      <c r="Q173" s="96">
        <v>0</v>
      </c>
      <c r="R173" s="95">
        <v>0</v>
      </c>
      <c r="S173" s="96">
        <v>0</v>
      </c>
      <c r="T173" s="94" t="s">
        <v>162</v>
      </c>
      <c r="U173" s="94" t="s">
        <v>252</v>
      </c>
      <c r="V173" s="94" t="s">
        <v>202</v>
      </c>
      <c r="W173" s="94" t="s">
        <v>253</v>
      </c>
      <c r="X173" s="94" t="s">
        <v>425</v>
      </c>
      <c r="Y173" s="94" t="s">
        <v>445</v>
      </c>
      <c r="Z173" s="94" t="s">
        <v>251</v>
      </c>
      <c r="AA173" s="94"/>
      <c r="AB173" s="97">
        <f t="shared" si="5"/>
        <v>192456</v>
      </c>
      <c r="AC173" s="98">
        <v>0</v>
      </c>
      <c r="AD173" s="98" t="str">
        <f>VLOOKUP(AF173,Table1[[Ký hiệu]:[Hướng xli]],9,0)</f>
        <v>NCC điều chỉnh giảm toàn bộ HĐ</v>
      </c>
      <c r="AE173" s="98" t="s">
        <v>513</v>
      </c>
      <c r="AF173" s="94">
        <v>37250</v>
      </c>
      <c r="AG173" s="91" t="s">
        <v>677</v>
      </c>
      <c r="AH173" s="87" t="s">
        <v>251</v>
      </c>
      <c r="AI173" s="87" t="s">
        <v>251</v>
      </c>
      <c r="AJ173" s="87"/>
      <c r="AK173" s="87"/>
    </row>
    <row r="174" spans="1:37" s="62" customFormat="1" x14ac:dyDescent="0.25">
      <c r="A174" s="93">
        <v>45488</v>
      </c>
      <c r="B174" s="94" t="s">
        <v>398</v>
      </c>
      <c r="C174" s="93">
        <v>45498</v>
      </c>
      <c r="D174" s="94" t="s">
        <v>10</v>
      </c>
      <c r="E174" s="94">
        <v>4161613629</v>
      </c>
      <c r="F174" s="94" t="s">
        <v>319</v>
      </c>
      <c r="G174" s="94" t="s">
        <v>282</v>
      </c>
      <c r="H174" s="94"/>
      <c r="I174" s="94" t="s">
        <v>490</v>
      </c>
      <c r="J174" s="94" t="s">
        <v>236</v>
      </c>
      <c r="K174" s="94" t="s">
        <v>80</v>
      </c>
      <c r="L174" s="95">
        <v>3</v>
      </c>
      <c r="M174" s="95">
        <v>3</v>
      </c>
      <c r="N174" s="96">
        <v>70950</v>
      </c>
      <c r="O174" s="96">
        <v>212850</v>
      </c>
      <c r="P174" s="96">
        <f t="shared" si="4"/>
        <v>212850</v>
      </c>
      <c r="Q174" s="96">
        <v>0</v>
      </c>
      <c r="R174" s="95">
        <v>0</v>
      </c>
      <c r="S174" s="96">
        <v>0</v>
      </c>
      <c r="T174" s="94" t="s">
        <v>162</v>
      </c>
      <c r="U174" s="94" t="s">
        <v>252</v>
      </c>
      <c r="V174" s="94" t="s">
        <v>202</v>
      </c>
      <c r="W174" s="94" t="s">
        <v>253</v>
      </c>
      <c r="X174" s="94" t="s">
        <v>425</v>
      </c>
      <c r="Y174" s="94" t="s">
        <v>445</v>
      </c>
      <c r="Z174" s="94" t="s">
        <v>251</v>
      </c>
      <c r="AA174" s="94"/>
      <c r="AB174" s="97">
        <f t="shared" si="5"/>
        <v>229878</v>
      </c>
      <c r="AC174" s="98">
        <v>0</v>
      </c>
      <c r="AD174" s="98" t="str">
        <f>VLOOKUP(AF174,Table1[[Ký hiệu]:[Hướng xli]],9,0)</f>
        <v>NCC điều chỉnh giảm toàn bộ HĐ</v>
      </c>
      <c r="AE174" s="98" t="s">
        <v>513</v>
      </c>
      <c r="AF174" s="94">
        <v>37250</v>
      </c>
      <c r="AG174" s="91" t="s">
        <v>677</v>
      </c>
      <c r="AH174" s="87" t="s">
        <v>251</v>
      </c>
      <c r="AI174" s="87" t="s">
        <v>251</v>
      </c>
      <c r="AJ174" s="87"/>
      <c r="AK174" s="87"/>
    </row>
    <row r="175" spans="1:37" s="62" customFormat="1" x14ac:dyDescent="0.25">
      <c r="A175" s="93">
        <v>45488</v>
      </c>
      <c r="B175" s="94" t="s">
        <v>398</v>
      </c>
      <c r="C175" s="93">
        <v>45498</v>
      </c>
      <c r="D175" s="94" t="s">
        <v>10</v>
      </c>
      <c r="E175" s="94">
        <v>4161613629</v>
      </c>
      <c r="F175" s="94" t="s">
        <v>319</v>
      </c>
      <c r="G175" s="94" t="s">
        <v>282</v>
      </c>
      <c r="H175" s="94"/>
      <c r="I175" s="94" t="s">
        <v>472</v>
      </c>
      <c r="J175" s="94" t="s">
        <v>256</v>
      </c>
      <c r="K175" s="94" t="s">
        <v>80</v>
      </c>
      <c r="L175" s="95">
        <v>5</v>
      </c>
      <c r="M175" s="95">
        <v>5</v>
      </c>
      <c r="N175" s="96">
        <v>55595</v>
      </c>
      <c r="O175" s="96">
        <v>277975</v>
      </c>
      <c r="P175" s="96">
        <f t="shared" si="4"/>
        <v>277975</v>
      </c>
      <c r="Q175" s="96">
        <v>0</v>
      </c>
      <c r="R175" s="95">
        <v>0</v>
      </c>
      <c r="S175" s="96">
        <v>0</v>
      </c>
      <c r="T175" s="94" t="s">
        <v>162</v>
      </c>
      <c r="U175" s="94" t="s">
        <v>252</v>
      </c>
      <c r="V175" s="94" t="s">
        <v>202</v>
      </c>
      <c r="W175" s="94" t="s">
        <v>253</v>
      </c>
      <c r="X175" s="94" t="s">
        <v>425</v>
      </c>
      <c r="Y175" s="94" t="s">
        <v>445</v>
      </c>
      <c r="Z175" s="94" t="s">
        <v>251</v>
      </c>
      <c r="AA175" s="94"/>
      <c r="AB175" s="97">
        <f t="shared" si="5"/>
        <v>300213</v>
      </c>
      <c r="AC175" s="98">
        <v>0</v>
      </c>
      <c r="AD175" s="98" t="str">
        <f>VLOOKUP(AF175,Table1[[Ký hiệu]:[Hướng xli]],9,0)</f>
        <v>NCC điều chỉnh giảm toàn bộ HĐ</v>
      </c>
      <c r="AE175" s="98" t="s">
        <v>513</v>
      </c>
      <c r="AF175" s="94">
        <v>37250</v>
      </c>
      <c r="AG175" s="91" t="s">
        <v>677</v>
      </c>
      <c r="AH175" s="87" t="s">
        <v>251</v>
      </c>
      <c r="AI175" s="87" t="s">
        <v>251</v>
      </c>
      <c r="AJ175" s="87"/>
      <c r="AK175" s="87"/>
    </row>
    <row r="176" spans="1:37" x14ac:dyDescent="0.25">
      <c r="A176" s="93">
        <v>45492</v>
      </c>
      <c r="B176" s="94" t="s">
        <v>203</v>
      </c>
      <c r="C176" s="93">
        <v>45498</v>
      </c>
      <c r="D176" s="94" t="s">
        <v>86</v>
      </c>
      <c r="E176" s="94">
        <v>4161661206</v>
      </c>
      <c r="F176" s="94" t="s">
        <v>17</v>
      </c>
      <c r="G176" s="94" t="s">
        <v>282</v>
      </c>
      <c r="H176" s="94"/>
      <c r="I176" s="94" t="s">
        <v>243</v>
      </c>
      <c r="J176" s="94" t="s">
        <v>430</v>
      </c>
      <c r="K176" s="94" t="s">
        <v>80</v>
      </c>
      <c r="L176" s="95">
        <v>5</v>
      </c>
      <c r="M176" s="95">
        <v>5</v>
      </c>
      <c r="N176" s="96">
        <v>46000</v>
      </c>
      <c r="O176" s="96">
        <v>230000</v>
      </c>
      <c r="P176" s="96">
        <f t="shared" si="4"/>
        <v>230000</v>
      </c>
      <c r="Q176" s="96">
        <v>0</v>
      </c>
      <c r="R176" s="95">
        <v>0</v>
      </c>
      <c r="S176" s="96">
        <v>0</v>
      </c>
      <c r="T176" s="94" t="s">
        <v>196</v>
      </c>
      <c r="U176" s="94" t="s">
        <v>252</v>
      </c>
      <c r="V176" s="94" t="s">
        <v>232</v>
      </c>
      <c r="W176" s="94" t="s">
        <v>253</v>
      </c>
      <c r="X176" s="94" t="s">
        <v>425</v>
      </c>
      <c r="Y176" s="94" t="s">
        <v>445</v>
      </c>
      <c r="Z176" s="94"/>
      <c r="AA176" s="94"/>
      <c r="AB176" s="97">
        <f t="shared" si="5"/>
        <v>248400</v>
      </c>
      <c r="AC176" s="98">
        <v>230000</v>
      </c>
      <c r="AD176" s="98" t="str">
        <f>VLOOKUP(AF176,Table1[[Ký hiệu]:[Hướng xli]],9,0)</f>
        <v>NCC check theo sheep data cửa hàng nhập kho điều chỉnh giảm toàn bộ HĐ cũ và xuất lại HĐ mới đúng số lượng</v>
      </c>
      <c r="AE176" s="98" t="s">
        <v>534</v>
      </c>
      <c r="AF176" s="94">
        <v>37393</v>
      </c>
      <c r="AG176" s="91" t="s">
        <v>673</v>
      </c>
      <c r="AH176" s="87" t="s">
        <v>693</v>
      </c>
      <c r="AI176" s="87" t="s">
        <v>791</v>
      </c>
    </row>
    <row r="177" spans="1:37" x14ac:dyDescent="0.25">
      <c r="A177" s="93">
        <v>45492</v>
      </c>
      <c r="B177" s="94" t="s">
        <v>203</v>
      </c>
      <c r="C177" s="93">
        <v>45498</v>
      </c>
      <c r="D177" s="94" t="s">
        <v>86</v>
      </c>
      <c r="E177" s="94">
        <v>4161661206</v>
      </c>
      <c r="F177" s="94" t="s">
        <v>17</v>
      </c>
      <c r="G177" s="94" t="s">
        <v>282</v>
      </c>
      <c r="H177" s="94"/>
      <c r="I177" s="94" t="s">
        <v>500</v>
      </c>
      <c r="J177" s="94" t="s">
        <v>485</v>
      </c>
      <c r="K177" s="94" t="s">
        <v>80</v>
      </c>
      <c r="L177" s="95">
        <v>5</v>
      </c>
      <c r="M177" s="95">
        <v>5</v>
      </c>
      <c r="N177" s="96">
        <v>50182</v>
      </c>
      <c r="O177" s="96">
        <v>250910</v>
      </c>
      <c r="P177" s="96">
        <f t="shared" si="4"/>
        <v>250910</v>
      </c>
      <c r="Q177" s="96">
        <v>0</v>
      </c>
      <c r="R177" s="95">
        <v>0</v>
      </c>
      <c r="S177" s="96">
        <v>0</v>
      </c>
      <c r="T177" s="94" t="s">
        <v>196</v>
      </c>
      <c r="U177" s="94" t="s">
        <v>252</v>
      </c>
      <c r="V177" s="94" t="s">
        <v>232</v>
      </c>
      <c r="W177" s="94" t="s">
        <v>253</v>
      </c>
      <c r="X177" s="94" t="s">
        <v>425</v>
      </c>
      <c r="Y177" s="94" t="s">
        <v>445</v>
      </c>
      <c r="Z177" s="94"/>
      <c r="AA177" s="94"/>
      <c r="AB177" s="97">
        <f t="shared" si="5"/>
        <v>270983</v>
      </c>
      <c r="AC177" s="98">
        <v>250910</v>
      </c>
      <c r="AD177" s="98" t="str">
        <f>VLOOKUP(AF177,Table1[[Ký hiệu]:[Hướng xli]],9,0)</f>
        <v>NCC check theo sheep data cửa hàng nhập kho điều chỉnh giảm toàn bộ HĐ cũ và xuất lại HĐ mới đúng số lượng</v>
      </c>
      <c r="AE177" s="98" t="s">
        <v>534</v>
      </c>
      <c r="AF177" s="94">
        <v>37393</v>
      </c>
      <c r="AG177" s="91" t="s">
        <v>673</v>
      </c>
      <c r="AH177" s="87" t="s">
        <v>693</v>
      </c>
      <c r="AI177" s="87" t="s">
        <v>791</v>
      </c>
    </row>
    <row r="178" spans="1:37" x14ac:dyDescent="0.25">
      <c r="A178" s="93">
        <v>45492</v>
      </c>
      <c r="B178" s="94" t="s">
        <v>203</v>
      </c>
      <c r="C178" s="93">
        <v>45498</v>
      </c>
      <c r="D178" s="94" t="s">
        <v>86</v>
      </c>
      <c r="E178" s="94">
        <v>4161661206</v>
      </c>
      <c r="F178" s="94" t="s">
        <v>17</v>
      </c>
      <c r="G178" s="94" t="s">
        <v>282</v>
      </c>
      <c r="H178" s="94"/>
      <c r="I178" s="94" t="s">
        <v>14</v>
      </c>
      <c r="J178" s="94" t="s">
        <v>461</v>
      </c>
      <c r="K178" s="94" t="s">
        <v>80</v>
      </c>
      <c r="L178" s="95">
        <v>4</v>
      </c>
      <c r="M178" s="95">
        <v>4</v>
      </c>
      <c r="N178" s="96">
        <v>101989</v>
      </c>
      <c r="O178" s="96">
        <v>407956</v>
      </c>
      <c r="P178" s="96">
        <f t="shared" si="4"/>
        <v>407956</v>
      </c>
      <c r="Q178" s="96">
        <v>0</v>
      </c>
      <c r="R178" s="95">
        <v>0</v>
      </c>
      <c r="S178" s="96">
        <v>0</v>
      </c>
      <c r="T178" s="94" t="s">
        <v>196</v>
      </c>
      <c r="U178" s="94" t="s">
        <v>252</v>
      </c>
      <c r="V178" s="94" t="s">
        <v>232</v>
      </c>
      <c r="W178" s="94" t="s">
        <v>253</v>
      </c>
      <c r="X178" s="94" t="s">
        <v>425</v>
      </c>
      <c r="Y178" s="94" t="s">
        <v>445</v>
      </c>
      <c r="Z178" s="94"/>
      <c r="AA178" s="94"/>
      <c r="AB178" s="97">
        <f t="shared" si="5"/>
        <v>440592</v>
      </c>
      <c r="AC178" s="98">
        <v>407956</v>
      </c>
      <c r="AD178" s="98" t="str">
        <f>VLOOKUP(AF178,Table1[[Ký hiệu]:[Hướng xli]],9,0)</f>
        <v>NCC check theo sheep data cửa hàng nhập kho điều chỉnh giảm toàn bộ HĐ cũ và xuất lại HĐ mới đúng số lượng</v>
      </c>
      <c r="AE178" s="98" t="s">
        <v>534</v>
      </c>
      <c r="AF178" s="94">
        <v>37393</v>
      </c>
      <c r="AG178" s="91" t="s">
        <v>673</v>
      </c>
      <c r="AH178" s="87" t="s">
        <v>693</v>
      </c>
      <c r="AI178" s="87" t="s">
        <v>791</v>
      </c>
    </row>
    <row r="179" spans="1:37" x14ac:dyDescent="0.25">
      <c r="A179" s="93">
        <v>45492</v>
      </c>
      <c r="B179" s="94" t="s">
        <v>203</v>
      </c>
      <c r="C179" s="93">
        <v>45498</v>
      </c>
      <c r="D179" s="94" t="s">
        <v>86</v>
      </c>
      <c r="E179" s="94">
        <v>4161661206</v>
      </c>
      <c r="F179" s="94" t="s">
        <v>17</v>
      </c>
      <c r="G179" s="94" t="s">
        <v>282</v>
      </c>
      <c r="H179" s="94"/>
      <c r="I179" s="94" t="s">
        <v>164</v>
      </c>
      <c r="J179" s="94" t="s">
        <v>444</v>
      </c>
      <c r="K179" s="94" t="s">
        <v>80</v>
      </c>
      <c r="L179" s="95">
        <v>5</v>
      </c>
      <c r="M179" s="95">
        <v>5</v>
      </c>
      <c r="N179" s="96">
        <v>111606</v>
      </c>
      <c r="O179" s="96">
        <v>558030</v>
      </c>
      <c r="P179" s="96">
        <f t="shared" si="4"/>
        <v>558030</v>
      </c>
      <c r="Q179" s="96">
        <v>0</v>
      </c>
      <c r="R179" s="95">
        <v>0</v>
      </c>
      <c r="S179" s="96">
        <v>0</v>
      </c>
      <c r="T179" s="94" t="s">
        <v>196</v>
      </c>
      <c r="U179" s="94" t="s">
        <v>252</v>
      </c>
      <c r="V179" s="94" t="s">
        <v>232</v>
      </c>
      <c r="W179" s="94" t="s">
        <v>253</v>
      </c>
      <c r="X179" s="94" t="s">
        <v>425</v>
      </c>
      <c r="Y179" s="94" t="s">
        <v>445</v>
      </c>
      <c r="Z179" s="94"/>
      <c r="AA179" s="94"/>
      <c r="AB179" s="97">
        <f t="shared" si="5"/>
        <v>602672</v>
      </c>
      <c r="AC179" s="98">
        <v>558030</v>
      </c>
      <c r="AD179" s="98" t="str">
        <f>VLOOKUP(AF179,Table1[[Ký hiệu]:[Hướng xli]],9,0)</f>
        <v>NCC check theo sheep data cửa hàng nhập kho điều chỉnh giảm toàn bộ HĐ cũ và xuất lại HĐ mới đúng số lượng</v>
      </c>
      <c r="AE179" s="98" t="s">
        <v>534</v>
      </c>
      <c r="AF179" s="94">
        <v>37393</v>
      </c>
      <c r="AG179" s="91" t="s">
        <v>673</v>
      </c>
      <c r="AH179" s="87" t="s">
        <v>693</v>
      </c>
      <c r="AI179" s="87" t="s">
        <v>791</v>
      </c>
    </row>
    <row r="180" spans="1:37" x14ac:dyDescent="0.25">
      <c r="A180" s="93">
        <v>45492</v>
      </c>
      <c r="B180" s="94" t="s">
        <v>203</v>
      </c>
      <c r="C180" s="93">
        <v>45498</v>
      </c>
      <c r="D180" s="94" t="s">
        <v>86</v>
      </c>
      <c r="E180" s="94">
        <v>4161661206</v>
      </c>
      <c r="F180" s="94" t="s">
        <v>17</v>
      </c>
      <c r="G180" s="94" t="s">
        <v>282</v>
      </c>
      <c r="H180" s="94"/>
      <c r="I180" s="94" t="s">
        <v>312</v>
      </c>
      <c r="J180" s="94" t="s">
        <v>6</v>
      </c>
      <c r="K180" s="94" t="s">
        <v>80</v>
      </c>
      <c r="L180" s="95">
        <v>5</v>
      </c>
      <c r="M180" s="95">
        <v>5</v>
      </c>
      <c r="N180" s="96">
        <v>31977</v>
      </c>
      <c r="O180" s="96">
        <v>159885</v>
      </c>
      <c r="P180" s="96">
        <f t="shared" si="4"/>
        <v>159885</v>
      </c>
      <c r="Q180" s="96">
        <v>0</v>
      </c>
      <c r="R180" s="95">
        <v>0</v>
      </c>
      <c r="S180" s="96">
        <v>0</v>
      </c>
      <c r="T180" s="94" t="s">
        <v>196</v>
      </c>
      <c r="U180" s="94" t="s">
        <v>252</v>
      </c>
      <c r="V180" s="94" t="s">
        <v>232</v>
      </c>
      <c r="W180" s="94" t="s">
        <v>253</v>
      </c>
      <c r="X180" s="94" t="s">
        <v>425</v>
      </c>
      <c r="Y180" s="94" t="s">
        <v>445</v>
      </c>
      <c r="Z180" s="94"/>
      <c r="AA180" s="94"/>
      <c r="AB180" s="97">
        <f t="shared" si="5"/>
        <v>172676</v>
      </c>
      <c r="AC180" s="98">
        <v>159885</v>
      </c>
      <c r="AD180" s="98" t="str">
        <f>VLOOKUP(AF180,Table1[[Ký hiệu]:[Hướng xli]],9,0)</f>
        <v>NCC check theo sheep data cửa hàng nhập kho điều chỉnh giảm toàn bộ HĐ cũ và xuất lại HĐ mới đúng số lượng</v>
      </c>
      <c r="AE180" s="98" t="s">
        <v>534</v>
      </c>
      <c r="AF180" s="94">
        <v>37393</v>
      </c>
      <c r="AG180" s="91" t="s">
        <v>673</v>
      </c>
      <c r="AH180" s="87" t="s">
        <v>693</v>
      </c>
      <c r="AI180" s="87" t="s">
        <v>791</v>
      </c>
    </row>
    <row r="181" spans="1:37" s="16" customFormat="1" x14ac:dyDescent="0.25">
      <c r="A181" s="99">
        <v>45492</v>
      </c>
      <c r="B181" s="100" t="s">
        <v>203</v>
      </c>
      <c r="C181" s="99">
        <v>45498</v>
      </c>
      <c r="D181" s="100" t="s">
        <v>86</v>
      </c>
      <c r="E181" s="100">
        <v>4161661206</v>
      </c>
      <c r="F181" s="100" t="s">
        <v>17</v>
      </c>
      <c r="G181" s="100" t="s">
        <v>282</v>
      </c>
      <c r="H181" s="100"/>
      <c r="I181" s="100" t="s">
        <v>19</v>
      </c>
      <c r="J181" s="100" t="s">
        <v>357</v>
      </c>
      <c r="K181" s="100" t="s">
        <v>80</v>
      </c>
      <c r="L181" s="101">
        <v>5</v>
      </c>
      <c r="M181" s="101">
        <v>0</v>
      </c>
      <c r="N181" s="102">
        <v>56848</v>
      </c>
      <c r="O181" s="102">
        <v>284240</v>
      </c>
      <c r="P181" s="96">
        <f t="shared" si="4"/>
        <v>0</v>
      </c>
      <c r="Q181" s="102">
        <v>0</v>
      </c>
      <c r="R181" s="101">
        <v>0</v>
      </c>
      <c r="S181" s="102">
        <v>0</v>
      </c>
      <c r="T181" s="100" t="s">
        <v>196</v>
      </c>
      <c r="U181" s="100" t="s">
        <v>252</v>
      </c>
      <c r="V181" s="100" t="s">
        <v>232</v>
      </c>
      <c r="W181" s="100" t="s">
        <v>253</v>
      </c>
      <c r="X181" s="100" t="s">
        <v>425</v>
      </c>
      <c r="Y181" s="100" t="s">
        <v>445</v>
      </c>
      <c r="Z181" s="100"/>
      <c r="AA181" s="100"/>
      <c r="AB181" s="97">
        <f t="shared" si="5"/>
        <v>306979</v>
      </c>
      <c r="AC181" s="103">
        <v>0</v>
      </c>
      <c r="AD181" s="98" t="str">
        <f>VLOOKUP(AF181,Table1[[Ký hiệu]:[Hướng xli]],9,0)</f>
        <v>NCC check theo sheep data cửa hàng nhập kho điều chỉnh giảm toàn bộ HĐ cũ và xuất lại HĐ mới đúng số lượng</v>
      </c>
      <c r="AE181" s="103" t="s">
        <v>534</v>
      </c>
      <c r="AF181" s="100">
        <v>37393</v>
      </c>
      <c r="AG181" s="91" t="s">
        <v>673</v>
      </c>
      <c r="AH181" s="87" t="s">
        <v>693</v>
      </c>
      <c r="AI181" s="87" t="s">
        <v>791</v>
      </c>
      <c r="AJ181" s="88"/>
      <c r="AK181" s="88"/>
    </row>
    <row r="182" spans="1:37" x14ac:dyDescent="0.25">
      <c r="A182" s="93">
        <v>45492</v>
      </c>
      <c r="B182" s="94" t="s">
        <v>203</v>
      </c>
      <c r="C182" s="93">
        <v>45498</v>
      </c>
      <c r="D182" s="94" t="s">
        <v>86</v>
      </c>
      <c r="E182" s="94">
        <v>4161661206</v>
      </c>
      <c r="F182" s="94" t="s">
        <v>17</v>
      </c>
      <c r="G182" s="94" t="s">
        <v>282</v>
      </c>
      <c r="H182" s="94"/>
      <c r="I182" s="94" t="s">
        <v>448</v>
      </c>
      <c r="J182" s="94" t="s">
        <v>372</v>
      </c>
      <c r="K182" s="94" t="s">
        <v>80</v>
      </c>
      <c r="L182" s="95">
        <v>5</v>
      </c>
      <c r="M182" s="95">
        <v>5</v>
      </c>
      <c r="N182" s="96">
        <v>74250</v>
      </c>
      <c r="O182" s="96">
        <v>371250</v>
      </c>
      <c r="P182" s="96">
        <f t="shared" si="4"/>
        <v>371250</v>
      </c>
      <c r="Q182" s="96">
        <v>0</v>
      </c>
      <c r="R182" s="95">
        <v>0</v>
      </c>
      <c r="S182" s="96">
        <v>0</v>
      </c>
      <c r="T182" s="94" t="s">
        <v>196</v>
      </c>
      <c r="U182" s="94" t="s">
        <v>252</v>
      </c>
      <c r="V182" s="94" t="s">
        <v>232</v>
      </c>
      <c r="W182" s="94" t="s">
        <v>253</v>
      </c>
      <c r="X182" s="94" t="s">
        <v>425</v>
      </c>
      <c r="Y182" s="94" t="s">
        <v>445</v>
      </c>
      <c r="Z182" s="94"/>
      <c r="AA182" s="94"/>
      <c r="AB182" s="97">
        <f t="shared" si="5"/>
        <v>400950</v>
      </c>
      <c r="AC182" s="98">
        <v>371250</v>
      </c>
      <c r="AD182" s="98" t="str">
        <f>VLOOKUP(AF182,Table1[[Ký hiệu]:[Hướng xli]],9,0)</f>
        <v>NCC check theo sheep data cửa hàng nhập kho điều chỉnh giảm toàn bộ HĐ cũ và xuất lại HĐ mới đúng số lượng</v>
      </c>
      <c r="AE182" s="98" t="s">
        <v>534</v>
      </c>
      <c r="AF182" s="94">
        <v>37393</v>
      </c>
      <c r="AG182" s="91" t="s">
        <v>673</v>
      </c>
      <c r="AH182" s="87" t="s">
        <v>693</v>
      </c>
      <c r="AI182" s="87" t="s">
        <v>791</v>
      </c>
    </row>
    <row r="183" spans="1:37" x14ac:dyDescent="0.25">
      <c r="A183" s="93">
        <v>45492</v>
      </c>
      <c r="B183" s="94" t="s">
        <v>203</v>
      </c>
      <c r="C183" s="93">
        <v>45498</v>
      </c>
      <c r="D183" s="94" t="s">
        <v>86</v>
      </c>
      <c r="E183" s="94">
        <v>4161661206</v>
      </c>
      <c r="F183" s="94" t="s">
        <v>17</v>
      </c>
      <c r="G183" s="94" t="s">
        <v>282</v>
      </c>
      <c r="H183" s="94"/>
      <c r="I183" s="94" t="s">
        <v>490</v>
      </c>
      <c r="J183" s="94" t="s">
        <v>236</v>
      </c>
      <c r="K183" s="94" t="s">
        <v>80</v>
      </c>
      <c r="L183" s="95">
        <v>5</v>
      </c>
      <c r="M183" s="95">
        <v>5</v>
      </c>
      <c r="N183" s="96">
        <v>70950</v>
      </c>
      <c r="O183" s="96">
        <v>354750</v>
      </c>
      <c r="P183" s="96">
        <f t="shared" si="4"/>
        <v>354750</v>
      </c>
      <c r="Q183" s="96">
        <v>0</v>
      </c>
      <c r="R183" s="95">
        <v>0</v>
      </c>
      <c r="S183" s="96">
        <v>0</v>
      </c>
      <c r="T183" s="94" t="s">
        <v>196</v>
      </c>
      <c r="U183" s="94" t="s">
        <v>252</v>
      </c>
      <c r="V183" s="94" t="s">
        <v>232</v>
      </c>
      <c r="W183" s="94" t="s">
        <v>253</v>
      </c>
      <c r="X183" s="94" t="s">
        <v>425</v>
      </c>
      <c r="Y183" s="94" t="s">
        <v>445</v>
      </c>
      <c r="Z183" s="94"/>
      <c r="AA183" s="94"/>
      <c r="AB183" s="97">
        <f t="shared" si="5"/>
        <v>383130</v>
      </c>
      <c r="AC183" s="98">
        <v>354750</v>
      </c>
      <c r="AD183" s="98" t="str">
        <f>VLOOKUP(AF183,Table1[[Ký hiệu]:[Hướng xli]],9,0)</f>
        <v>NCC check theo sheep data cửa hàng nhập kho điều chỉnh giảm toàn bộ HĐ cũ và xuất lại HĐ mới đúng số lượng</v>
      </c>
      <c r="AE183" s="98" t="s">
        <v>534</v>
      </c>
      <c r="AF183" s="94">
        <v>37393</v>
      </c>
      <c r="AG183" s="91" t="s">
        <v>673</v>
      </c>
      <c r="AH183" s="87" t="s">
        <v>693</v>
      </c>
      <c r="AI183" s="87" t="s">
        <v>791</v>
      </c>
    </row>
    <row r="184" spans="1:37" x14ac:dyDescent="0.25">
      <c r="A184" s="93">
        <v>45492</v>
      </c>
      <c r="B184" s="94" t="s">
        <v>203</v>
      </c>
      <c r="C184" s="93">
        <v>45498</v>
      </c>
      <c r="D184" s="94" t="s">
        <v>86</v>
      </c>
      <c r="E184" s="94">
        <v>4161661206</v>
      </c>
      <c r="F184" s="94" t="s">
        <v>17</v>
      </c>
      <c r="G184" s="94" t="s">
        <v>282</v>
      </c>
      <c r="H184" s="94"/>
      <c r="I184" s="94" t="s">
        <v>486</v>
      </c>
      <c r="J184" s="94" t="s">
        <v>22</v>
      </c>
      <c r="K184" s="94" t="s">
        <v>80</v>
      </c>
      <c r="L184" s="95">
        <v>5</v>
      </c>
      <c r="M184" s="95">
        <v>5</v>
      </c>
      <c r="N184" s="96">
        <v>50400</v>
      </c>
      <c r="O184" s="96">
        <v>252000</v>
      </c>
      <c r="P184" s="96">
        <f t="shared" si="4"/>
        <v>252000</v>
      </c>
      <c r="Q184" s="96">
        <v>0</v>
      </c>
      <c r="R184" s="95">
        <v>0</v>
      </c>
      <c r="S184" s="96">
        <v>0</v>
      </c>
      <c r="T184" s="94" t="s">
        <v>196</v>
      </c>
      <c r="U184" s="94" t="s">
        <v>252</v>
      </c>
      <c r="V184" s="94" t="s">
        <v>232</v>
      </c>
      <c r="W184" s="94" t="s">
        <v>253</v>
      </c>
      <c r="X184" s="94" t="s">
        <v>425</v>
      </c>
      <c r="Y184" s="94" t="s">
        <v>445</v>
      </c>
      <c r="Z184" s="94"/>
      <c r="AA184" s="94"/>
      <c r="AB184" s="97">
        <f t="shared" si="5"/>
        <v>272160</v>
      </c>
      <c r="AC184" s="98">
        <v>252000</v>
      </c>
      <c r="AD184" s="98" t="str">
        <f>VLOOKUP(AF184,Table1[[Ký hiệu]:[Hướng xli]],9,0)</f>
        <v>NCC check theo sheep data cửa hàng nhập kho điều chỉnh giảm toàn bộ HĐ cũ và xuất lại HĐ mới đúng số lượng</v>
      </c>
      <c r="AE184" s="98" t="s">
        <v>534</v>
      </c>
      <c r="AF184" s="94">
        <v>37393</v>
      </c>
      <c r="AG184" s="91" t="s">
        <v>673</v>
      </c>
      <c r="AH184" s="87" t="s">
        <v>693</v>
      </c>
      <c r="AI184" s="87" t="s">
        <v>791</v>
      </c>
    </row>
    <row r="185" spans="1:37" x14ac:dyDescent="0.25">
      <c r="A185" s="93">
        <v>45492</v>
      </c>
      <c r="B185" s="94" t="s">
        <v>203</v>
      </c>
      <c r="C185" s="93">
        <v>45498</v>
      </c>
      <c r="D185" s="94" t="s">
        <v>86</v>
      </c>
      <c r="E185" s="94">
        <v>4161661206</v>
      </c>
      <c r="F185" s="94" t="s">
        <v>17</v>
      </c>
      <c r="G185" s="94" t="s">
        <v>282</v>
      </c>
      <c r="H185" s="94"/>
      <c r="I185" s="94" t="s">
        <v>45</v>
      </c>
      <c r="J185" s="94" t="s">
        <v>168</v>
      </c>
      <c r="K185" s="94" t="s">
        <v>80</v>
      </c>
      <c r="L185" s="95">
        <v>5</v>
      </c>
      <c r="M185" s="95">
        <v>5</v>
      </c>
      <c r="N185" s="96">
        <v>49500</v>
      </c>
      <c r="O185" s="96">
        <v>247500</v>
      </c>
      <c r="P185" s="96">
        <f t="shared" si="4"/>
        <v>247500</v>
      </c>
      <c r="Q185" s="96">
        <v>0</v>
      </c>
      <c r="R185" s="95">
        <v>0</v>
      </c>
      <c r="S185" s="96">
        <v>0</v>
      </c>
      <c r="T185" s="94" t="s">
        <v>196</v>
      </c>
      <c r="U185" s="94" t="s">
        <v>252</v>
      </c>
      <c r="V185" s="94" t="s">
        <v>232</v>
      </c>
      <c r="W185" s="94" t="s">
        <v>253</v>
      </c>
      <c r="X185" s="94" t="s">
        <v>425</v>
      </c>
      <c r="Y185" s="94" t="s">
        <v>445</v>
      </c>
      <c r="Z185" s="94"/>
      <c r="AA185" s="94"/>
      <c r="AB185" s="97">
        <f t="shared" si="5"/>
        <v>267300</v>
      </c>
      <c r="AC185" s="98">
        <v>247500</v>
      </c>
      <c r="AD185" s="98" t="str">
        <f>VLOOKUP(AF185,Table1[[Ký hiệu]:[Hướng xli]],9,0)</f>
        <v>NCC check theo sheep data cửa hàng nhập kho điều chỉnh giảm toàn bộ HĐ cũ và xuất lại HĐ mới đúng số lượng</v>
      </c>
      <c r="AE185" s="98" t="s">
        <v>534</v>
      </c>
      <c r="AF185" s="94">
        <v>37393</v>
      </c>
      <c r="AG185" s="91" t="s">
        <v>673</v>
      </c>
      <c r="AH185" s="87" t="s">
        <v>693</v>
      </c>
      <c r="AI185" s="87" t="s">
        <v>791</v>
      </c>
    </row>
    <row r="186" spans="1:37" x14ac:dyDescent="0.25">
      <c r="A186" s="93">
        <v>45492</v>
      </c>
      <c r="B186" s="94" t="s">
        <v>203</v>
      </c>
      <c r="C186" s="93">
        <v>45498</v>
      </c>
      <c r="D186" s="94" t="s">
        <v>86</v>
      </c>
      <c r="E186" s="94">
        <v>4161661206</v>
      </c>
      <c r="F186" s="94" t="s">
        <v>17</v>
      </c>
      <c r="G186" s="94" t="s">
        <v>282</v>
      </c>
      <c r="H186" s="94"/>
      <c r="I186" s="94" t="s">
        <v>329</v>
      </c>
      <c r="J186" s="94" t="s">
        <v>173</v>
      </c>
      <c r="K186" s="94" t="s">
        <v>80</v>
      </c>
      <c r="L186" s="95">
        <v>5</v>
      </c>
      <c r="M186" s="95">
        <v>5</v>
      </c>
      <c r="N186" s="96">
        <v>94013</v>
      </c>
      <c r="O186" s="96">
        <v>470065</v>
      </c>
      <c r="P186" s="96">
        <f t="shared" si="4"/>
        <v>470065</v>
      </c>
      <c r="Q186" s="96">
        <v>0</v>
      </c>
      <c r="R186" s="95">
        <v>0</v>
      </c>
      <c r="S186" s="96">
        <v>0</v>
      </c>
      <c r="T186" s="94" t="s">
        <v>196</v>
      </c>
      <c r="U186" s="94" t="s">
        <v>252</v>
      </c>
      <c r="V186" s="94" t="s">
        <v>232</v>
      </c>
      <c r="W186" s="94" t="s">
        <v>253</v>
      </c>
      <c r="X186" s="94" t="s">
        <v>425</v>
      </c>
      <c r="Y186" s="94" t="s">
        <v>445</v>
      </c>
      <c r="Z186" s="94"/>
      <c r="AA186" s="94"/>
      <c r="AB186" s="97">
        <f t="shared" si="5"/>
        <v>507670</v>
      </c>
      <c r="AC186" s="98">
        <v>470065</v>
      </c>
      <c r="AD186" s="98" t="str">
        <f>VLOOKUP(AF186,Table1[[Ký hiệu]:[Hướng xli]],9,0)</f>
        <v>NCC check theo sheep data cửa hàng nhập kho điều chỉnh giảm toàn bộ HĐ cũ và xuất lại HĐ mới đúng số lượng</v>
      </c>
      <c r="AE186" s="98" t="s">
        <v>534</v>
      </c>
      <c r="AF186" s="94">
        <v>37393</v>
      </c>
      <c r="AG186" s="91" t="s">
        <v>673</v>
      </c>
      <c r="AH186" s="87" t="s">
        <v>693</v>
      </c>
      <c r="AI186" s="87" t="s">
        <v>791</v>
      </c>
    </row>
    <row r="187" spans="1:37" x14ac:dyDescent="0.25">
      <c r="A187" s="93">
        <v>45492</v>
      </c>
      <c r="B187" s="94" t="s">
        <v>203</v>
      </c>
      <c r="C187" s="93">
        <v>45498</v>
      </c>
      <c r="D187" s="94" t="s">
        <v>86</v>
      </c>
      <c r="E187" s="94">
        <v>4161661206</v>
      </c>
      <c r="F187" s="94" t="s">
        <v>17</v>
      </c>
      <c r="G187" s="94" t="s">
        <v>282</v>
      </c>
      <c r="H187" s="94"/>
      <c r="I187" s="94" t="s">
        <v>472</v>
      </c>
      <c r="J187" s="94" t="s">
        <v>256</v>
      </c>
      <c r="K187" s="94" t="s">
        <v>80</v>
      </c>
      <c r="L187" s="95">
        <v>5</v>
      </c>
      <c r="M187" s="95">
        <v>5</v>
      </c>
      <c r="N187" s="96">
        <v>55595</v>
      </c>
      <c r="O187" s="96">
        <v>277975</v>
      </c>
      <c r="P187" s="96">
        <f t="shared" si="4"/>
        <v>277975</v>
      </c>
      <c r="Q187" s="96">
        <v>0</v>
      </c>
      <c r="R187" s="95">
        <v>0</v>
      </c>
      <c r="S187" s="96">
        <v>0</v>
      </c>
      <c r="T187" s="94" t="s">
        <v>196</v>
      </c>
      <c r="U187" s="94" t="s">
        <v>252</v>
      </c>
      <c r="V187" s="94" t="s">
        <v>232</v>
      </c>
      <c r="W187" s="94" t="s">
        <v>253</v>
      </c>
      <c r="X187" s="94" t="s">
        <v>425</v>
      </c>
      <c r="Y187" s="94" t="s">
        <v>445</v>
      </c>
      <c r="Z187" s="94"/>
      <c r="AA187" s="94"/>
      <c r="AB187" s="97">
        <f t="shared" si="5"/>
        <v>300213</v>
      </c>
      <c r="AC187" s="98">
        <v>277975</v>
      </c>
      <c r="AD187" s="98" t="str">
        <f>VLOOKUP(AF187,Table1[[Ký hiệu]:[Hướng xli]],9,0)</f>
        <v>NCC check theo sheep data cửa hàng nhập kho điều chỉnh giảm toàn bộ HĐ cũ và xuất lại HĐ mới đúng số lượng</v>
      </c>
      <c r="AE187" s="98" t="s">
        <v>534</v>
      </c>
      <c r="AF187" s="94">
        <v>37393</v>
      </c>
      <c r="AG187" s="91" t="s">
        <v>673</v>
      </c>
      <c r="AH187" s="87" t="s">
        <v>693</v>
      </c>
      <c r="AI187" s="87" t="s">
        <v>791</v>
      </c>
    </row>
    <row r="188" spans="1:37" x14ac:dyDescent="0.25">
      <c r="A188" s="93">
        <v>45492</v>
      </c>
      <c r="B188" s="94" t="s">
        <v>203</v>
      </c>
      <c r="C188" s="93">
        <v>45498</v>
      </c>
      <c r="D188" s="94" t="s">
        <v>86</v>
      </c>
      <c r="E188" s="94">
        <v>4161661206</v>
      </c>
      <c r="F188" s="94" t="s">
        <v>17</v>
      </c>
      <c r="G188" s="94" t="s">
        <v>282</v>
      </c>
      <c r="H188" s="94"/>
      <c r="I188" s="94" t="s">
        <v>328</v>
      </c>
      <c r="J188" s="94" t="s">
        <v>305</v>
      </c>
      <c r="K188" s="94" t="s">
        <v>80</v>
      </c>
      <c r="L188" s="95">
        <v>5</v>
      </c>
      <c r="M188" s="95">
        <v>5</v>
      </c>
      <c r="N188" s="96">
        <v>111058</v>
      </c>
      <c r="O188" s="96">
        <v>555290</v>
      </c>
      <c r="P188" s="96">
        <f t="shared" si="4"/>
        <v>555290</v>
      </c>
      <c r="Q188" s="96">
        <v>0</v>
      </c>
      <c r="R188" s="95">
        <v>0</v>
      </c>
      <c r="S188" s="96">
        <v>0</v>
      </c>
      <c r="T188" s="94" t="s">
        <v>196</v>
      </c>
      <c r="U188" s="94" t="s">
        <v>252</v>
      </c>
      <c r="V188" s="94" t="s">
        <v>232</v>
      </c>
      <c r="W188" s="94" t="s">
        <v>253</v>
      </c>
      <c r="X188" s="94" t="s">
        <v>425</v>
      </c>
      <c r="Y188" s="94" t="s">
        <v>445</v>
      </c>
      <c r="Z188" s="94"/>
      <c r="AA188" s="94"/>
      <c r="AB188" s="97">
        <f t="shared" si="5"/>
        <v>599713</v>
      </c>
      <c r="AC188" s="98">
        <v>555290</v>
      </c>
      <c r="AD188" s="98" t="str">
        <f>VLOOKUP(AF188,Table1[[Ký hiệu]:[Hướng xli]],9,0)</f>
        <v>NCC check theo sheep data cửa hàng nhập kho điều chỉnh giảm toàn bộ HĐ cũ và xuất lại HĐ mới đúng số lượng</v>
      </c>
      <c r="AE188" s="98" t="s">
        <v>534</v>
      </c>
      <c r="AF188" s="94">
        <v>37393</v>
      </c>
      <c r="AG188" s="91" t="s">
        <v>673</v>
      </c>
      <c r="AH188" s="87" t="s">
        <v>693</v>
      </c>
      <c r="AI188" s="87" t="s">
        <v>791</v>
      </c>
    </row>
    <row r="189" spans="1:37" x14ac:dyDescent="0.25">
      <c r="A189" s="93">
        <v>45492</v>
      </c>
      <c r="B189" s="94" t="s">
        <v>203</v>
      </c>
      <c r="C189" s="93">
        <v>45498</v>
      </c>
      <c r="D189" s="94" t="s">
        <v>86</v>
      </c>
      <c r="E189" s="94">
        <v>4161661206</v>
      </c>
      <c r="F189" s="94" t="s">
        <v>17</v>
      </c>
      <c r="G189" s="94" t="s">
        <v>282</v>
      </c>
      <c r="H189" s="94"/>
      <c r="I189" s="94" t="s">
        <v>450</v>
      </c>
      <c r="J189" s="94" t="s">
        <v>306</v>
      </c>
      <c r="K189" s="94" t="s">
        <v>80</v>
      </c>
      <c r="L189" s="95">
        <v>5</v>
      </c>
      <c r="M189" s="95">
        <v>5</v>
      </c>
      <c r="N189" s="96">
        <v>73431</v>
      </c>
      <c r="O189" s="96">
        <v>367155</v>
      </c>
      <c r="P189" s="96">
        <f t="shared" si="4"/>
        <v>367155</v>
      </c>
      <c r="Q189" s="96">
        <v>0</v>
      </c>
      <c r="R189" s="95">
        <v>0</v>
      </c>
      <c r="S189" s="96">
        <v>0</v>
      </c>
      <c r="T189" s="94" t="s">
        <v>196</v>
      </c>
      <c r="U189" s="94" t="s">
        <v>252</v>
      </c>
      <c r="V189" s="94" t="s">
        <v>232</v>
      </c>
      <c r="W189" s="94" t="s">
        <v>253</v>
      </c>
      <c r="X189" s="94" t="s">
        <v>425</v>
      </c>
      <c r="Y189" s="94" t="s">
        <v>445</v>
      </c>
      <c r="Z189" s="94"/>
      <c r="AA189" s="94"/>
      <c r="AB189" s="97">
        <f t="shared" si="5"/>
        <v>396527</v>
      </c>
      <c r="AC189" s="98">
        <v>367155</v>
      </c>
      <c r="AD189" s="98" t="str">
        <f>VLOOKUP(AF189,Table1[[Ký hiệu]:[Hướng xli]],9,0)</f>
        <v>NCC check theo sheep data cửa hàng nhập kho điều chỉnh giảm toàn bộ HĐ cũ và xuất lại HĐ mới đúng số lượng</v>
      </c>
      <c r="AE189" s="98" t="s">
        <v>534</v>
      </c>
      <c r="AF189" s="94">
        <v>37393</v>
      </c>
      <c r="AG189" s="91" t="s">
        <v>673</v>
      </c>
      <c r="AH189" s="87" t="s">
        <v>693</v>
      </c>
      <c r="AI189" s="87" t="s">
        <v>791</v>
      </c>
    </row>
    <row r="190" spans="1:37" s="16" customFormat="1" x14ac:dyDescent="0.25">
      <c r="A190" s="99">
        <v>45492</v>
      </c>
      <c r="B190" s="100" t="s">
        <v>455</v>
      </c>
      <c r="C190" s="99">
        <v>45498</v>
      </c>
      <c r="D190" s="100" t="s">
        <v>255</v>
      </c>
      <c r="E190" s="100">
        <v>4161539997</v>
      </c>
      <c r="F190" s="100" t="s">
        <v>330</v>
      </c>
      <c r="G190" s="100" t="s">
        <v>282</v>
      </c>
      <c r="H190" s="100"/>
      <c r="I190" s="100" t="s">
        <v>450</v>
      </c>
      <c r="J190" s="100" t="s">
        <v>306</v>
      </c>
      <c r="K190" s="100" t="s">
        <v>80</v>
      </c>
      <c r="L190" s="101">
        <v>8</v>
      </c>
      <c r="M190" s="101">
        <v>0</v>
      </c>
      <c r="N190" s="102">
        <v>73431</v>
      </c>
      <c r="O190" s="102">
        <v>587448</v>
      </c>
      <c r="P190" s="96">
        <f t="shared" si="4"/>
        <v>0</v>
      </c>
      <c r="Q190" s="102">
        <v>0</v>
      </c>
      <c r="R190" s="101">
        <v>0</v>
      </c>
      <c r="S190" s="102">
        <v>0</v>
      </c>
      <c r="T190" s="100" t="s">
        <v>196</v>
      </c>
      <c r="U190" s="100" t="s">
        <v>252</v>
      </c>
      <c r="V190" s="100" t="s">
        <v>232</v>
      </c>
      <c r="W190" s="100" t="s">
        <v>253</v>
      </c>
      <c r="X190" s="100" t="s">
        <v>425</v>
      </c>
      <c r="Y190" s="100" t="s">
        <v>445</v>
      </c>
      <c r="Z190" s="100"/>
      <c r="AA190" s="100"/>
      <c r="AB190" s="97">
        <f t="shared" si="5"/>
        <v>634444</v>
      </c>
      <c r="AC190" s="103">
        <v>0</v>
      </c>
      <c r="AD190" s="98" t="str">
        <f>VLOOKUP(AF190,Table1[[Ký hiệu]:[Hướng xli]],9,0)</f>
        <v>NCC check theo sheep data cửa hàng nhập kho điều chỉnh giảm toàn bộ HĐ cũ và xuất lại HĐ mới đúng số lượng</v>
      </c>
      <c r="AE190" s="103" t="s">
        <v>535</v>
      </c>
      <c r="AF190" s="100">
        <v>37399</v>
      </c>
      <c r="AG190" s="91" t="s">
        <v>673</v>
      </c>
      <c r="AH190" s="87" t="s">
        <v>692</v>
      </c>
      <c r="AI190" s="87" t="s">
        <v>790</v>
      </c>
      <c r="AJ190" s="88"/>
      <c r="AK190" s="88"/>
    </row>
    <row r="191" spans="1:37" x14ac:dyDescent="0.25">
      <c r="A191" s="93">
        <v>45492</v>
      </c>
      <c r="B191" s="94" t="s">
        <v>455</v>
      </c>
      <c r="C191" s="93">
        <v>45498</v>
      </c>
      <c r="D191" s="94" t="s">
        <v>255</v>
      </c>
      <c r="E191" s="94">
        <v>4161539997</v>
      </c>
      <c r="F191" s="94" t="s">
        <v>330</v>
      </c>
      <c r="G191" s="94" t="s">
        <v>282</v>
      </c>
      <c r="H191" s="94"/>
      <c r="I191" s="94" t="s">
        <v>328</v>
      </c>
      <c r="J191" s="94" t="s">
        <v>305</v>
      </c>
      <c r="K191" s="94" t="s">
        <v>80</v>
      </c>
      <c r="L191" s="95">
        <v>5</v>
      </c>
      <c r="M191" s="95">
        <v>5</v>
      </c>
      <c r="N191" s="96">
        <v>111058</v>
      </c>
      <c r="O191" s="96">
        <v>555290</v>
      </c>
      <c r="P191" s="96">
        <f t="shared" si="4"/>
        <v>555290</v>
      </c>
      <c r="Q191" s="96">
        <v>0</v>
      </c>
      <c r="R191" s="95">
        <v>0</v>
      </c>
      <c r="S191" s="96">
        <v>0</v>
      </c>
      <c r="T191" s="94" t="s">
        <v>196</v>
      </c>
      <c r="U191" s="94" t="s">
        <v>252</v>
      </c>
      <c r="V191" s="94" t="s">
        <v>232</v>
      </c>
      <c r="W191" s="94" t="s">
        <v>253</v>
      </c>
      <c r="X191" s="94" t="s">
        <v>425</v>
      </c>
      <c r="Y191" s="94" t="s">
        <v>445</v>
      </c>
      <c r="Z191" s="94"/>
      <c r="AA191" s="94"/>
      <c r="AB191" s="97">
        <f t="shared" si="5"/>
        <v>599713</v>
      </c>
      <c r="AC191" s="98">
        <v>555290</v>
      </c>
      <c r="AD191" s="98" t="str">
        <f>VLOOKUP(AF191,Table1[[Ký hiệu]:[Hướng xli]],9,0)</f>
        <v>NCC check theo sheep data cửa hàng nhập kho điều chỉnh giảm toàn bộ HĐ cũ và xuất lại HĐ mới đúng số lượng</v>
      </c>
      <c r="AE191" s="98" t="s">
        <v>535</v>
      </c>
      <c r="AF191" s="94">
        <v>37399</v>
      </c>
      <c r="AG191" s="91" t="s">
        <v>673</v>
      </c>
      <c r="AH191" s="87" t="s">
        <v>692</v>
      </c>
      <c r="AI191" s="87" t="s">
        <v>790</v>
      </c>
    </row>
    <row r="192" spans="1:37" s="16" customFormat="1" x14ac:dyDescent="0.25">
      <c r="A192" s="99">
        <v>45492</v>
      </c>
      <c r="B192" s="100" t="s">
        <v>455</v>
      </c>
      <c r="C192" s="99">
        <v>45498</v>
      </c>
      <c r="D192" s="100" t="s">
        <v>255</v>
      </c>
      <c r="E192" s="100">
        <v>4161539997</v>
      </c>
      <c r="F192" s="100" t="s">
        <v>330</v>
      </c>
      <c r="G192" s="100" t="s">
        <v>282</v>
      </c>
      <c r="H192" s="100"/>
      <c r="I192" s="100" t="s">
        <v>490</v>
      </c>
      <c r="J192" s="100" t="s">
        <v>236</v>
      </c>
      <c r="K192" s="100" t="s">
        <v>80</v>
      </c>
      <c r="L192" s="101">
        <v>4</v>
      </c>
      <c r="M192" s="101">
        <v>0</v>
      </c>
      <c r="N192" s="102">
        <v>70950</v>
      </c>
      <c r="O192" s="102">
        <v>283800</v>
      </c>
      <c r="P192" s="96">
        <f t="shared" si="4"/>
        <v>0</v>
      </c>
      <c r="Q192" s="102">
        <v>0</v>
      </c>
      <c r="R192" s="101">
        <v>0</v>
      </c>
      <c r="S192" s="102">
        <v>0</v>
      </c>
      <c r="T192" s="100" t="s">
        <v>196</v>
      </c>
      <c r="U192" s="100" t="s">
        <v>252</v>
      </c>
      <c r="V192" s="100" t="s">
        <v>232</v>
      </c>
      <c r="W192" s="100" t="s">
        <v>253</v>
      </c>
      <c r="X192" s="100" t="s">
        <v>425</v>
      </c>
      <c r="Y192" s="100" t="s">
        <v>445</v>
      </c>
      <c r="Z192" s="100"/>
      <c r="AA192" s="100"/>
      <c r="AB192" s="97">
        <f t="shared" si="5"/>
        <v>306504</v>
      </c>
      <c r="AC192" s="103">
        <v>0</v>
      </c>
      <c r="AD192" s="98" t="str">
        <f>VLOOKUP(AF192,Table1[[Ký hiệu]:[Hướng xli]],9,0)</f>
        <v>NCC check theo sheep data cửa hàng nhập kho điều chỉnh giảm toàn bộ HĐ cũ và xuất lại HĐ mới đúng số lượng</v>
      </c>
      <c r="AE192" s="103" t="s">
        <v>535</v>
      </c>
      <c r="AF192" s="100">
        <v>37399</v>
      </c>
      <c r="AG192" s="91" t="s">
        <v>673</v>
      </c>
      <c r="AH192" s="87" t="s">
        <v>692</v>
      </c>
      <c r="AI192" s="87" t="s">
        <v>790</v>
      </c>
      <c r="AJ192" s="88"/>
      <c r="AK192" s="88"/>
    </row>
    <row r="193" spans="1:37" s="16" customFormat="1" x14ac:dyDescent="0.25">
      <c r="A193" s="99">
        <v>45492</v>
      </c>
      <c r="B193" s="100" t="s">
        <v>455</v>
      </c>
      <c r="C193" s="99">
        <v>45498</v>
      </c>
      <c r="D193" s="100" t="s">
        <v>255</v>
      </c>
      <c r="E193" s="100">
        <v>4161539997</v>
      </c>
      <c r="F193" s="100" t="s">
        <v>330</v>
      </c>
      <c r="G193" s="100" t="s">
        <v>282</v>
      </c>
      <c r="H193" s="100"/>
      <c r="I193" s="100" t="s">
        <v>448</v>
      </c>
      <c r="J193" s="100" t="s">
        <v>372</v>
      </c>
      <c r="K193" s="100" t="s">
        <v>80</v>
      </c>
      <c r="L193" s="101">
        <v>4</v>
      </c>
      <c r="M193" s="101">
        <v>0</v>
      </c>
      <c r="N193" s="102">
        <v>74250</v>
      </c>
      <c r="O193" s="102">
        <v>297000</v>
      </c>
      <c r="P193" s="96">
        <f t="shared" si="4"/>
        <v>0</v>
      </c>
      <c r="Q193" s="102">
        <v>0</v>
      </c>
      <c r="R193" s="101">
        <v>0</v>
      </c>
      <c r="S193" s="102">
        <v>0</v>
      </c>
      <c r="T193" s="100" t="s">
        <v>196</v>
      </c>
      <c r="U193" s="100" t="s">
        <v>252</v>
      </c>
      <c r="V193" s="100" t="s">
        <v>232</v>
      </c>
      <c r="W193" s="100" t="s">
        <v>253</v>
      </c>
      <c r="X193" s="100" t="s">
        <v>425</v>
      </c>
      <c r="Y193" s="100" t="s">
        <v>445</v>
      </c>
      <c r="Z193" s="100"/>
      <c r="AA193" s="100"/>
      <c r="AB193" s="97">
        <f t="shared" si="5"/>
        <v>320760</v>
      </c>
      <c r="AC193" s="103">
        <v>0</v>
      </c>
      <c r="AD193" s="98" t="str">
        <f>VLOOKUP(AF193,Table1[[Ký hiệu]:[Hướng xli]],9,0)</f>
        <v>NCC check theo sheep data cửa hàng nhập kho điều chỉnh giảm toàn bộ HĐ cũ và xuất lại HĐ mới đúng số lượng</v>
      </c>
      <c r="AE193" s="103" t="s">
        <v>535</v>
      </c>
      <c r="AF193" s="100">
        <v>37399</v>
      </c>
      <c r="AG193" s="91" t="s">
        <v>673</v>
      </c>
      <c r="AH193" s="87" t="s">
        <v>692</v>
      </c>
      <c r="AI193" s="87" t="s">
        <v>790</v>
      </c>
      <c r="AJ193" s="88"/>
      <c r="AK193" s="88"/>
    </row>
    <row r="194" spans="1:37" s="16" customFormat="1" x14ac:dyDescent="0.25">
      <c r="A194" s="99">
        <v>45492</v>
      </c>
      <c r="B194" s="100" t="s">
        <v>455</v>
      </c>
      <c r="C194" s="99">
        <v>45498</v>
      </c>
      <c r="D194" s="100" t="s">
        <v>255</v>
      </c>
      <c r="E194" s="100">
        <v>4161539997</v>
      </c>
      <c r="F194" s="100" t="s">
        <v>330</v>
      </c>
      <c r="G194" s="100" t="s">
        <v>282</v>
      </c>
      <c r="H194" s="100"/>
      <c r="I194" s="100" t="s">
        <v>500</v>
      </c>
      <c r="J194" s="100" t="s">
        <v>485</v>
      </c>
      <c r="K194" s="100" t="s">
        <v>80</v>
      </c>
      <c r="L194" s="101">
        <v>4</v>
      </c>
      <c r="M194" s="101">
        <v>0</v>
      </c>
      <c r="N194" s="102">
        <v>50182</v>
      </c>
      <c r="O194" s="102">
        <v>200728</v>
      </c>
      <c r="P194" s="96">
        <f t="shared" si="4"/>
        <v>0</v>
      </c>
      <c r="Q194" s="102">
        <v>0</v>
      </c>
      <c r="R194" s="101">
        <v>0</v>
      </c>
      <c r="S194" s="102">
        <v>0</v>
      </c>
      <c r="T194" s="100" t="s">
        <v>196</v>
      </c>
      <c r="U194" s="100" t="s">
        <v>252</v>
      </c>
      <c r="V194" s="100" t="s">
        <v>232</v>
      </c>
      <c r="W194" s="100" t="s">
        <v>253</v>
      </c>
      <c r="X194" s="100" t="s">
        <v>425</v>
      </c>
      <c r="Y194" s="100" t="s">
        <v>445</v>
      </c>
      <c r="Z194" s="100"/>
      <c r="AA194" s="100"/>
      <c r="AB194" s="97">
        <f t="shared" si="5"/>
        <v>216786</v>
      </c>
      <c r="AC194" s="103">
        <v>0</v>
      </c>
      <c r="AD194" s="98" t="str">
        <f>VLOOKUP(AF194,Table1[[Ký hiệu]:[Hướng xli]],9,0)</f>
        <v>NCC check theo sheep data cửa hàng nhập kho điều chỉnh giảm toàn bộ HĐ cũ và xuất lại HĐ mới đúng số lượng</v>
      </c>
      <c r="AE194" s="103" t="s">
        <v>535</v>
      </c>
      <c r="AF194" s="100">
        <v>37399</v>
      </c>
      <c r="AG194" s="91" t="s">
        <v>673</v>
      </c>
      <c r="AH194" s="87" t="s">
        <v>692</v>
      </c>
      <c r="AI194" s="87" t="s">
        <v>790</v>
      </c>
      <c r="AJ194" s="88"/>
      <c r="AK194" s="88"/>
    </row>
    <row r="195" spans="1:37" x14ac:dyDescent="0.25">
      <c r="A195" s="93">
        <v>45492</v>
      </c>
      <c r="B195" s="94" t="s">
        <v>455</v>
      </c>
      <c r="C195" s="93">
        <v>45498</v>
      </c>
      <c r="D195" s="94" t="s">
        <v>255</v>
      </c>
      <c r="E195" s="94">
        <v>4161539997</v>
      </c>
      <c r="F195" s="94" t="s">
        <v>330</v>
      </c>
      <c r="G195" s="94" t="s">
        <v>282</v>
      </c>
      <c r="H195" s="94"/>
      <c r="I195" s="94" t="s">
        <v>243</v>
      </c>
      <c r="J195" s="94" t="s">
        <v>430</v>
      </c>
      <c r="K195" s="94" t="s">
        <v>80</v>
      </c>
      <c r="L195" s="95">
        <v>5</v>
      </c>
      <c r="M195" s="95">
        <v>5</v>
      </c>
      <c r="N195" s="96">
        <v>46000</v>
      </c>
      <c r="O195" s="96">
        <v>230000</v>
      </c>
      <c r="P195" s="96">
        <f t="shared" ref="P195:P258" si="6">M195*N195</f>
        <v>230000</v>
      </c>
      <c r="Q195" s="96">
        <v>0</v>
      </c>
      <c r="R195" s="95">
        <v>0</v>
      </c>
      <c r="S195" s="96">
        <v>0</v>
      </c>
      <c r="T195" s="94" t="s">
        <v>196</v>
      </c>
      <c r="U195" s="94" t="s">
        <v>252</v>
      </c>
      <c r="V195" s="94" t="s">
        <v>232</v>
      </c>
      <c r="W195" s="94" t="s">
        <v>253</v>
      </c>
      <c r="X195" s="94" t="s">
        <v>425</v>
      </c>
      <c r="Y195" s="94" t="s">
        <v>445</v>
      </c>
      <c r="Z195" s="94"/>
      <c r="AA195" s="94"/>
      <c r="AB195" s="97">
        <f t="shared" ref="AB195:AB258" si="7">ROUND(O195*8%,0)+O195</f>
        <v>248400</v>
      </c>
      <c r="AC195" s="98">
        <v>230000</v>
      </c>
      <c r="AD195" s="98" t="str">
        <f>VLOOKUP(AF195,Table1[[Ký hiệu]:[Hướng xli]],9,0)</f>
        <v>NCC check theo sheep data cửa hàng nhập kho điều chỉnh giảm toàn bộ HĐ cũ và xuất lại HĐ mới đúng số lượng</v>
      </c>
      <c r="AE195" s="98" t="s">
        <v>535</v>
      </c>
      <c r="AF195" s="94">
        <v>37399</v>
      </c>
      <c r="AG195" s="91" t="s">
        <v>673</v>
      </c>
      <c r="AH195" s="87" t="s">
        <v>692</v>
      </c>
      <c r="AI195" s="87" t="s">
        <v>790</v>
      </c>
    </row>
    <row r="196" spans="1:37" s="62" customFormat="1" x14ac:dyDescent="0.25">
      <c r="A196" s="93">
        <v>45492</v>
      </c>
      <c r="B196" s="94" t="s">
        <v>358</v>
      </c>
      <c r="C196" s="93">
        <v>45498</v>
      </c>
      <c r="D196" s="94" t="s">
        <v>177</v>
      </c>
      <c r="E196" s="94">
        <v>4161534342</v>
      </c>
      <c r="F196" s="94" t="s">
        <v>494</v>
      </c>
      <c r="G196" s="94" t="s">
        <v>282</v>
      </c>
      <c r="H196" s="94"/>
      <c r="I196" s="94" t="s">
        <v>328</v>
      </c>
      <c r="J196" s="94" t="s">
        <v>305</v>
      </c>
      <c r="K196" s="94" t="s">
        <v>80</v>
      </c>
      <c r="L196" s="95">
        <v>10</v>
      </c>
      <c r="M196" s="95">
        <v>10</v>
      </c>
      <c r="N196" s="96">
        <v>111058</v>
      </c>
      <c r="O196" s="96">
        <v>1110580</v>
      </c>
      <c r="P196" s="96">
        <f t="shared" si="6"/>
        <v>1110580</v>
      </c>
      <c r="Q196" s="96">
        <v>0</v>
      </c>
      <c r="R196" s="95">
        <v>0</v>
      </c>
      <c r="S196" s="96">
        <v>0</v>
      </c>
      <c r="T196" s="94" t="s">
        <v>196</v>
      </c>
      <c r="U196" s="94" t="s">
        <v>252</v>
      </c>
      <c r="V196" s="94" t="s">
        <v>463</v>
      </c>
      <c r="W196" s="94" t="s">
        <v>253</v>
      </c>
      <c r="X196" s="94" t="s">
        <v>425</v>
      </c>
      <c r="Y196" s="94" t="s">
        <v>445</v>
      </c>
      <c r="Z196" s="94"/>
      <c r="AA196" s="94"/>
      <c r="AB196" s="97">
        <f t="shared" si="7"/>
        <v>1199426</v>
      </c>
      <c r="AC196" s="98">
        <v>0</v>
      </c>
      <c r="AD196" s="98" t="str">
        <f>VLOOKUP(AF196,Table1[[Ký hiệu]:[Hướng xli]],9,0)</f>
        <v>NCC điều chỉnh giảm toàn bộ HĐ</v>
      </c>
      <c r="AE196" s="98" t="s">
        <v>513</v>
      </c>
      <c r="AF196" s="94">
        <v>37431</v>
      </c>
      <c r="AG196" s="91" t="s">
        <v>677</v>
      </c>
      <c r="AH196" s="87" t="s">
        <v>251</v>
      </c>
      <c r="AI196" s="87" t="s">
        <v>251</v>
      </c>
      <c r="AJ196" s="87"/>
      <c r="AK196" s="87"/>
    </row>
    <row r="197" spans="1:37" s="62" customFormat="1" x14ac:dyDescent="0.25">
      <c r="A197" s="93">
        <v>45489</v>
      </c>
      <c r="B197" s="94" t="s">
        <v>440</v>
      </c>
      <c r="C197" s="93">
        <v>45498</v>
      </c>
      <c r="D197" s="94" t="s">
        <v>310</v>
      </c>
      <c r="E197" s="94" t="s">
        <v>325</v>
      </c>
      <c r="F197" s="94" t="s">
        <v>311</v>
      </c>
      <c r="G197" s="94" t="s">
        <v>234</v>
      </c>
      <c r="H197" s="94" t="s">
        <v>7</v>
      </c>
      <c r="I197" s="94" t="s">
        <v>486</v>
      </c>
      <c r="J197" s="94" t="s">
        <v>22</v>
      </c>
      <c r="K197" s="94" t="s">
        <v>80</v>
      </c>
      <c r="L197" s="95">
        <v>20</v>
      </c>
      <c r="M197" s="95">
        <v>20</v>
      </c>
      <c r="N197" s="96">
        <v>50400</v>
      </c>
      <c r="O197" s="96">
        <v>1008000</v>
      </c>
      <c r="P197" s="96">
        <f t="shared" si="6"/>
        <v>1008000</v>
      </c>
      <c r="Q197" s="96">
        <v>0</v>
      </c>
      <c r="R197" s="95">
        <v>0</v>
      </c>
      <c r="S197" s="96">
        <v>0</v>
      </c>
      <c r="T197" s="94"/>
      <c r="U197" s="94" t="s">
        <v>491</v>
      </c>
      <c r="V197" s="94"/>
      <c r="W197" s="94" t="s">
        <v>253</v>
      </c>
      <c r="X197" s="94" t="s">
        <v>425</v>
      </c>
      <c r="Y197" s="94" t="s">
        <v>445</v>
      </c>
      <c r="Z197" s="94" t="s">
        <v>251</v>
      </c>
      <c r="AA197" s="94"/>
      <c r="AB197" s="97">
        <f t="shared" si="7"/>
        <v>1088640</v>
      </c>
      <c r="AC197" s="98">
        <v>0</v>
      </c>
      <c r="AD197" s="98" t="str">
        <f>VLOOKUP(AF197,Table1[[Ký hiệu]:[Hướng xli]],9,0)</f>
        <v>NCC điều chỉnh giảm toàn bộ HĐ</v>
      </c>
      <c r="AE197" s="98" t="s">
        <v>513</v>
      </c>
      <c r="AF197" s="94">
        <v>37586</v>
      </c>
      <c r="AG197" s="91" t="s">
        <v>677</v>
      </c>
      <c r="AH197" s="87" t="s">
        <v>251</v>
      </c>
      <c r="AI197" s="87" t="s">
        <v>251</v>
      </c>
      <c r="AJ197" s="87"/>
      <c r="AK197" s="87"/>
    </row>
    <row r="198" spans="1:37" s="62" customFormat="1" x14ac:dyDescent="0.25">
      <c r="A198" s="93">
        <v>45489</v>
      </c>
      <c r="B198" s="94" t="s">
        <v>440</v>
      </c>
      <c r="C198" s="93">
        <v>45498</v>
      </c>
      <c r="D198" s="94" t="s">
        <v>310</v>
      </c>
      <c r="E198" s="94" t="s">
        <v>325</v>
      </c>
      <c r="F198" s="94" t="s">
        <v>311</v>
      </c>
      <c r="G198" s="94" t="s">
        <v>234</v>
      </c>
      <c r="H198" s="94" t="s">
        <v>7</v>
      </c>
      <c r="I198" s="94" t="s">
        <v>45</v>
      </c>
      <c r="J198" s="94" t="s">
        <v>168</v>
      </c>
      <c r="K198" s="94" t="s">
        <v>80</v>
      </c>
      <c r="L198" s="95">
        <v>10</v>
      </c>
      <c r="M198" s="95">
        <v>10</v>
      </c>
      <c r="N198" s="96">
        <v>49500</v>
      </c>
      <c r="O198" s="96">
        <v>495000</v>
      </c>
      <c r="P198" s="96">
        <f t="shared" si="6"/>
        <v>495000</v>
      </c>
      <c r="Q198" s="96">
        <v>0</v>
      </c>
      <c r="R198" s="95">
        <v>0</v>
      </c>
      <c r="S198" s="96">
        <v>0</v>
      </c>
      <c r="T198" s="94"/>
      <c r="U198" s="94" t="s">
        <v>491</v>
      </c>
      <c r="V198" s="94"/>
      <c r="W198" s="94" t="s">
        <v>253</v>
      </c>
      <c r="X198" s="94" t="s">
        <v>425</v>
      </c>
      <c r="Y198" s="94" t="s">
        <v>445</v>
      </c>
      <c r="Z198" s="94" t="s">
        <v>251</v>
      </c>
      <c r="AA198" s="94"/>
      <c r="AB198" s="97">
        <f t="shared" si="7"/>
        <v>534600</v>
      </c>
      <c r="AC198" s="98">
        <v>0</v>
      </c>
      <c r="AD198" s="98" t="str">
        <f>VLOOKUP(AF198,Table1[[Ký hiệu]:[Hướng xli]],9,0)</f>
        <v>NCC điều chỉnh giảm toàn bộ HĐ</v>
      </c>
      <c r="AE198" s="98" t="s">
        <v>513</v>
      </c>
      <c r="AF198" s="94">
        <v>37586</v>
      </c>
      <c r="AG198" s="91" t="s">
        <v>677</v>
      </c>
      <c r="AH198" s="87" t="s">
        <v>251</v>
      </c>
      <c r="AI198" s="87" t="s">
        <v>251</v>
      </c>
      <c r="AJ198" s="87"/>
      <c r="AK198" s="87"/>
    </row>
    <row r="199" spans="1:37" s="62" customFormat="1" x14ac:dyDescent="0.25">
      <c r="A199" s="93">
        <v>45492</v>
      </c>
      <c r="B199" s="94" t="s">
        <v>280</v>
      </c>
      <c r="C199" s="93">
        <v>45498</v>
      </c>
      <c r="D199" s="94" t="s">
        <v>272</v>
      </c>
      <c r="E199" s="94">
        <v>4161461762</v>
      </c>
      <c r="F199" s="94" t="s">
        <v>505</v>
      </c>
      <c r="G199" s="94" t="s">
        <v>411</v>
      </c>
      <c r="H199" s="94" t="s">
        <v>251</v>
      </c>
      <c r="I199" s="94" t="s">
        <v>328</v>
      </c>
      <c r="J199" s="94" t="s">
        <v>305</v>
      </c>
      <c r="K199" s="94" t="s">
        <v>80</v>
      </c>
      <c r="L199" s="95">
        <v>8</v>
      </c>
      <c r="M199" s="95">
        <v>8</v>
      </c>
      <c r="N199" s="96">
        <v>111058</v>
      </c>
      <c r="O199" s="96">
        <v>888464</v>
      </c>
      <c r="P199" s="96">
        <f t="shared" si="6"/>
        <v>888464</v>
      </c>
      <c r="Q199" s="96">
        <v>0</v>
      </c>
      <c r="R199" s="95">
        <v>0</v>
      </c>
      <c r="S199" s="96">
        <v>0</v>
      </c>
      <c r="T199" s="94" t="s">
        <v>218</v>
      </c>
      <c r="U199" s="94" t="s">
        <v>408</v>
      </c>
      <c r="V199" s="94" t="s">
        <v>400</v>
      </c>
      <c r="W199" s="94" t="s">
        <v>113</v>
      </c>
      <c r="X199" s="94" t="s">
        <v>425</v>
      </c>
      <c r="Y199" s="94" t="s">
        <v>240</v>
      </c>
      <c r="Z199" s="94"/>
      <c r="AA199" s="94"/>
      <c r="AB199" s="97">
        <f t="shared" si="7"/>
        <v>959541</v>
      </c>
      <c r="AC199" s="98">
        <v>0</v>
      </c>
      <c r="AD199" s="98" t="str">
        <f>VLOOKUP(AF199,Table1[[Ký hiệu]:[Hướng xli]],9,0)</f>
        <v>NCC điều chỉnh giảm toàn bộ HĐ</v>
      </c>
      <c r="AE199" s="98" t="s">
        <v>513</v>
      </c>
      <c r="AF199" s="94">
        <v>37714</v>
      </c>
      <c r="AG199" s="91" t="s">
        <v>677</v>
      </c>
      <c r="AH199" s="87" t="s">
        <v>251</v>
      </c>
      <c r="AI199" s="87" t="s">
        <v>251</v>
      </c>
      <c r="AJ199" s="87"/>
      <c r="AK199" s="87"/>
    </row>
    <row r="200" spans="1:37" s="62" customFormat="1" x14ac:dyDescent="0.25">
      <c r="A200" s="93">
        <v>45496</v>
      </c>
      <c r="B200" s="94" t="s">
        <v>194</v>
      </c>
      <c r="C200" s="93">
        <v>45498</v>
      </c>
      <c r="D200" s="94" t="s">
        <v>147</v>
      </c>
      <c r="E200" s="94">
        <v>4161679334</v>
      </c>
      <c r="F200" s="94" t="s">
        <v>315</v>
      </c>
      <c r="G200" s="94" t="s">
        <v>411</v>
      </c>
      <c r="H200" s="94" t="s">
        <v>251</v>
      </c>
      <c r="I200" s="94" t="s">
        <v>450</v>
      </c>
      <c r="J200" s="94" t="s">
        <v>306</v>
      </c>
      <c r="K200" s="94" t="s">
        <v>80</v>
      </c>
      <c r="L200" s="95">
        <v>4</v>
      </c>
      <c r="M200" s="95">
        <v>4</v>
      </c>
      <c r="N200" s="96">
        <v>73431</v>
      </c>
      <c r="O200" s="96">
        <v>293724</v>
      </c>
      <c r="P200" s="96">
        <f t="shared" si="6"/>
        <v>293724</v>
      </c>
      <c r="Q200" s="96">
        <v>0</v>
      </c>
      <c r="R200" s="95">
        <v>0</v>
      </c>
      <c r="S200" s="96">
        <v>0</v>
      </c>
      <c r="T200" s="94" t="s">
        <v>207</v>
      </c>
      <c r="U200" s="94" t="s">
        <v>408</v>
      </c>
      <c r="V200" s="94" t="s">
        <v>365</v>
      </c>
      <c r="W200" s="94" t="s">
        <v>113</v>
      </c>
      <c r="X200" s="94" t="s">
        <v>425</v>
      </c>
      <c r="Y200" s="94" t="s">
        <v>240</v>
      </c>
      <c r="Z200" s="94"/>
      <c r="AA200" s="94"/>
      <c r="AB200" s="97">
        <f t="shared" si="7"/>
        <v>317222</v>
      </c>
      <c r="AC200" s="98">
        <v>0</v>
      </c>
      <c r="AD200" s="98" t="str">
        <f>VLOOKUP(AF200,Table1[[Ký hiệu]:[Hướng xli]],9,0)</f>
        <v>NCC điều chỉnh giảm toàn bộ HĐ</v>
      </c>
      <c r="AE200" s="98" t="s">
        <v>513</v>
      </c>
      <c r="AF200" s="94">
        <v>37789</v>
      </c>
      <c r="AG200" s="91" t="s">
        <v>677</v>
      </c>
      <c r="AH200" s="87" t="s">
        <v>251</v>
      </c>
      <c r="AI200" s="87" t="s">
        <v>251</v>
      </c>
      <c r="AJ200" s="87"/>
      <c r="AK200" s="87"/>
    </row>
    <row r="201" spans="1:37" s="62" customFormat="1" x14ac:dyDescent="0.25">
      <c r="A201" s="93">
        <v>45496</v>
      </c>
      <c r="B201" s="94" t="s">
        <v>194</v>
      </c>
      <c r="C201" s="93">
        <v>45498</v>
      </c>
      <c r="D201" s="94" t="s">
        <v>147</v>
      </c>
      <c r="E201" s="94">
        <v>4161679334</v>
      </c>
      <c r="F201" s="94" t="s">
        <v>315</v>
      </c>
      <c r="G201" s="94" t="s">
        <v>411</v>
      </c>
      <c r="H201" s="94" t="s">
        <v>251</v>
      </c>
      <c r="I201" s="94" t="s">
        <v>328</v>
      </c>
      <c r="J201" s="94" t="s">
        <v>305</v>
      </c>
      <c r="K201" s="94" t="s">
        <v>80</v>
      </c>
      <c r="L201" s="95">
        <v>4</v>
      </c>
      <c r="M201" s="95">
        <v>4</v>
      </c>
      <c r="N201" s="96">
        <v>111058</v>
      </c>
      <c r="O201" s="96">
        <v>444232</v>
      </c>
      <c r="P201" s="96">
        <f t="shared" si="6"/>
        <v>444232</v>
      </c>
      <c r="Q201" s="96">
        <v>0</v>
      </c>
      <c r="R201" s="95">
        <v>0</v>
      </c>
      <c r="S201" s="96">
        <v>0</v>
      </c>
      <c r="T201" s="94" t="s">
        <v>207</v>
      </c>
      <c r="U201" s="94" t="s">
        <v>408</v>
      </c>
      <c r="V201" s="94" t="s">
        <v>365</v>
      </c>
      <c r="W201" s="94" t="s">
        <v>113</v>
      </c>
      <c r="X201" s="94" t="s">
        <v>425</v>
      </c>
      <c r="Y201" s="94" t="s">
        <v>240</v>
      </c>
      <c r="Z201" s="94"/>
      <c r="AA201" s="94"/>
      <c r="AB201" s="97">
        <f t="shared" si="7"/>
        <v>479771</v>
      </c>
      <c r="AC201" s="98">
        <v>0</v>
      </c>
      <c r="AD201" s="98" t="str">
        <f>VLOOKUP(AF201,Table1[[Ký hiệu]:[Hướng xli]],9,0)</f>
        <v>NCC điều chỉnh giảm toàn bộ HĐ</v>
      </c>
      <c r="AE201" s="98" t="s">
        <v>513</v>
      </c>
      <c r="AF201" s="94">
        <v>37789</v>
      </c>
      <c r="AG201" s="91" t="s">
        <v>677</v>
      </c>
      <c r="AH201" s="87" t="s">
        <v>251</v>
      </c>
      <c r="AI201" s="87" t="s">
        <v>251</v>
      </c>
      <c r="AJ201" s="87"/>
      <c r="AK201" s="87"/>
    </row>
    <row r="202" spans="1:37" x14ac:dyDescent="0.25">
      <c r="A202" s="93">
        <v>45490</v>
      </c>
      <c r="B202" s="94" t="s">
        <v>286</v>
      </c>
      <c r="C202" s="93">
        <v>45498</v>
      </c>
      <c r="D202" s="94" t="s">
        <v>415</v>
      </c>
      <c r="E202" s="94" t="s">
        <v>271</v>
      </c>
      <c r="F202" s="94" t="s">
        <v>510</v>
      </c>
      <c r="G202" s="94" t="s">
        <v>169</v>
      </c>
      <c r="H202" s="94" t="s">
        <v>58</v>
      </c>
      <c r="I202" s="94" t="s">
        <v>450</v>
      </c>
      <c r="J202" s="94" t="s">
        <v>306</v>
      </c>
      <c r="K202" s="94" t="s">
        <v>80</v>
      </c>
      <c r="L202" s="95">
        <v>1</v>
      </c>
      <c r="M202" s="95">
        <v>1</v>
      </c>
      <c r="N202" s="96">
        <v>73431</v>
      </c>
      <c r="O202" s="96">
        <v>73431</v>
      </c>
      <c r="P202" s="96">
        <f t="shared" si="6"/>
        <v>73431</v>
      </c>
      <c r="Q202" s="96">
        <v>0</v>
      </c>
      <c r="R202" s="95">
        <v>0</v>
      </c>
      <c r="S202" s="96">
        <v>0</v>
      </c>
      <c r="T202" s="94"/>
      <c r="U202" s="94" t="s">
        <v>270</v>
      </c>
      <c r="V202" s="94"/>
      <c r="W202" s="94" t="s">
        <v>113</v>
      </c>
      <c r="X202" s="94" t="s">
        <v>425</v>
      </c>
      <c r="Y202" s="94" t="s">
        <v>240</v>
      </c>
      <c r="Z202" s="94"/>
      <c r="AA202" s="94"/>
      <c r="AB202" s="97">
        <f t="shared" si="7"/>
        <v>79305</v>
      </c>
      <c r="AC202" s="98">
        <v>73431</v>
      </c>
      <c r="AD202" s="98" t="str">
        <f>VLOOKUP(AF202,Table1[[Ký hiệu]:[Hướng xli]],9,0)</f>
        <v>NCC check theo sheep data cửa hàng nhập kho điều chỉnh giảm toàn bộ HĐ cũ và xuất lại HĐ mới đúng số lượng</v>
      </c>
      <c r="AE202" s="98" t="s">
        <v>533</v>
      </c>
      <c r="AF202" s="94">
        <v>37885</v>
      </c>
      <c r="AG202" s="91" t="s">
        <v>673</v>
      </c>
      <c r="AH202" s="87" t="s">
        <v>691</v>
      </c>
      <c r="AI202" s="87" t="s">
        <v>769</v>
      </c>
    </row>
    <row r="203" spans="1:37" x14ac:dyDescent="0.25">
      <c r="A203" s="93">
        <v>45490</v>
      </c>
      <c r="B203" s="94" t="s">
        <v>286</v>
      </c>
      <c r="C203" s="93">
        <v>45498</v>
      </c>
      <c r="D203" s="94" t="s">
        <v>415</v>
      </c>
      <c r="E203" s="94" t="s">
        <v>271</v>
      </c>
      <c r="F203" s="94" t="s">
        <v>510</v>
      </c>
      <c r="G203" s="94" t="s">
        <v>169</v>
      </c>
      <c r="H203" s="94" t="s">
        <v>58</v>
      </c>
      <c r="I203" s="94" t="s">
        <v>472</v>
      </c>
      <c r="J203" s="94" t="s">
        <v>256</v>
      </c>
      <c r="K203" s="94" t="s">
        <v>80</v>
      </c>
      <c r="L203" s="95">
        <v>2</v>
      </c>
      <c r="M203" s="95">
        <v>2</v>
      </c>
      <c r="N203" s="96">
        <v>55595</v>
      </c>
      <c r="O203" s="96">
        <v>111190</v>
      </c>
      <c r="P203" s="96">
        <f t="shared" si="6"/>
        <v>111190</v>
      </c>
      <c r="Q203" s="96">
        <v>0</v>
      </c>
      <c r="R203" s="95">
        <v>0</v>
      </c>
      <c r="S203" s="96">
        <v>0</v>
      </c>
      <c r="T203" s="94"/>
      <c r="U203" s="94" t="s">
        <v>270</v>
      </c>
      <c r="V203" s="94"/>
      <c r="W203" s="94" t="s">
        <v>113</v>
      </c>
      <c r="X203" s="94" t="s">
        <v>425</v>
      </c>
      <c r="Y203" s="94" t="s">
        <v>240</v>
      </c>
      <c r="Z203" s="94"/>
      <c r="AA203" s="94"/>
      <c r="AB203" s="97">
        <f t="shared" si="7"/>
        <v>120085</v>
      </c>
      <c r="AC203" s="98">
        <v>111190</v>
      </c>
      <c r="AD203" s="98" t="str">
        <f>VLOOKUP(AF203,Table1[[Ký hiệu]:[Hướng xli]],9,0)</f>
        <v>NCC check theo sheep data cửa hàng nhập kho điều chỉnh giảm toàn bộ HĐ cũ và xuất lại HĐ mới đúng số lượng</v>
      </c>
      <c r="AE203" s="98" t="s">
        <v>533</v>
      </c>
      <c r="AF203" s="94">
        <v>37885</v>
      </c>
      <c r="AG203" s="91" t="s">
        <v>673</v>
      </c>
      <c r="AH203" s="87" t="s">
        <v>691</v>
      </c>
      <c r="AI203" s="87" t="s">
        <v>769</v>
      </c>
    </row>
    <row r="204" spans="1:37" s="16" customFormat="1" x14ac:dyDescent="0.25">
      <c r="A204" s="99">
        <v>45490</v>
      </c>
      <c r="B204" s="100" t="s">
        <v>286</v>
      </c>
      <c r="C204" s="99">
        <v>45498</v>
      </c>
      <c r="D204" s="100" t="s">
        <v>415</v>
      </c>
      <c r="E204" s="100" t="s">
        <v>271</v>
      </c>
      <c r="F204" s="100" t="s">
        <v>510</v>
      </c>
      <c r="G204" s="100" t="s">
        <v>169</v>
      </c>
      <c r="H204" s="100" t="s">
        <v>58</v>
      </c>
      <c r="I204" s="100" t="s">
        <v>490</v>
      </c>
      <c r="J204" s="100" t="s">
        <v>236</v>
      </c>
      <c r="K204" s="100" t="s">
        <v>80</v>
      </c>
      <c r="L204" s="101">
        <v>4</v>
      </c>
      <c r="M204" s="101">
        <v>2</v>
      </c>
      <c r="N204" s="102">
        <v>70950</v>
      </c>
      <c r="O204" s="102">
        <v>283800</v>
      </c>
      <c r="P204" s="96">
        <f t="shared" si="6"/>
        <v>141900</v>
      </c>
      <c r="Q204" s="102">
        <v>0</v>
      </c>
      <c r="R204" s="101">
        <v>0</v>
      </c>
      <c r="S204" s="102">
        <v>0</v>
      </c>
      <c r="T204" s="100"/>
      <c r="U204" s="100" t="s">
        <v>270</v>
      </c>
      <c r="V204" s="100"/>
      <c r="W204" s="100" t="s">
        <v>113</v>
      </c>
      <c r="X204" s="100" t="s">
        <v>425</v>
      </c>
      <c r="Y204" s="100" t="s">
        <v>240</v>
      </c>
      <c r="Z204" s="100"/>
      <c r="AA204" s="100"/>
      <c r="AB204" s="97">
        <f t="shared" si="7"/>
        <v>306504</v>
      </c>
      <c r="AC204" s="103">
        <v>141900</v>
      </c>
      <c r="AD204" s="98" t="str">
        <f>VLOOKUP(AF204,Table1[[Ký hiệu]:[Hướng xli]],9,0)</f>
        <v>NCC check theo sheep data cửa hàng nhập kho điều chỉnh giảm toàn bộ HĐ cũ và xuất lại HĐ mới đúng số lượng</v>
      </c>
      <c r="AE204" s="103" t="s">
        <v>533</v>
      </c>
      <c r="AF204" s="100">
        <v>37885</v>
      </c>
      <c r="AG204" s="91" t="s">
        <v>673</v>
      </c>
      <c r="AH204" s="87" t="s">
        <v>691</v>
      </c>
      <c r="AI204" s="87" t="s">
        <v>769</v>
      </c>
      <c r="AJ204" s="88"/>
      <c r="AK204" s="88"/>
    </row>
    <row r="205" spans="1:37" x14ac:dyDescent="0.25">
      <c r="A205" s="93">
        <v>45490</v>
      </c>
      <c r="B205" s="94" t="s">
        <v>286</v>
      </c>
      <c r="C205" s="93">
        <v>45498</v>
      </c>
      <c r="D205" s="94" t="s">
        <v>415</v>
      </c>
      <c r="E205" s="94" t="s">
        <v>271</v>
      </c>
      <c r="F205" s="94" t="s">
        <v>510</v>
      </c>
      <c r="G205" s="94" t="s">
        <v>169</v>
      </c>
      <c r="H205" s="94" t="s">
        <v>58</v>
      </c>
      <c r="I205" s="94" t="s">
        <v>164</v>
      </c>
      <c r="J205" s="94" t="s">
        <v>444</v>
      </c>
      <c r="K205" s="94" t="s">
        <v>80</v>
      </c>
      <c r="L205" s="95">
        <v>4</v>
      </c>
      <c r="M205" s="95">
        <v>4</v>
      </c>
      <c r="N205" s="96">
        <v>111606</v>
      </c>
      <c r="O205" s="96">
        <v>446424</v>
      </c>
      <c r="P205" s="96">
        <f t="shared" si="6"/>
        <v>446424</v>
      </c>
      <c r="Q205" s="96">
        <v>0</v>
      </c>
      <c r="R205" s="95">
        <v>0</v>
      </c>
      <c r="S205" s="96">
        <v>0</v>
      </c>
      <c r="T205" s="94"/>
      <c r="U205" s="94" t="s">
        <v>270</v>
      </c>
      <c r="V205" s="94"/>
      <c r="W205" s="94" t="s">
        <v>113</v>
      </c>
      <c r="X205" s="94" t="s">
        <v>425</v>
      </c>
      <c r="Y205" s="94" t="s">
        <v>240</v>
      </c>
      <c r="Z205" s="94"/>
      <c r="AA205" s="94"/>
      <c r="AB205" s="97">
        <f t="shared" si="7"/>
        <v>482138</v>
      </c>
      <c r="AC205" s="98">
        <v>446424</v>
      </c>
      <c r="AD205" s="98" t="str">
        <f>VLOOKUP(AF205,Table1[[Ký hiệu]:[Hướng xli]],9,0)</f>
        <v>NCC check theo sheep data cửa hàng nhập kho điều chỉnh giảm toàn bộ HĐ cũ và xuất lại HĐ mới đúng số lượng</v>
      </c>
      <c r="AE205" s="98" t="s">
        <v>533</v>
      </c>
      <c r="AF205" s="94">
        <v>37885</v>
      </c>
      <c r="AG205" s="91" t="s">
        <v>673</v>
      </c>
      <c r="AH205" s="87" t="s">
        <v>691</v>
      </c>
      <c r="AI205" s="87" t="s">
        <v>769</v>
      </c>
    </row>
    <row r="206" spans="1:37" s="62" customFormat="1" x14ac:dyDescent="0.25">
      <c r="A206" s="93">
        <v>45498</v>
      </c>
      <c r="B206" s="94" t="s">
        <v>81</v>
      </c>
      <c r="C206" s="93">
        <v>45499</v>
      </c>
      <c r="D206" s="94" t="s">
        <v>82</v>
      </c>
      <c r="E206" s="94">
        <v>4161680153</v>
      </c>
      <c r="F206" s="94" t="s">
        <v>290</v>
      </c>
      <c r="G206" s="94" t="s">
        <v>248</v>
      </c>
      <c r="H206" s="94" t="s">
        <v>251</v>
      </c>
      <c r="I206" s="94" t="s">
        <v>450</v>
      </c>
      <c r="J206" s="94" t="s">
        <v>306</v>
      </c>
      <c r="K206" s="94" t="s">
        <v>80</v>
      </c>
      <c r="L206" s="95">
        <v>4</v>
      </c>
      <c r="M206" s="95">
        <v>4</v>
      </c>
      <c r="N206" s="96">
        <v>73431</v>
      </c>
      <c r="O206" s="96">
        <v>293724</v>
      </c>
      <c r="P206" s="96">
        <f t="shared" si="6"/>
        <v>293724</v>
      </c>
      <c r="Q206" s="96">
        <v>0</v>
      </c>
      <c r="R206" s="95">
        <v>0</v>
      </c>
      <c r="S206" s="96">
        <v>0</v>
      </c>
      <c r="T206" s="94" t="s">
        <v>207</v>
      </c>
      <c r="U206" s="94" t="s">
        <v>408</v>
      </c>
      <c r="V206" s="94" t="s">
        <v>365</v>
      </c>
      <c r="W206" s="94" t="s">
        <v>113</v>
      </c>
      <c r="X206" s="94" t="s">
        <v>425</v>
      </c>
      <c r="Y206" s="94" t="s">
        <v>240</v>
      </c>
      <c r="Z206" s="94"/>
      <c r="AA206" s="94"/>
      <c r="AB206" s="97">
        <f t="shared" si="7"/>
        <v>317222</v>
      </c>
      <c r="AC206" s="98">
        <v>0</v>
      </c>
      <c r="AD206" s="98" t="str">
        <f>VLOOKUP(AF206,Table1[[Ký hiệu]:[Hướng xli]],9,0)</f>
        <v>NCC điều chỉnh giảm toàn bộ HĐ</v>
      </c>
      <c r="AE206" s="98" t="s">
        <v>513</v>
      </c>
      <c r="AF206" s="94">
        <v>38210</v>
      </c>
      <c r="AG206" s="91" t="s">
        <v>677</v>
      </c>
      <c r="AH206" s="87" t="s">
        <v>251</v>
      </c>
      <c r="AI206" s="87" t="s">
        <v>251</v>
      </c>
      <c r="AJ206" s="87"/>
      <c r="AK206" s="87"/>
    </row>
    <row r="207" spans="1:37" s="62" customFormat="1" x14ac:dyDescent="0.25">
      <c r="A207" s="93">
        <v>45498</v>
      </c>
      <c r="B207" s="94" t="s">
        <v>81</v>
      </c>
      <c r="C207" s="93">
        <v>45499</v>
      </c>
      <c r="D207" s="94" t="s">
        <v>82</v>
      </c>
      <c r="E207" s="94">
        <v>4161680153</v>
      </c>
      <c r="F207" s="94" t="s">
        <v>290</v>
      </c>
      <c r="G207" s="94" t="s">
        <v>248</v>
      </c>
      <c r="H207" s="94" t="s">
        <v>251</v>
      </c>
      <c r="I207" s="94" t="s">
        <v>328</v>
      </c>
      <c r="J207" s="94" t="s">
        <v>305</v>
      </c>
      <c r="K207" s="94" t="s">
        <v>80</v>
      </c>
      <c r="L207" s="95">
        <v>4</v>
      </c>
      <c r="M207" s="95">
        <v>4</v>
      </c>
      <c r="N207" s="96">
        <v>111058</v>
      </c>
      <c r="O207" s="96">
        <v>444232</v>
      </c>
      <c r="P207" s="96">
        <f t="shared" si="6"/>
        <v>444232</v>
      </c>
      <c r="Q207" s="96">
        <v>0</v>
      </c>
      <c r="R207" s="95">
        <v>0</v>
      </c>
      <c r="S207" s="96">
        <v>0</v>
      </c>
      <c r="T207" s="94" t="s">
        <v>207</v>
      </c>
      <c r="U207" s="94" t="s">
        <v>408</v>
      </c>
      <c r="V207" s="94" t="s">
        <v>365</v>
      </c>
      <c r="W207" s="94" t="s">
        <v>113</v>
      </c>
      <c r="X207" s="94" t="s">
        <v>425</v>
      </c>
      <c r="Y207" s="94" t="s">
        <v>240</v>
      </c>
      <c r="Z207" s="94"/>
      <c r="AA207" s="94"/>
      <c r="AB207" s="97">
        <f t="shared" si="7"/>
        <v>479771</v>
      </c>
      <c r="AC207" s="98">
        <v>0</v>
      </c>
      <c r="AD207" s="98" t="str">
        <f>VLOOKUP(AF207,Table1[[Ký hiệu]:[Hướng xli]],9,0)</f>
        <v>NCC điều chỉnh giảm toàn bộ HĐ</v>
      </c>
      <c r="AE207" s="98" t="s">
        <v>513</v>
      </c>
      <c r="AF207" s="94">
        <v>38210</v>
      </c>
      <c r="AG207" s="91" t="s">
        <v>677</v>
      </c>
      <c r="AH207" s="87" t="s">
        <v>251</v>
      </c>
      <c r="AI207" s="87" t="s">
        <v>251</v>
      </c>
      <c r="AJ207" s="87"/>
      <c r="AK207" s="87"/>
    </row>
    <row r="208" spans="1:37" s="62" customFormat="1" x14ac:dyDescent="0.25">
      <c r="A208" s="93">
        <v>45498</v>
      </c>
      <c r="B208" s="94" t="s">
        <v>81</v>
      </c>
      <c r="C208" s="93">
        <v>45499</v>
      </c>
      <c r="D208" s="94" t="s">
        <v>82</v>
      </c>
      <c r="E208" s="94">
        <v>4161680153</v>
      </c>
      <c r="F208" s="94" t="s">
        <v>290</v>
      </c>
      <c r="G208" s="94" t="s">
        <v>248</v>
      </c>
      <c r="H208" s="94" t="s">
        <v>251</v>
      </c>
      <c r="I208" s="94" t="s">
        <v>472</v>
      </c>
      <c r="J208" s="94" t="s">
        <v>256</v>
      </c>
      <c r="K208" s="94" t="s">
        <v>80</v>
      </c>
      <c r="L208" s="95">
        <v>4</v>
      </c>
      <c r="M208" s="95">
        <v>4</v>
      </c>
      <c r="N208" s="96">
        <v>55595</v>
      </c>
      <c r="O208" s="96">
        <v>222380</v>
      </c>
      <c r="P208" s="96">
        <f t="shared" si="6"/>
        <v>222380</v>
      </c>
      <c r="Q208" s="96">
        <v>0</v>
      </c>
      <c r="R208" s="95">
        <v>0</v>
      </c>
      <c r="S208" s="96">
        <v>0</v>
      </c>
      <c r="T208" s="94" t="s">
        <v>207</v>
      </c>
      <c r="U208" s="94" t="s">
        <v>408</v>
      </c>
      <c r="V208" s="94" t="s">
        <v>365</v>
      </c>
      <c r="W208" s="94" t="s">
        <v>113</v>
      </c>
      <c r="X208" s="94" t="s">
        <v>425</v>
      </c>
      <c r="Y208" s="94" t="s">
        <v>240</v>
      </c>
      <c r="Z208" s="94"/>
      <c r="AA208" s="94"/>
      <c r="AB208" s="97">
        <f t="shared" si="7"/>
        <v>240170</v>
      </c>
      <c r="AC208" s="98">
        <v>0</v>
      </c>
      <c r="AD208" s="98" t="str">
        <f>VLOOKUP(AF208,Table1[[Ký hiệu]:[Hướng xli]],9,0)</f>
        <v>NCC điều chỉnh giảm toàn bộ HĐ</v>
      </c>
      <c r="AE208" s="98" t="s">
        <v>513</v>
      </c>
      <c r="AF208" s="94">
        <v>38210</v>
      </c>
      <c r="AG208" s="91" t="s">
        <v>677</v>
      </c>
      <c r="AH208" s="87" t="s">
        <v>251</v>
      </c>
      <c r="AI208" s="87" t="s">
        <v>251</v>
      </c>
      <c r="AJ208" s="87"/>
      <c r="AK208" s="87"/>
    </row>
    <row r="209" spans="1:37" s="62" customFormat="1" x14ac:dyDescent="0.25">
      <c r="A209" s="93">
        <v>45498</v>
      </c>
      <c r="B209" s="94" t="s">
        <v>81</v>
      </c>
      <c r="C209" s="93">
        <v>45499</v>
      </c>
      <c r="D209" s="94" t="s">
        <v>82</v>
      </c>
      <c r="E209" s="94">
        <v>4161680153</v>
      </c>
      <c r="F209" s="94" t="s">
        <v>290</v>
      </c>
      <c r="G209" s="94" t="s">
        <v>248</v>
      </c>
      <c r="H209" s="94" t="s">
        <v>251</v>
      </c>
      <c r="I209" s="94" t="s">
        <v>500</v>
      </c>
      <c r="J209" s="94" t="s">
        <v>485</v>
      </c>
      <c r="K209" s="94" t="s">
        <v>80</v>
      </c>
      <c r="L209" s="95">
        <v>4</v>
      </c>
      <c r="M209" s="95">
        <v>4</v>
      </c>
      <c r="N209" s="96">
        <v>50182</v>
      </c>
      <c r="O209" s="96">
        <v>200728</v>
      </c>
      <c r="P209" s="96">
        <f t="shared" si="6"/>
        <v>200728</v>
      </c>
      <c r="Q209" s="96">
        <v>0</v>
      </c>
      <c r="R209" s="95">
        <v>0</v>
      </c>
      <c r="S209" s="96">
        <v>0</v>
      </c>
      <c r="T209" s="94" t="s">
        <v>207</v>
      </c>
      <c r="U209" s="94" t="s">
        <v>408</v>
      </c>
      <c r="V209" s="94" t="s">
        <v>365</v>
      </c>
      <c r="W209" s="94" t="s">
        <v>113</v>
      </c>
      <c r="X209" s="94" t="s">
        <v>425</v>
      </c>
      <c r="Y209" s="94" t="s">
        <v>240</v>
      </c>
      <c r="Z209" s="94"/>
      <c r="AA209" s="94"/>
      <c r="AB209" s="97">
        <f t="shared" si="7"/>
        <v>216786</v>
      </c>
      <c r="AC209" s="98">
        <v>0</v>
      </c>
      <c r="AD209" s="98" t="str">
        <f>VLOOKUP(AF209,Table1[[Ký hiệu]:[Hướng xli]],9,0)</f>
        <v>NCC điều chỉnh giảm toàn bộ HĐ</v>
      </c>
      <c r="AE209" s="98" t="s">
        <v>513</v>
      </c>
      <c r="AF209" s="94">
        <v>38210</v>
      </c>
      <c r="AG209" s="91" t="s">
        <v>677</v>
      </c>
      <c r="AH209" s="87" t="s">
        <v>251</v>
      </c>
      <c r="AI209" s="87" t="s">
        <v>251</v>
      </c>
      <c r="AJ209" s="87"/>
      <c r="AK209" s="87"/>
    </row>
    <row r="210" spans="1:37" s="62" customFormat="1" x14ac:dyDescent="0.25">
      <c r="A210" s="93">
        <v>45498</v>
      </c>
      <c r="B210" s="94" t="s">
        <v>230</v>
      </c>
      <c r="C210" s="93">
        <v>45499</v>
      </c>
      <c r="D210" s="94" t="s">
        <v>435</v>
      </c>
      <c r="E210" s="94">
        <v>4161681632</v>
      </c>
      <c r="F210" s="94" t="s">
        <v>423</v>
      </c>
      <c r="G210" s="94" t="s">
        <v>411</v>
      </c>
      <c r="H210" s="94" t="s">
        <v>251</v>
      </c>
      <c r="I210" s="94" t="s">
        <v>450</v>
      </c>
      <c r="J210" s="94" t="s">
        <v>306</v>
      </c>
      <c r="K210" s="94" t="s">
        <v>80</v>
      </c>
      <c r="L210" s="95">
        <v>4</v>
      </c>
      <c r="M210" s="95">
        <v>4</v>
      </c>
      <c r="N210" s="96">
        <v>73431</v>
      </c>
      <c r="O210" s="96">
        <v>293724</v>
      </c>
      <c r="P210" s="96">
        <f t="shared" si="6"/>
        <v>293724</v>
      </c>
      <c r="Q210" s="96">
        <v>0</v>
      </c>
      <c r="R210" s="95">
        <v>0</v>
      </c>
      <c r="S210" s="96">
        <v>0</v>
      </c>
      <c r="T210" s="94" t="s">
        <v>207</v>
      </c>
      <c r="U210" s="94" t="s">
        <v>408</v>
      </c>
      <c r="V210" s="94" t="s">
        <v>365</v>
      </c>
      <c r="W210" s="94" t="s">
        <v>113</v>
      </c>
      <c r="X210" s="94" t="s">
        <v>425</v>
      </c>
      <c r="Y210" s="94" t="s">
        <v>240</v>
      </c>
      <c r="Z210" s="94"/>
      <c r="AA210" s="94"/>
      <c r="AB210" s="97">
        <f t="shared" si="7"/>
        <v>317222</v>
      </c>
      <c r="AC210" s="98">
        <v>0</v>
      </c>
      <c r="AD210" s="98" t="str">
        <f>VLOOKUP(AF210,Table1[[Ký hiệu]:[Hướng xli]],9,0)</f>
        <v>NCC điều chỉnh giảm toàn bộ HĐ</v>
      </c>
      <c r="AE210" s="98" t="s">
        <v>513</v>
      </c>
      <c r="AF210" s="94">
        <v>38215</v>
      </c>
      <c r="AG210" s="91" t="s">
        <v>677</v>
      </c>
      <c r="AH210" s="87" t="s">
        <v>251</v>
      </c>
      <c r="AI210" s="87" t="s">
        <v>251</v>
      </c>
      <c r="AJ210" s="87"/>
      <c r="AK210" s="87"/>
    </row>
    <row r="211" spans="1:37" s="62" customFormat="1" x14ac:dyDescent="0.25">
      <c r="A211" s="93">
        <v>45498</v>
      </c>
      <c r="B211" s="94" t="s">
        <v>230</v>
      </c>
      <c r="C211" s="93">
        <v>45499</v>
      </c>
      <c r="D211" s="94" t="s">
        <v>435</v>
      </c>
      <c r="E211" s="94">
        <v>4161681632</v>
      </c>
      <c r="F211" s="94" t="s">
        <v>423</v>
      </c>
      <c r="G211" s="94" t="s">
        <v>411</v>
      </c>
      <c r="H211" s="94" t="s">
        <v>251</v>
      </c>
      <c r="I211" s="94" t="s">
        <v>328</v>
      </c>
      <c r="J211" s="94" t="s">
        <v>305</v>
      </c>
      <c r="K211" s="94" t="s">
        <v>80</v>
      </c>
      <c r="L211" s="95">
        <v>4</v>
      </c>
      <c r="M211" s="95">
        <v>4</v>
      </c>
      <c r="N211" s="96">
        <v>111058</v>
      </c>
      <c r="O211" s="96">
        <v>444232</v>
      </c>
      <c r="P211" s="96">
        <f t="shared" si="6"/>
        <v>444232</v>
      </c>
      <c r="Q211" s="96">
        <v>0</v>
      </c>
      <c r="R211" s="95">
        <v>0</v>
      </c>
      <c r="S211" s="96">
        <v>0</v>
      </c>
      <c r="T211" s="94" t="s">
        <v>207</v>
      </c>
      <c r="U211" s="94" t="s">
        <v>408</v>
      </c>
      <c r="V211" s="94" t="s">
        <v>365</v>
      </c>
      <c r="W211" s="94" t="s">
        <v>113</v>
      </c>
      <c r="X211" s="94" t="s">
        <v>425</v>
      </c>
      <c r="Y211" s="94" t="s">
        <v>240</v>
      </c>
      <c r="Z211" s="94"/>
      <c r="AA211" s="94"/>
      <c r="AB211" s="97">
        <f t="shared" si="7"/>
        <v>479771</v>
      </c>
      <c r="AC211" s="98">
        <v>0</v>
      </c>
      <c r="AD211" s="98" t="str">
        <f>VLOOKUP(AF211,Table1[[Ký hiệu]:[Hướng xli]],9,0)</f>
        <v>NCC điều chỉnh giảm toàn bộ HĐ</v>
      </c>
      <c r="AE211" s="98" t="s">
        <v>513</v>
      </c>
      <c r="AF211" s="94">
        <v>38215</v>
      </c>
      <c r="AG211" s="91" t="s">
        <v>677</v>
      </c>
      <c r="AH211" s="87" t="s">
        <v>251</v>
      </c>
      <c r="AI211" s="87" t="s">
        <v>251</v>
      </c>
      <c r="AJ211" s="87"/>
      <c r="AK211" s="87"/>
    </row>
    <row r="212" spans="1:37" s="62" customFormat="1" x14ac:dyDescent="0.25">
      <c r="A212" s="93">
        <v>45474</v>
      </c>
      <c r="B212" s="94" t="s">
        <v>419</v>
      </c>
      <c r="C212" s="93">
        <v>45499</v>
      </c>
      <c r="D212" s="94" t="s">
        <v>452</v>
      </c>
      <c r="E212" s="94" t="s">
        <v>167</v>
      </c>
      <c r="F212" s="94" t="s">
        <v>422</v>
      </c>
      <c r="G212" s="94" t="s">
        <v>72</v>
      </c>
      <c r="H212" s="94" t="s">
        <v>158</v>
      </c>
      <c r="I212" s="94" t="s">
        <v>45</v>
      </c>
      <c r="J212" s="94" t="s">
        <v>168</v>
      </c>
      <c r="K212" s="94" t="s">
        <v>80</v>
      </c>
      <c r="L212" s="95">
        <v>3</v>
      </c>
      <c r="M212" s="95">
        <v>3</v>
      </c>
      <c r="N212" s="96">
        <v>49500</v>
      </c>
      <c r="O212" s="96">
        <v>148500</v>
      </c>
      <c r="P212" s="96">
        <f t="shared" si="6"/>
        <v>148500</v>
      </c>
      <c r="Q212" s="96">
        <v>0</v>
      </c>
      <c r="R212" s="95">
        <v>0</v>
      </c>
      <c r="S212" s="96">
        <v>0</v>
      </c>
      <c r="T212" s="94"/>
      <c r="U212" s="94" t="s">
        <v>122</v>
      </c>
      <c r="V212" s="94"/>
      <c r="W212" s="94" t="s">
        <v>253</v>
      </c>
      <c r="X212" s="94" t="s">
        <v>425</v>
      </c>
      <c r="Y212" s="94"/>
      <c r="Z212" s="94" t="s">
        <v>251</v>
      </c>
      <c r="AA212" s="94"/>
      <c r="AB212" s="97">
        <f t="shared" si="7"/>
        <v>160380</v>
      </c>
      <c r="AC212" s="98">
        <v>0</v>
      </c>
      <c r="AD212" s="98" t="str">
        <f>VLOOKUP(AF212,Table1[[Ký hiệu]:[Hướng xli]],9,0)</f>
        <v>NCC điều chỉnh giảm toàn bộ HĐ</v>
      </c>
      <c r="AE212" s="98" t="s">
        <v>513</v>
      </c>
      <c r="AF212" s="94">
        <v>38251</v>
      </c>
      <c r="AG212" s="91" t="s">
        <v>677</v>
      </c>
      <c r="AH212" s="87" t="s">
        <v>251</v>
      </c>
      <c r="AI212" s="87" t="s">
        <v>251</v>
      </c>
      <c r="AJ212" s="87"/>
      <c r="AK212" s="87"/>
    </row>
    <row r="213" spans="1:37" s="77" customFormat="1" x14ac:dyDescent="0.25">
      <c r="A213" s="93">
        <v>45474</v>
      </c>
      <c r="B213" s="94" t="s">
        <v>129</v>
      </c>
      <c r="C213" s="93">
        <v>45499</v>
      </c>
      <c r="D213" s="94" t="s">
        <v>109</v>
      </c>
      <c r="E213" s="94" t="s">
        <v>111</v>
      </c>
      <c r="F213" s="94" t="s">
        <v>79</v>
      </c>
      <c r="G213" s="94" t="s">
        <v>341</v>
      </c>
      <c r="H213" s="94" t="s">
        <v>43</v>
      </c>
      <c r="I213" s="94" t="s">
        <v>243</v>
      </c>
      <c r="J213" s="94" t="s">
        <v>430</v>
      </c>
      <c r="K213" s="94" t="s">
        <v>80</v>
      </c>
      <c r="L213" s="95">
        <v>2</v>
      </c>
      <c r="M213" s="95">
        <v>2</v>
      </c>
      <c r="N213" s="96">
        <v>37720</v>
      </c>
      <c r="O213" s="96">
        <v>75440</v>
      </c>
      <c r="P213" s="96">
        <f t="shared" si="6"/>
        <v>75440</v>
      </c>
      <c r="Q213" s="96">
        <v>0</v>
      </c>
      <c r="R213" s="95">
        <v>0</v>
      </c>
      <c r="S213" s="96">
        <v>0</v>
      </c>
      <c r="T213" s="94"/>
      <c r="U213" s="94" t="s">
        <v>337</v>
      </c>
      <c r="V213" s="94"/>
      <c r="W213" s="94" t="s">
        <v>253</v>
      </c>
      <c r="X213" s="94" t="s">
        <v>425</v>
      </c>
      <c r="Y213" s="94"/>
      <c r="Z213" s="94" t="s">
        <v>251</v>
      </c>
      <c r="AA213" s="94"/>
      <c r="AB213" s="97">
        <f t="shared" si="7"/>
        <v>81475</v>
      </c>
      <c r="AC213" s="98">
        <v>75440</v>
      </c>
      <c r="AD213" s="98" t="str">
        <f>VLOOKUP(AF213,Table1[[Ký hiệu]:[Hướng xli]],9,0)</f>
        <v xml:space="preserve">NCC xuất hđ điều chỉnh giảm toàn bộ HĐ -&gt; xuất hđ mới đúng giá theo PO của wcm </v>
      </c>
      <c r="AE213" s="98" t="s">
        <v>520</v>
      </c>
      <c r="AF213" s="94">
        <v>38256</v>
      </c>
      <c r="AG213" s="91" t="s">
        <v>673</v>
      </c>
      <c r="AH213" s="87" t="s">
        <v>690</v>
      </c>
      <c r="AI213" s="87" t="s">
        <v>770</v>
      </c>
      <c r="AJ213" s="90" t="s">
        <v>813</v>
      </c>
      <c r="AK213" s="87"/>
    </row>
    <row r="214" spans="1:37" s="82" customFormat="1" x14ac:dyDescent="0.25">
      <c r="A214" s="99">
        <v>45474</v>
      </c>
      <c r="B214" s="100" t="s">
        <v>129</v>
      </c>
      <c r="C214" s="99">
        <v>45499</v>
      </c>
      <c r="D214" s="100" t="s">
        <v>109</v>
      </c>
      <c r="E214" s="100" t="s">
        <v>111</v>
      </c>
      <c r="F214" s="100" t="s">
        <v>79</v>
      </c>
      <c r="G214" s="100" t="s">
        <v>341</v>
      </c>
      <c r="H214" s="100" t="s">
        <v>43</v>
      </c>
      <c r="I214" s="100" t="s">
        <v>448</v>
      </c>
      <c r="J214" s="100" t="s">
        <v>372</v>
      </c>
      <c r="K214" s="100" t="s">
        <v>80</v>
      </c>
      <c r="L214" s="101">
        <v>5</v>
      </c>
      <c r="M214" s="101">
        <v>5</v>
      </c>
      <c r="N214" s="102">
        <v>74250</v>
      </c>
      <c r="O214" s="102">
        <v>371250</v>
      </c>
      <c r="P214" s="96">
        <f t="shared" si="6"/>
        <v>371250</v>
      </c>
      <c r="Q214" s="102">
        <v>0</v>
      </c>
      <c r="R214" s="101">
        <v>0</v>
      </c>
      <c r="S214" s="102">
        <v>0</v>
      </c>
      <c r="T214" s="100"/>
      <c r="U214" s="100" t="s">
        <v>337</v>
      </c>
      <c r="V214" s="100"/>
      <c r="W214" s="100" t="s">
        <v>253</v>
      </c>
      <c r="X214" s="100" t="s">
        <v>425</v>
      </c>
      <c r="Y214" s="100"/>
      <c r="Z214" s="100" t="s">
        <v>251</v>
      </c>
      <c r="AA214" s="100"/>
      <c r="AB214" s="97">
        <f t="shared" si="7"/>
        <v>400950</v>
      </c>
      <c r="AC214" s="103">
        <v>371250</v>
      </c>
      <c r="AD214" s="98" t="str">
        <f>VLOOKUP(AF214,Table1[[Ký hiệu]:[Hướng xli]],9,0)</f>
        <v xml:space="preserve">NCC xuất hđ điều chỉnh giảm toàn bộ HĐ -&gt; xuất hđ mới đúng giá theo PO của wcm </v>
      </c>
      <c r="AE214" s="103" t="s">
        <v>520</v>
      </c>
      <c r="AF214" s="100">
        <v>38256</v>
      </c>
      <c r="AG214" s="91" t="s">
        <v>673</v>
      </c>
      <c r="AH214" s="87" t="s">
        <v>690</v>
      </c>
      <c r="AI214" s="87" t="s">
        <v>770</v>
      </c>
      <c r="AJ214" s="90" t="s">
        <v>813</v>
      </c>
      <c r="AK214" s="88"/>
    </row>
    <row r="215" spans="1:37" s="77" customFormat="1" x14ac:dyDescent="0.25">
      <c r="A215" s="93">
        <v>45474</v>
      </c>
      <c r="B215" s="94" t="s">
        <v>129</v>
      </c>
      <c r="C215" s="93">
        <v>45499</v>
      </c>
      <c r="D215" s="94" t="s">
        <v>109</v>
      </c>
      <c r="E215" s="94" t="s">
        <v>111</v>
      </c>
      <c r="F215" s="94" t="s">
        <v>79</v>
      </c>
      <c r="G215" s="94" t="s">
        <v>341</v>
      </c>
      <c r="H215" s="94" t="s">
        <v>43</v>
      </c>
      <c r="I215" s="94" t="s">
        <v>490</v>
      </c>
      <c r="J215" s="94" t="s">
        <v>236</v>
      </c>
      <c r="K215" s="94" t="s">
        <v>80</v>
      </c>
      <c r="L215" s="95">
        <v>5</v>
      </c>
      <c r="M215" s="95">
        <v>5</v>
      </c>
      <c r="N215" s="96">
        <v>70950</v>
      </c>
      <c r="O215" s="96">
        <v>354750</v>
      </c>
      <c r="P215" s="96">
        <f t="shared" si="6"/>
        <v>354750</v>
      </c>
      <c r="Q215" s="96">
        <v>0</v>
      </c>
      <c r="R215" s="95">
        <v>0</v>
      </c>
      <c r="S215" s="96">
        <v>0</v>
      </c>
      <c r="T215" s="94"/>
      <c r="U215" s="94" t="s">
        <v>337</v>
      </c>
      <c r="V215" s="94"/>
      <c r="W215" s="94" t="s">
        <v>253</v>
      </c>
      <c r="X215" s="94" t="s">
        <v>425</v>
      </c>
      <c r="Y215" s="94"/>
      <c r="Z215" s="94" t="s">
        <v>251</v>
      </c>
      <c r="AA215" s="94"/>
      <c r="AB215" s="97">
        <f t="shared" si="7"/>
        <v>383130</v>
      </c>
      <c r="AC215" s="98">
        <v>354750</v>
      </c>
      <c r="AD215" s="98" t="str">
        <f>VLOOKUP(AF215,Table1[[Ký hiệu]:[Hướng xli]],9,0)</f>
        <v xml:space="preserve">NCC xuất hđ điều chỉnh giảm toàn bộ HĐ -&gt; xuất hđ mới đúng giá theo PO của wcm </v>
      </c>
      <c r="AE215" s="98" t="s">
        <v>520</v>
      </c>
      <c r="AF215" s="94">
        <v>38256</v>
      </c>
      <c r="AG215" s="91" t="s">
        <v>673</v>
      </c>
      <c r="AH215" s="87" t="s">
        <v>690</v>
      </c>
      <c r="AI215" s="87" t="s">
        <v>770</v>
      </c>
      <c r="AJ215" s="90" t="s">
        <v>813</v>
      </c>
      <c r="AK215" s="87"/>
    </row>
    <row r="216" spans="1:37" s="62" customFormat="1" x14ac:dyDescent="0.25">
      <c r="A216" s="93">
        <v>45509</v>
      </c>
      <c r="B216" s="94" t="s">
        <v>366</v>
      </c>
      <c r="C216" s="93">
        <v>45512</v>
      </c>
      <c r="D216" s="94" t="s">
        <v>291</v>
      </c>
      <c r="E216" s="94">
        <v>4162165933</v>
      </c>
      <c r="F216" s="94" t="s">
        <v>267</v>
      </c>
      <c r="G216" s="94" t="s">
        <v>411</v>
      </c>
      <c r="H216" s="94" t="s">
        <v>251</v>
      </c>
      <c r="I216" s="94" t="s">
        <v>450</v>
      </c>
      <c r="J216" s="94" t="s">
        <v>306</v>
      </c>
      <c r="K216" s="94" t="s">
        <v>80</v>
      </c>
      <c r="L216" s="95">
        <v>4</v>
      </c>
      <c r="M216" s="95">
        <v>4</v>
      </c>
      <c r="N216" s="96">
        <v>73431</v>
      </c>
      <c r="O216" s="96">
        <v>293724</v>
      </c>
      <c r="P216" s="96">
        <f t="shared" si="6"/>
        <v>293724</v>
      </c>
      <c r="Q216" s="96">
        <v>0</v>
      </c>
      <c r="R216" s="95">
        <v>0</v>
      </c>
      <c r="S216" s="96">
        <v>0</v>
      </c>
      <c r="T216" s="94" t="s">
        <v>32</v>
      </c>
      <c r="U216" s="94" t="s">
        <v>408</v>
      </c>
      <c r="V216" s="94" t="s">
        <v>365</v>
      </c>
      <c r="W216" s="94" t="s">
        <v>113</v>
      </c>
      <c r="X216" s="94" t="s">
        <v>425</v>
      </c>
      <c r="Y216" s="94" t="s">
        <v>240</v>
      </c>
      <c r="Z216" s="94"/>
      <c r="AA216" s="94"/>
      <c r="AB216" s="97">
        <f t="shared" si="7"/>
        <v>317222</v>
      </c>
      <c r="AC216" s="98">
        <v>0</v>
      </c>
      <c r="AD216" s="98" t="str">
        <f>VLOOKUP(AF216,Table1[[Ký hiệu]:[Hướng xli]],9,0)</f>
        <v>NCC điều chỉnh giảm toàn bộ HĐ</v>
      </c>
      <c r="AE216" s="98" t="s">
        <v>518</v>
      </c>
      <c r="AF216" s="94">
        <v>41005</v>
      </c>
      <c r="AG216" s="91" t="s">
        <v>677</v>
      </c>
      <c r="AH216" s="87" t="s">
        <v>251</v>
      </c>
      <c r="AI216" s="87" t="s">
        <v>251</v>
      </c>
      <c r="AJ216" s="87"/>
      <c r="AK216" s="87"/>
    </row>
    <row r="217" spans="1:37" s="62" customFormat="1" x14ac:dyDescent="0.25">
      <c r="A217" s="93">
        <v>45509</v>
      </c>
      <c r="B217" s="94" t="s">
        <v>366</v>
      </c>
      <c r="C217" s="93">
        <v>45512</v>
      </c>
      <c r="D217" s="94" t="s">
        <v>291</v>
      </c>
      <c r="E217" s="94">
        <v>4162165933</v>
      </c>
      <c r="F217" s="94" t="s">
        <v>267</v>
      </c>
      <c r="G217" s="94" t="s">
        <v>411</v>
      </c>
      <c r="H217" s="94" t="s">
        <v>251</v>
      </c>
      <c r="I217" s="94" t="s">
        <v>472</v>
      </c>
      <c r="J217" s="94" t="s">
        <v>256</v>
      </c>
      <c r="K217" s="94" t="s">
        <v>80</v>
      </c>
      <c r="L217" s="95">
        <v>4</v>
      </c>
      <c r="M217" s="95">
        <v>4</v>
      </c>
      <c r="N217" s="96">
        <v>55595</v>
      </c>
      <c r="O217" s="96">
        <v>222380</v>
      </c>
      <c r="P217" s="96">
        <f t="shared" si="6"/>
        <v>222380</v>
      </c>
      <c r="Q217" s="96">
        <v>0</v>
      </c>
      <c r="R217" s="95">
        <v>0</v>
      </c>
      <c r="S217" s="96">
        <v>0</v>
      </c>
      <c r="T217" s="94" t="s">
        <v>32</v>
      </c>
      <c r="U217" s="94" t="s">
        <v>408</v>
      </c>
      <c r="V217" s="94" t="s">
        <v>365</v>
      </c>
      <c r="W217" s="94" t="s">
        <v>113</v>
      </c>
      <c r="X217" s="94" t="s">
        <v>425</v>
      </c>
      <c r="Y217" s="94" t="s">
        <v>240</v>
      </c>
      <c r="Z217" s="94"/>
      <c r="AA217" s="94"/>
      <c r="AB217" s="97">
        <f t="shared" si="7"/>
        <v>240170</v>
      </c>
      <c r="AC217" s="98">
        <v>0</v>
      </c>
      <c r="AD217" s="98" t="str">
        <f>VLOOKUP(AF217,Table1[[Ký hiệu]:[Hướng xli]],9,0)</f>
        <v>NCC điều chỉnh giảm toàn bộ HĐ</v>
      </c>
      <c r="AE217" s="98" t="s">
        <v>518</v>
      </c>
      <c r="AF217" s="94">
        <v>41005</v>
      </c>
      <c r="AG217" s="91" t="s">
        <v>677</v>
      </c>
      <c r="AH217" s="87" t="s">
        <v>251</v>
      </c>
      <c r="AI217" s="87" t="s">
        <v>251</v>
      </c>
      <c r="AJ217" s="87"/>
      <c r="AK217" s="87"/>
    </row>
    <row r="218" spans="1:37" s="62" customFormat="1" x14ac:dyDescent="0.25">
      <c r="A218" s="93">
        <v>45509</v>
      </c>
      <c r="B218" s="94" t="s">
        <v>366</v>
      </c>
      <c r="C218" s="93">
        <v>45512</v>
      </c>
      <c r="D218" s="94" t="s">
        <v>291</v>
      </c>
      <c r="E218" s="94">
        <v>4162165933</v>
      </c>
      <c r="F218" s="94" t="s">
        <v>267</v>
      </c>
      <c r="G218" s="94" t="s">
        <v>411</v>
      </c>
      <c r="H218" s="94" t="s">
        <v>251</v>
      </c>
      <c r="I218" s="94" t="s">
        <v>45</v>
      </c>
      <c r="J218" s="94" t="s">
        <v>168</v>
      </c>
      <c r="K218" s="94" t="s">
        <v>80</v>
      </c>
      <c r="L218" s="95">
        <v>4</v>
      </c>
      <c r="M218" s="95">
        <v>4</v>
      </c>
      <c r="N218" s="96">
        <v>49500</v>
      </c>
      <c r="O218" s="96">
        <v>198000</v>
      </c>
      <c r="P218" s="96">
        <f t="shared" si="6"/>
        <v>198000</v>
      </c>
      <c r="Q218" s="96">
        <v>0</v>
      </c>
      <c r="R218" s="95">
        <v>0</v>
      </c>
      <c r="S218" s="96">
        <v>0</v>
      </c>
      <c r="T218" s="94" t="s">
        <v>32</v>
      </c>
      <c r="U218" s="94" t="s">
        <v>408</v>
      </c>
      <c r="V218" s="94" t="s">
        <v>365</v>
      </c>
      <c r="W218" s="94" t="s">
        <v>113</v>
      </c>
      <c r="X218" s="94" t="s">
        <v>425</v>
      </c>
      <c r="Y218" s="94" t="s">
        <v>240</v>
      </c>
      <c r="Z218" s="94"/>
      <c r="AA218" s="94"/>
      <c r="AB218" s="97">
        <f t="shared" si="7"/>
        <v>213840</v>
      </c>
      <c r="AC218" s="98">
        <v>0</v>
      </c>
      <c r="AD218" s="98" t="str">
        <f>VLOOKUP(AF218,Table1[[Ký hiệu]:[Hướng xli]],9,0)</f>
        <v>NCC điều chỉnh giảm toàn bộ HĐ</v>
      </c>
      <c r="AE218" s="98" t="s">
        <v>518</v>
      </c>
      <c r="AF218" s="94">
        <v>41005</v>
      </c>
      <c r="AG218" s="91" t="s">
        <v>677</v>
      </c>
      <c r="AH218" s="87" t="s">
        <v>251</v>
      </c>
      <c r="AI218" s="87" t="s">
        <v>251</v>
      </c>
      <c r="AJ218" s="87"/>
      <c r="AK218" s="87"/>
    </row>
    <row r="219" spans="1:37" s="62" customFormat="1" x14ac:dyDescent="0.25">
      <c r="A219" s="93">
        <v>45509</v>
      </c>
      <c r="B219" s="94" t="s">
        <v>366</v>
      </c>
      <c r="C219" s="93">
        <v>45512</v>
      </c>
      <c r="D219" s="94" t="s">
        <v>291</v>
      </c>
      <c r="E219" s="94">
        <v>4162165933</v>
      </c>
      <c r="F219" s="94" t="s">
        <v>267</v>
      </c>
      <c r="G219" s="94" t="s">
        <v>411</v>
      </c>
      <c r="H219" s="94" t="s">
        <v>251</v>
      </c>
      <c r="I219" s="94" t="s">
        <v>490</v>
      </c>
      <c r="J219" s="94" t="s">
        <v>236</v>
      </c>
      <c r="K219" s="94" t="s">
        <v>80</v>
      </c>
      <c r="L219" s="95">
        <v>4</v>
      </c>
      <c r="M219" s="95">
        <v>4</v>
      </c>
      <c r="N219" s="96">
        <v>70950</v>
      </c>
      <c r="O219" s="96">
        <v>283800</v>
      </c>
      <c r="P219" s="96">
        <f t="shared" si="6"/>
        <v>283800</v>
      </c>
      <c r="Q219" s="96">
        <v>0</v>
      </c>
      <c r="R219" s="95">
        <v>0</v>
      </c>
      <c r="S219" s="96">
        <v>0</v>
      </c>
      <c r="T219" s="94" t="s">
        <v>32</v>
      </c>
      <c r="U219" s="94" t="s">
        <v>408</v>
      </c>
      <c r="V219" s="94" t="s">
        <v>365</v>
      </c>
      <c r="W219" s="94" t="s">
        <v>113</v>
      </c>
      <c r="X219" s="94" t="s">
        <v>425</v>
      </c>
      <c r="Y219" s="94" t="s">
        <v>240</v>
      </c>
      <c r="Z219" s="94"/>
      <c r="AA219" s="94"/>
      <c r="AB219" s="97">
        <f t="shared" si="7"/>
        <v>306504</v>
      </c>
      <c r="AC219" s="98">
        <v>0</v>
      </c>
      <c r="AD219" s="98" t="str">
        <f>VLOOKUP(AF219,Table1[[Ký hiệu]:[Hướng xli]],9,0)</f>
        <v>NCC điều chỉnh giảm toàn bộ HĐ</v>
      </c>
      <c r="AE219" s="98" t="s">
        <v>518</v>
      </c>
      <c r="AF219" s="94">
        <v>41005</v>
      </c>
      <c r="AG219" s="91" t="s">
        <v>677</v>
      </c>
      <c r="AH219" s="87" t="s">
        <v>251</v>
      </c>
      <c r="AI219" s="87" t="s">
        <v>251</v>
      </c>
      <c r="AJ219" s="87"/>
      <c r="AK219" s="87"/>
    </row>
    <row r="220" spans="1:37" s="62" customFormat="1" x14ac:dyDescent="0.25">
      <c r="A220" s="93">
        <v>45509</v>
      </c>
      <c r="B220" s="94" t="s">
        <v>366</v>
      </c>
      <c r="C220" s="93">
        <v>45512</v>
      </c>
      <c r="D220" s="94" t="s">
        <v>291</v>
      </c>
      <c r="E220" s="94">
        <v>4162165933</v>
      </c>
      <c r="F220" s="94" t="s">
        <v>267</v>
      </c>
      <c r="G220" s="94" t="s">
        <v>411</v>
      </c>
      <c r="H220" s="94" t="s">
        <v>251</v>
      </c>
      <c r="I220" s="94" t="s">
        <v>448</v>
      </c>
      <c r="J220" s="94" t="s">
        <v>372</v>
      </c>
      <c r="K220" s="94" t="s">
        <v>80</v>
      </c>
      <c r="L220" s="95">
        <v>4</v>
      </c>
      <c r="M220" s="95">
        <v>4</v>
      </c>
      <c r="N220" s="96">
        <v>74250</v>
      </c>
      <c r="O220" s="96">
        <v>297000</v>
      </c>
      <c r="P220" s="96">
        <f t="shared" si="6"/>
        <v>297000</v>
      </c>
      <c r="Q220" s="96">
        <v>0</v>
      </c>
      <c r="R220" s="95">
        <v>0</v>
      </c>
      <c r="S220" s="96">
        <v>0</v>
      </c>
      <c r="T220" s="94" t="s">
        <v>32</v>
      </c>
      <c r="U220" s="94" t="s">
        <v>408</v>
      </c>
      <c r="V220" s="94" t="s">
        <v>365</v>
      </c>
      <c r="W220" s="94" t="s">
        <v>113</v>
      </c>
      <c r="X220" s="94" t="s">
        <v>425</v>
      </c>
      <c r="Y220" s="94" t="s">
        <v>240</v>
      </c>
      <c r="Z220" s="94"/>
      <c r="AA220" s="94"/>
      <c r="AB220" s="97">
        <f t="shared" si="7"/>
        <v>320760</v>
      </c>
      <c r="AC220" s="98">
        <v>0</v>
      </c>
      <c r="AD220" s="98" t="str">
        <f>VLOOKUP(AF220,Table1[[Ký hiệu]:[Hướng xli]],9,0)</f>
        <v>NCC điều chỉnh giảm toàn bộ HĐ</v>
      </c>
      <c r="AE220" s="98" t="s">
        <v>518</v>
      </c>
      <c r="AF220" s="94">
        <v>41005</v>
      </c>
      <c r="AG220" s="91" t="s">
        <v>677</v>
      </c>
      <c r="AH220" s="87" t="s">
        <v>251</v>
      </c>
      <c r="AI220" s="87" t="s">
        <v>251</v>
      </c>
      <c r="AJ220" s="87"/>
      <c r="AK220" s="87"/>
    </row>
    <row r="221" spans="1:37" s="62" customFormat="1" x14ac:dyDescent="0.25">
      <c r="A221" s="93">
        <v>45509</v>
      </c>
      <c r="B221" s="94" t="s">
        <v>366</v>
      </c>
      <c r="C221" s="93">
        <v>45512</v>
      </c>
      <c r="D221" s="94" t="s">
        <v>291</v>
      </c>
      <c r="E221" s="94">
        <v>4162165933</v>
      </c>
      <c r="F221" s="94" t="s">
        <v>267</v>
      </c>
      <c r="G221" s="94" t="s">
        <v>411</v>
      </c>
      <c r="H221" s="94" t="s">
        <v>251</v>
      </c>
      <c r="I221" s="94" t="s">
        <v>500</v>
      </c>
      <c r="J221" s="94" t="s">
        <v>485</v>
      </c>
      <c r="K221" s="94" t="s">
        <v>80</v>
      </c>
      <c r="L221" s="95">
        <v>4</v>
      </c>
      <c r="M221" s="95">
        <v>4</v>
      </c>
      <c r="N221" s="96">
        <v>50182</v>
      </c>
      <c r="O221" s="96">
        <v>200728</v>
      </c>
      <c r="P221" s="96">
        <f t="shared" si="6"/>
        <v>200728</v>
      </c>
      <c r="Q221" s="96">
        <v>0</v>
      </c>
      <c r="R221" s="95">
        <v>0</v>
      </c>
      <c r="S221" s="96">
        <v>0</v>
      </c>
      <c r="T221" s="94" t="s">
        <v>32</v>
      </c>
      <c r="U221" s="94" t="s">
        <v>408</v>
      </c>
      <c r="V221" s="94" t="s">
        <v>365</v>
      </c>
      <c r="W221" s="94" t="s">
        <v>113</v>
      </c>
      <c r="X221" s="94" t="s">
        <v>425</v>
      </c>
      <c r="Y221" s="94" t="s">
        <v>240</v>
      </c>
      <c r="Z221" s="94"/>
      <c r="AA221" s="94"/>
      <c r="AB221" s="97">
        <f t="shared" si="7"/>
        <v>216786</v>
      </c>
      <c r="AC221" s="98">
        <v>0</v>
      </c>
      <c r="AD221" s="98" t="str">
        <f>VLOOKUP(AF221,Table1[[Ký hiệu]:[Hướng xli]],9,0)</f>
        <v>NCC điều chỉnh giảm toàn bộ HĐ</v>
      </c>
      <c r="AE221" s="98" t="s">
        <v>518</v>
      </c>
      <c r="AF221" s="94">
        <v>41005</v>
      </c>
      <c r="AG221" s="91" t="s">
        <v>677</v>
      </c>
      <c r="AH221" s="87" t="s">
        <v>251</v>
      </c>
      <c r="AI221" s="87" t="s">
        <v>251</v>
      </c>
      <c r="AJ221" s="87"/>
      <c r="AK221" s="87"/>
    </row>
    <row r="222" spans="1:37" s="62" customFormat="1" x14ac:dyDescent="0.25">
      <c r="A222" s="93">
        <v>45509</v>
      </c>
      <c r="B222" s="94" t="s">
        <v>366</v>
      </c>
      <c r="C222" s="93">
        <v>45512</v>
      </c>
      <c r="D222" s="94" t="s">
        <v>291</v>
      </c>
      <c r="E222" s="94">
        <v>4162165933</v>
      </c>
      <c r="F222" s="94" t="s">
        <v>267</v>
      </c>
      <c r="G222" s="94" t="s">
        <v>411</v>
      </c>
      <c r="H222" s="94" t="s">
        <v>251</v>
      </c>
      <c r="I222" s="94" t="s">
        <v>243</v>
      </c>
      <c r="J222" s="94" t="s">
        <v>430</v>
      </c>
      <c r="K222" s="94" t="s">
        <v>80</v>
      </c>
      <c r="L222" s="95">
        <v>4</v>
      </c>
      <c r="M222" s="95">
        <v>4</v>
      </c>
      <c r="N222" s="96">
        <v>46000</v>
      </c>
      <c r="O222" s="96">
        <v>184000</v>
      </c>
      <c r="P222" s="96">
        <f t="shared" si="6"/>
        <v>184000</v>
      </c>
      <c r="Q222" s="96">
        <v>0</v>
      </c>
      <c r="R222" s="95">
        <v>0</v>
      </c>
      <c r="S222" s="96">
        <v>0</v>
      </c>
      <c r="T222" s="94" t="s">
        <v>32</v>
      </c>
      <c r="U222" s="94" t="s">
        <v>408</v>
      </c>
      <c r="V222" s="94" t="s">
        <v>365</v>
      </c>
      <c r="W222" s="94" t="s">
        <v>113</v>
      </c>
      <c r="X222" s="94" t="s">
        <v>425</v>
      </c>
      <c r="Y222" s="94" t="s">
        <v>240</v>
      </c>
      <c r="Z222" s="94"/>
      <c r="AA222" s="94"/>
      <c r="AB222" s="97">
        <f t="shared" si="7"/>
        <v>198720</v>
      </c>
      <c r="AC222" s="98">
        <v>0</v>
      </c>
      <c r="AD222" s="98" t="str">
        <f>VLOOKUP(AF222,Table1[[Ký hiệu]:[Hướng xli]],9,0)</f>
        <v>NCC điều chỉnh giảm toàn bộ HĐ</v>
      </c>
      <c r="AE222" s="98" t="s">
        <v>518</v>
      </c>
      <c r="AF222" s="94">
        <v>41005</v>
      </c>
      <c r="AG222" s="91" t="s">
        <v>677</v>
      </c>
      <c r="AH222" s="87" t="s">
        <v>251</v>
      </c>
      <c r="AI222" s="87" t="s">
        <v>251</v>
      </c>
      <c r="AJ222" s="87"/>
      <c r="AK222" s="87"/>
    </row>
    <row r="223" spans="1:37" x14ac:dyDescent="0.25">
      <c r="A223" s="93">
        <v>45509</v>
      </c>
      <c r="B223" s="94" t="s">
        <v>107</v>
      </c>
      <c r="C223" s="93">
        <v>45512</v>
      </c>
      <c r="D223" s="94" t="s">
        <v>479</v>
      </c>
      <c r="E223" s="94" t="s">
        <v>266</v>
      </c>
      <c r="F223" s="94" t="s">
        <v>12</v>
      </c>
      <c r="G223" s="94" t="s">
        <v>101</v>
      </c>
      <c r="H223" s="94" t="s">
        <v>125</v>
      </c>
      <c r="I223" s="94" t="s">
        <v>450</v>
      </c>
      <c r="J223" s="94" t="s">
        <v>306</v>
      </c>
      <c r="K223" s="94" t="s">
        <v>80</v>
      </c>
      <c r="L223" s="95">
        <v>5</v>
      </c>
      <c r="M223" s="95">
        <v>5</v>
      </c>
      <c r="N223" s="96">
        <v>73431</v>
      </c>
      <c r="O223" s="96">
        <v>367155</v>
      </c>
      <c r="P223" s="96">
        <f t="shared" si="6"/>
        <v>367155</v>
      </c>
      <c r="Q223" s="96">
        <v>0</v>
      </c>
      <c r="R223" s="95">
        <v>0</v>
      </c>
      <c r="S223" s="96">
        <v>0</v>
      </c>
      <c r="T223" s="94"/>
      <c r="U223" s="94" t="s">
        <v>108</v>
      </c>
      <c r="V223" s="94"/>
      <c r="W223" s="94" t="s">
        <v>113</v>
      </c>
      <c r="X223" s="94" t="s">
        <v>425</v>
      </c>
      <c r="Y223" s="94" t="s">
        <v>240</v>
      </c>
      <c r="Z223" s="94"/>
      <c r="AA223" s="94"/>
      <c r="AB223" s="97">
        <f t="shared" si="7"/>
        <v>396527</v>
      </c>
      <c r="AC223" s="98">
        <v>367155</v>
      </c>
      <c r="AD223" s="98" t="str">
        <f>VLOOKUP(AF223,Table1[[Ký hiệu]:[Hướng xli]],9,0)</f>
        <v>NCC check theo sheep data cửa hàng nhập kho điều chỉnh giảm toàn bộ HĐ cũ và xuất lại HĐ mới đúng số lượng</v>
      </c>
      <c r="AE223" s="98" t="s">
        <v>537</v>
      </c>
      <c r="AF223" s="94">
        <v>41131</v>
      </c>
      <c r="AG223" s="91" t="s">
        <v>673</v>
      </c>
      <c r="AH223" s="87" t="s">
        <v>689</v>
      </c>
      <c r="AI223" s="87" t="s">
        <v>801</v>
      </c>
    </row>
    <row r="224" spans="1:37" x14ac:dyDescent="0.25">
      <c r="A224" s="93">
        <v>45509</v>
      </c>
      <c r="B224" s="94" t="s">
        <v>107</v>
      </c>
      <c r="C224" s="93">
        <v>45512</v>
      </c>
      <c r="D224" s="94" t="s">
        <v>479</v>
      </c>
      <c r="E224" s="94" t="s">
        <v>266</v>
      </c>
      <c r="F224" s="94" t="s">
        <v>12</v>
      </c>
      <c r="G224" s="94" t="s">
        <v>101</v>
      </c>
      <c r="H224" s="94" t="s">
        <v>125</v>
      </c>
      <c r="I224" s="94" t="s">
        <v>328</v>
      </c>
      <c r="J224" s="94" t="s">
        <v>305</v>
      </c>
      <c r="K224" s="94" t="s">
        <v>80</v>
      </c>
      <c r="L224" s="95">
        <v>5</v>
      </c>
      <c r="M224" s="95">
        <v>5</v>
      </c>
      <c r="N224" s="96">
        <v>111058</v>
      </c>
      <c r="O224" s="96">
        <v>555290</v>
      </c>
      <c r="P224" s="96">
        <f t="shared" si="6"/>
        <v>555290</v>
      </c>
      <c r="Q224" s="96">
        <v>0</v>
      </c>
      <c r="R224" s="95">
        <v>0</v>
      </c>
      <c r="S224" s="96">
        <v>0</v>
      </c>
      <c r="T224" s="94"/>
      <c r="U224" s="94" t="s">
        <v>108</v>
      </c>
      <c r="V224" s="94"/>
      <c r="W224" s="94" t="s">
        <v>113</v>
      </c>
      <c r="X224" s="94" t="s">
        <v>425</v>
      </c>
      <c r="Y224" s="94" t="s">
        <v>240</v>
      </c>
      <c r="Z224" s="94"/>
      <c r="AA224" s="94"/>
      <c r="AB224" s="97">
        <f t="shared" si="7"/>
        <v>599713</v>
      </c>
      <c r="AC224" s="98">
        <v>555290</v>
      </c>
      <c r="AD224" s="98" t="str">
        <f>VLOOKUP(AF224,Table1[[Ký hiệu]:[Hướng xli]],9,0)</f>
        <v>NCC check theo sheep data cửa hàng nhập kho điều chỉnh giảm toàn bộ HĐ cũ và xuất lại HĐ mới đúng số lượng</v>
      </c>
      <c r="AE224" s="98" t="s">
        <v>537</v>
      </c>
      <c r="AF224" s="94">
        <v>41131</v>
      </c>
      <c r="AG224" s="91" t="s">
        <v>673</v>
      </c>
      <c r="AH224" s="87" t="s">
        <v>689</v>
      </c>
      <c r="AI224" s="87" t="s">
        <v>801</v>
      </c>
    </row>
    <row r="225" spans="1:37" x14ac:dyDescent="0.25">
      <c r="A225" s="93">
        <v>45509</v>
      </c>
      <c r="B225" s="94" t="s">
        <v>107</v>
      </c>
      <c r="C225" s="93">
        <v>45512</v>
      </c>
      <c r="D225" s="94" t="s">
        <v>479</v>
      </c>
      <c r="E225" s="94" t="s">
        <v>266</v>
      </c>
      <c r="F225" s="94" t="s">
        <v>12</v>
      </c>
      <c r="G225" s="94" t="s">
        <v>101</v>
      </c>
      <c r="H225" s="94" t="s">
        <v>125</v>
      </c>
      <c r="I225" s="94" t="s">
        <v>45</v>
      </c>
      <c r="J225" s="94" t="s">
        <v>168</v>
      </c>
      <c r="K225" s="94" t="s">
        <v>80</v>
      </c>
      <c r="L225" s="95">
        <v>5</v>
      </c>
      <c r="M225" s="95">
        <v>5</v>
      </c>
      <c r="N225" s="96">
        <v>49500</v>
      </c>
      <c r="O225" s="96">
        <v>247500</v>
      </c>
      <c r="P225" s="96">
        <f t="shared" si="6"/>
        <v>247500</v>
      </c>
      <c r="Q225" s="96">
        <v>0</v>
      </c>
      <c r="R225" s="95">
        <v>0</v>
      </c>
      <c r="S225" s="96">
        <v>0</v>
      </c>
      <c r="T225" s="94"/>
      <c r="U225" s="94" t="s">
        <v>108</v>
      </c>
      <c r="V225" s="94"/>
      <c r="W225" s="94" t="s">
        <v>113</v>
      </c>
      <c r="X225" s="94" t="s">
        <v>425</v>
      </c>
      <c r="Y225" s="94" t="s">
        <v>240</v>
      </c>
      <c r="Z225" s="94"/>
      <c r="AA225" s="94"/>
      <c r="AB225" s="97">
        <f t="shared" si="7"/>
        <v>267300</v>
      </c>
      <c r="AC225" s="98">
        <v>247500</v>
      </c>
      <c r="AD225" s="98" t="str">
        <f>VLOOKUP(AF225,Table1[[Ký hiệu]:[Hướng xli]],9,0)</f>
        <v>NCC check theo sheep data cửa hàng nhập kho điều chỉnh giảm toàn bộ HĐ cũ và xuất lại HĐ mới đúng số lượng</v>
      </c>
      <c r="AE225" s="98" t="s">
        <v>537</v>
      </c>
      <c r="AF225" s="94">
        <v>41131</v>
      </c>
      <c r="AG225" s="91" t="s">
        <v>673</v>
      </c>
      <c r="AH225" s="87" t="s">
        <v>689</v>
      </c>
      <c r="AI225" s="87" t="s">
        <v>801</v>
      </c>
    </row>
    <row r="226" spans="1:37" x14ac:dyDescent="0.25">
      <c r="A226" s="93">
        <v>45509</v>
      </c>
      <c r="B226" s="94" t="s">
        <v>107</v>
      </c>
      <c r="C226" s="93">
        <v>45512</v>
      </c>
      <c r="D226" s="94" t="s">
        <v>479</v>
      </c>
      <c r="E226" s="94" t="s">
        <v>266</v>
      </c>
      <c r="F226" s="94" t="s">
        <v>12</v>
      </c>
      <c r="G226" s="94" t="s">
        <v>101</v>
      </c>
      <c r="H226" s="94" t="s">
        <v>125</v>
      </c>
      <c r="I226" s="94" t="s">
        <v>448</v>
      </c>
      <c r="J226" s="94" t="s">
        <v>372</v>
      </c>
      <c r="K226" s="94" t="s">
        <v>80</v>
      </c>
      <c r="L226" s="95">
        <v>5</v>
      </c>
      <c r="M226" s="95">
        <v>5</v>
      </c>
      <c r="N226" s="96">
        <v>74250</v>
      </c>
      <c r="O226" s="96">
        <v>371250</v>
      </c>
      <c r="P226" s="96">
        <f t="shared" si="6"/>
        <v>371250</v>
      </c>
      <c r="Q226" s="96">
        <v>0</v>
      </c>
      <c r="R226" s="95">
        <v>0</v>
      </c>
      <c r="S226" s="96">
        <v>0</v>
      </c>
      <c r="T226" s="94"/>
      <c r="U226" s="94" t="s">
        <v>108</v>
      </c>
      <c r="V226" s="94"/>
      <c r="W226" s="94" t="s">
        <v>113</v>
      </c>
      <c r="X226" s="94" t="s">
        <v>425</v>
      </c>
      <c r="Y226" s="94" t="s">
        <v>240</v>
      </c>
      <c r="Z226" s="94"/>
      <c r="AA226" s="94"/>
      <c r="AB226" s="97">
        <f t="shared" si="7"/>
        <v>400950</v>
      </c>
      <c r="AC226" s="98">
        <v>371250</v>
      </c>
      <c r="AD226" s="98" t="str">
        <f>VLOOKUP(AF226,Table1[[Ký hiệu]:[Hướng xli]],9,0)</f>
        <v>NCC check theo sheep data cửa hàng nhập kho điều chỉnh giảm toàn bộ HĐ cũ và xuất lại HĐ mới đúng số lượng</v>
      </c>
      <c r="AE226" s="98" t="s">
        <v>537</v>
      </c>
      <c r="AF226" s="94">
        <v>41131</v>
      </c>
      <c r="AG226" s="91" t="s">
        <v>673</v>
      </c>
      <c r="AH226" s="87" t="s">
        <v>689</v>
      </c>
      <c r="AI226" s="87" t="s">
        <v>801</v>
      </c>
    </row>
    <row r="227" spans="1:37" s="16" customFormat="1" x14ac:dyDescent="0.25">
      <c r="A227" s="99">
        <v>45509</v>
      </c>
      <c r="B227" s="100" t="s">
        <v>107</v>
      </c>
      <c r="C227" s="99">
        <v>45512</v>
      </c>
      <c r="D227" s="100" t="s">
        <v>479</v>
      </c>
      <c r="E227" s="100" t="s">
        <v>266</v>
      </c>
      <c r="F227" s="100" t="s">
        <v>12</v>
      </c>
      <c r="G227" s="100" t="s">
        <v>101</v>
      </c>
      <c r="H227" s="100" t="s">
        <v>125</v>
      </c>
      <c r="I227" s="100" t="s">
        <v>500</v>
      </c>
      <c r="J227" s="100" t="s">
        <v>485</v>
      </c>
      <c r="K227" s="100" t="s">
        <v>80</v>
      </c>
      <c r="L227" s="101">
        <v>6</v>
      </c>
      <c r="M227" s="101">
        <v>0</v>
      </c>
      <c r="N227" s="102">
        <v>50182</v>
      </c>
      <c r="O227" s="102">
        <v>301092</v>
      </c>
      <c r="P227" s="96">
        <f t="shared" si="6"/>
        <v>0</v>
      </c>
      <c r="Q227" s="102">
        <v>0</v>
      </c>
      <c r="R227" s="101">
        <v>0</v>
      </c>
      <c r="S227" s="102">
        <v>0</v>
      </c>
      <c r="T227" s="100"/>
      <c r="U227" s="100" t="s">
        <v>108</v>
      </c>
      <c r="V227" s="100"/>
      <c r="W227" s="100" t="s">
        <v>113</v>
      </c>
      <c r="X227" s="100" t="s">
        <v>425</v>
      </c>
      <c r="Y227" s="100" t="s">
        <v>240</v>
      </c>
      <c r="Z227" s="100"/>
      <c r="AA227" s="100"/>
      <c r="AB227" s="97">
        <f t="shared" si="7"/>
        <v>325179</v>
      </c>
      <c r="AC227" s="103">
        <v>0</v>
      </c>
      <c r="AD227" s="98" t="str">
        <f>VLOOKUP(AF227,Table1[[Ký hiệu]:[Hướng xli]],9,0)</f>
        <v>NCC check theo sheep data cửa hàng nhập kho điều chỉnh giảm toàn bộ HĐ cũ và xuất lại HĐ mới đúng số lượng</v>
      </c>
      <c r="AE227" s="103" t="s">
        <v>537</v>
      </c>
      <c r="AF227" s="100">
        <v>41131</v>
      </c>
      <c r="AG227" s="91" t="s">
        <v>673</v>
      </c>
      <c r="AH227" s="87" t="s">
        <v>689</v>
      </c>
      <c r="AI227" s="87" t="s">
        <v>801</v>
      </c>
      <c r="AJ227" s="88"/>
      <c r="AK227" s="88"/>
    </row>
    <row r="228" spans="1:37" s="16" customFormat="1" x14ac:dyDescent="0.25">
      <c r="A228" s="99">
        <v>45522</v>
      </c>
      <c r="B228" s="100" t="s">
        <v>115</v>
      </c>
      <c r="C228" s="99">
        <v>45533</v>
      </c>
      <c r="D228" s="100" t="s">
        <v>259</v>
      </c>
      <c r="E228" s="100">
        <v>4162708922</v>
      </c>
      <c r="F228" s="100" t="s">
        <v>181</v>
      </c>
      <c r="G228" s="100" t="s">
        <v>282</v>
      </c>
      <c r="H228" s="100"/>
      <c r="I228" s="100" t="s">
        <v>450</v>
      </c>
      <c r="J228" s="100" t="s">
        <v>306</v>
      </c>
      <c r="K228" s="100" t="s">
        <v>80</v>
      </c>
      <c r="L228" s="101">
        <v>10</v>
      </c>
      <c r="M228" s="101">
        <v>5</v>
      </c>
      <c r="N228" s="102">
        <v>73431</v>
      </c>
      <c r="O228" s="102">
        <v>734310</v>
      </c>
      <c r="P228" s="96">
        <f t="shared" si="6"/>
        <v>367155</v>
      </c>
      <c r="Q228" s="102">
        <v>0</v>
      </c>
      <c r="R228" s="101">
        <v>0</v>
      </c>
      <c r="S228" s="102">
        <v>0</v>
      </c>
      <c r="T228" s="100" t="s">
        <v>196</v>
      </c>
      <c r="U228" s="100" t="s">
        <v>252</v>
      </c>
      <c r="V228" s="100" t="s">
        <v>495</v>
      </c>
      <c r="W228" s="100" t="s">
        <v>253</v>
      </c>
      <c r="X228" s="100" t="s">
        <v>425</v>
      </c>
      <c r="Y228" s="100" t="s">
        <v>445</v>
      </c>
      <c r="Z228" s="100"/>
      <c r="AA228" s="100"/>
      <c r="AB228" s="97">
        <f t="shared" si="7"/>
        <v>793055</v>
      </c>
      <c r="AC228" s="103">
        <v>367155</v>
      </c>
      <c r="AD228" s="98" t="str">
        <f>VLOOKUP(AF228,Table1[[Ký hiệu]:[Hướng xli]],9,0)</f>
        <v>NCC check theo sheep data cửa hàng nhập kho điều chỉnh giảm toàn bộ HĐ cũ và xuất lại HĐ mới đúng số lượng</v>
      </c>
      <c r="AE228" s="103" t="s">
        <v>540</v>
      </c>
      <c r="AF228" s="100">
        <v>45390</v>
      </c>
      <c r="AG228" s="91" t="s">
        <v>673</v>
      </c>
      <c r="AH228" s="87" t="s">
        <v>687</v>
      </c>
      <c r="AI228" s="87" t="s">
        <v>796</v>
      </c>
      <c r="AJ228" s="88"/>
      <c r="AK228" s="88"/>
    </row>
    <row r="229" spans="1:37" x14ac:dyDescent="0.25">
      <c r="A229" s="93">
        <v>45522</v>
      </c>
      <c r="B229" s="94" t="s">
        <v>115</v>
      </c>
      <c r="C229" s="93">
        <v>45533</v>
      </c>
      <c r="D229" s="94" t="s">
        <v>259</v>
      </c>
      <c r="E229" s="94">
        <v>4162708922</v>
      </c>
      <c r="F229" s="94" t="s">
        <v>181</v>
      </c>
      <c r="G229" s="94" t="s">
        <v>282</v>
      </c>
      <c r="H229" s="94"/>
      <c r="I229" s="94" t="s">
        <v>328</v>
      </c>
      <c r="J229" s="94" t="s">
        <v>305</v>
      </c>
      <c r="K229" s="94" t="s">
        <v>80</v>
      </c>
      <c r="L229" s="95">
        <v>12</v>
      </c>
      <c r="M229" s="95">
        <v>12</v>
      </c>
      <c r="N229" s="96">
        <v>111058</v>
      </c>
      <c r="O229" s="96">
        <v>1332696</v>
      </c>
      <c r="P229" s="96">
        <f t="shared" si="6"/>
        <v>1332696</v>
      </c>
      <c r="Q229" s="96">
        <v>0</v>
      </c>
      <c r="R229" s="95">
        <v>0</v>
      </c>
      <c r="S229" s="96">
        <v>0</v>
      </c>
      <c r="T229" s="94" t="s">
        <v>196</v>
      </c>
      <c r="U229" s="94" t="s">
        <v>252</v>
      </c>
      <c r="V229" s="94" t="s">
        <v>495</v>
      </c>
      <c r="W229" s="94" t="s">
        <v>253</v>
      </c>
      <c r="X229" s="94" t="s">
        <v>425</v>
      </c>
      <c r="Y229" s="94" t="s">
        <v>445</v>
      </c>
      <c r="Z229" s="94"/>
      <c r="AA229" s="94"/>
      <c r="AB229" s="97">
        <f t="shared" si="7"/>
        <v>1439312</v>
      </c>
      <c r="AC229" s="98">
        <v>1332696</v>
      </c>
      <c r="AD229" s="98" t="str">
        <f>VLOOKUP(AF229,Table1[[Ký hiệu]:[Hướng xli]],9,0)</f>
        <v>NCC check theo sheep data cửa hàng nhập kho điều chỉnh giảm toàn bộ HĐ cũ và xuất lại HĐ mới đúng số lượng</v>
      </c>
      <c r="AE229" s="98" t="s">
        <v>540</v>
      </c>
      <c r="AF229" s="94">
        <v>45390</v>
      </c>
      <c r="AG229" s="91" t="s">
        <v>673</v>
      </c>
      <c r="AH229" s="87" t="s">
        <v>687</v>
      </c>
      <c r="AI229" s="87" t="s">
        <v>796</v>
      </c>
    </row>
    <row r="230" spans="1:37" x14ac:dyDescent="0.25">
      <c r="A230" s="93">
        <v>45522</v>
      </c>
      <c r="B230" s="94" t="s">
        <v>119</v>
      </c>
      <c r="C230" s="93">
        <v>45533</v>
      </c>
      <c r="D230" s="94" t="s">
        <v>155</v>
      </c>
      <c r="E230" s="94">
        <v>4162790098</v>
      </c>
      <c r="F230" s="94" t="s">
        <v>110</v>
      </c>
      <c r="G230" s="94" t="s">
        <v>412</v>
      </c>
      <c r="H230" s="94"/>
      <c r="I230" s="94" t="s">
        <v>450</v>
      </c>
      <c r="J230" s="94" t="s">
        <v>306</v>
      </c>
      <c r="K230" s="94" t="s">
        <v>80</v>
      </c>
      <c r="L230" s="95">
        <v>11</v>
      </c>
      <c r="M230" s="95">
        <v>11</v>
      </c>
      <c r="N230" s="96">
        <v>73431</v>
      </c>
      <c r="O230" s="96">
        <v>807741</v>
      </c>
      <c r="P230" s="96">
        <f t="shared" si="6"/>
        <v>807741</v>
      </c>
      <c r="Q230" s="96">
        <v>0</v>
      </c>
      <c r="R230" s="95">
        <v>0</v>
      </c>
      <c r="S230" s="96">
        <v>0</v>
      </c>
      <c r="T230" s="94" t="s">
        <v>196</v>
      </c>
      <c r="U230" s="94" t="s">
        <v>252</v>
      </c>
      <c r="V230" s="94" t="s">
        <v>495</v>
      </c>
      <c r="W230" s="94" t="s">
        <v>253</v>
      </c>
      <c r="X230" s="94" t="s">
        <v>425</v>
      </c>
      <c r="Y230" s="94" t="s">
        <v>445</v>
      </c>
      <c r="Z230" s="94" t="s">
        <v>251</v>
      </c>
      <c r="AA230" s="94"/>
      <c r="AB230" s="97">
        <f t="shared" si="7"/>
        <v>872360</v>
      </c>
      <c r="AC230" s="98">
        <v>807741</v>
      </c>
      <c r="AD230" s="98" t="str">
        <f>VLOOKUP(AF230,Table1[[Ký hiệu]:[Hướng xli]],9,0)</f>
        <v>NCC check theo sheep data cửa hàng nhập kho điều chỉnh giảm toàn bộ HĐ cũ và xuất lại HĐ mới đúng số lượng</v>
      </c>
      <c r="AE230" s="98" t="s">
        <v>530</v>
      </c>
      <c r="AF230" s="94">
        <v>45534</v>
      </c>
      <c r="AG230" s="91" t="s">
        <v>673</v>
      </c>
      <c r="AH230" s="87" t="s">
        <v>688</v>
      </c>
      <c r="AI230" s="87" t="s">
        <v>795</v>
      </c>
    </row>
    <row r="231" spans="1:37" s="16" customFormat="1" x14ac:dyDescent="0.25">
      <c r="A231" s="99">
        <v>45522</v>
      </c>
      <c r="B231" s="100" t="s">
        <v>119</v>
      </c>
      <c r="C231" s="99">
        <v>45533</v>
      </c>
      <c r="D231" s="100" t="s">
        <v>155</v>
      </c>
      <c r="E231" s="100">
        <v>4162790098</v>
      </c>
      <c r="F231" s="100" t="s">
        <v>110</v>
      </c>
      <c r="G231" s="100" t="s">
        <v>412</v>
      </c>
      <c r="H231" s="100"/>
      <c r="I231" s="100" t="s">
        <v>328</v>
      </c>
      <c r="J231" s="100" t="s">
        <v>305</v>
      </c>
      <c r="K231" s="100" t="s">
        <v>80</v>
      </c>
      <c r="L231" s="101">
        <v>5</v>
      </c>
      <c r="M231" s="101">
        <v>0</v>
      </c>
      <c r="N231" s="102">
        <v>111058</v>
      </c>
      <c r="O231" s="102">
        <v>555290</v>
      </c>
      <c r="P231" s="96">
        <f t="shared" si="6"/>
        <v>0</v>
      </c>
      <c r="Q231" s="102">
        <v>0</v>
      </c>
      <c r="R231" s="101">
        <v>0</v>
      </c>
      <c r="S231" s="102">
        <v>0</v>
      </c>
      <c r="T231" s="100" t="s">
        <v>196</v>
      </c>
      <c r="U231" s="100" t="s">
        <v>252</v>
      </c>
      <c r="V231" s="100" t="s">
        <v>495</v>
      </c>
      <c r="W231" s="100" t="s">
        <v>253</v>
      </c>
      <c r="X231" s="100" t="s">
        <v>425</v>
      </c>
      <c r="Y231" s="100" t="s">
        <v>445</v>
      </c>
      <c r="Z231" s="100" t="s">
        <v>251</v>
      </c>
      <c r="AA231" s="100"/>
      <c r="AB231" s="97">
        <f t="shared" si="7"/>
        <v>599713</v>
      </c>
      <c r="AC231" s="103">
        <v>0</v>
      </c>
      <c r="AD231" s="98" t="str">
        <f>VLOOKUP(AF231,Table1[[Ký hiệu]:[Hướng xli]],9,0)</f>
        <v>NCC check theo sheep data cửa hàng nhập kho điều chỉnh giảm toàn bộ HĐ cũ và xuất lại HĐ mới đúng số lượng</v>
      </c>
      <c r="AE231" s="103" t="s">
        <v>530</v>
      </c>
      <c r="AF231" s="100">
        <v>45534</v>
      </c>
      <c r="AG231" s="91" t="s">
        <v>673</v>
      </c>
      <c r="AH231" s="87" t="s">
        <v>688</v>
      </c>
      <c r="AI231" s="87" t="s">
        <v>795</v>
      </c>
      <c r="AJ231" s="88"/>
      <c r="AK231" s="88"/>
    </row>
    <row r="232" spans="1:37" s="16" customFormat="1" x14ac:dyDescent="0.25">
      <c r="A232" s="99">
        <v>45523</v>
      </c>
      <c r="B232" s="100" t="s">
        <v>308</v>
      </c>
      <c r="C232" s="99">
        <v>45533</v>
      </c>
      <c r="D232" s="100" t="s">
        <v>285</v>
      </c>
      <c r="E232" s="100">
        <v>4162513665</v>
      </c>
      <c r="F232" s="100" t="s">
        <v>44</v>
      </c>
      <c r="G232" s="100" t="s">
        <v>282</v>
      </c>
      <c r="H232" s="100"/>
      <c r="I232" s="100" t="s">
        <v>450</v>
      </c>
      <c r="J232" s="100" t="s">
        <v>306</v>
      </c>
      <c r="K232" s="100" t="s">
        <v>80</v>
      </c>
      <c r="L232" s="101">
        <v>5</v>
      </c>
      <c r="M232" s="101">
        <v>2</v>
      </c>
      <c r="N232" s="102">
        <v>73431</v>
      </c>
      <c r="O232" s="102">
        <v>367155</v>
      </c>
      <c r="P232" s="96">
        <f t="shared" si="6"/>
        <v>146862</v>
      </c>
      <c r="Q232" s="102">
        <v>0</v>
      </c>
      <c r="R232" s="101">
        <v>0</v>
      </c>
      <c r="S232" s="102">
        <v>0</v>
      </c>
      <c r="T232" s="100" t="s">
        <v>196</v>
      </c>
      <c r="U232" s="100" t="s">
        <v>252</v>
      </c>
      <c r="V232" s="100" t="s">
        <v>433</v>
      </c>
      <c r="W232" s="100" t="s">
        <v>253</v>
      </c>
      <c r="X232" s="100" t="s">
        <v>425</v>
      </c>
      <c r="Y232" s="100" t="s">
        <v>445</v>
      </c>
      <c r="Z232" s="100"/>
      <c r="AA232" s="100"/>
      <c r="AB232" s="97">
        <f t="shared" si="7"/>
        <v>396527</v>
      </c>
      <c r="AC232" s="103">
        <v>146862</v>
      </c>
      <c r="AD232" s="98" t="str">
        <f>VLOOKUP(AF232,Table1[[Ký hiệu]:[Hướng xli]],9,0)</f>
        <v>NCC check theo sheep data cửa hàng nhập kho điều chỉnh giảm toàn bộ HĐ cũ và xuất lại HĐ mới đúng số lượng</v>
      </c>
      <c r="AE232" s="103" t="s">
        <v>541</v>
      </c>
      <c r="AF232" s="100">
        <v>45587</v>
      </c>
      <c r="AG232" s="91" t="s">
        <v>673</v>
      </c>
      <c r="AH232" s="87" t="s">
        <v>686</v>
      </c>
      <c r="AI232" s="87" t="s">
        <v>797</v>
      </c>
      <c r="AJ232" s="88"/>
      <c r="AK232" s="88"/>
    </row>
    <row r="233" spans="1:37" x14ac:dyDescent="0.25">
      <c r="A233" s="93">
        <v>45523</v>
      </c>
      <c r="B233" s="94" t="s">
        <v>308</v>
      </c>
      <c r="C233" s="93">
        <v>45533</v>
      </c>
      <c r="D233" s="94" t="s">
        <v>285</v>
      </c>
      <c r="E233" s="94">
        <v>4162513665</v>
      </c>
      <c r="F233" s="94" t="s">
        <v>44</v>
      </c>
      <c r="G233" s="94" t="s">
        <v>282</v>
      </c>
      <c r="H233" s="94"/>
      <c r="I233" s="94" t="s">
        <v>472</v>
      </c>
      <c r="J233" s="94" t="s">
        <v>256</v>
      </c>
      <c r="K233" s="94" t="s">
        <v>80</v>
      </c>
      <c r="L233" s="95">
        <v>5</v>
      </c>
      <c r="M233" s="95">
        <v>5</v>
      </c>
      <c r="N233" s="96">
        <v>55595</v>
      </c>
      <c r="O233" s="96">
        <v>277975</v>
      </c>
      <c r="P233" s="96">
        <f t="shared" si="6"/>
        <v>277975</v>
      </c>
      <c r="Q233" s="96">
        <v>0</v>
      </c>
      <c r="R233" s="95">
        <v>0</v>
      </c>
      <c r="S233" s="96">
        <v>0</v>
      </c>
      <c r="T233" s="94" t="s">
        <v>196</v>
      </c>
      <c r="U233" s="94" t="s">
        <v>252</v>
      </c>
      <c r="V233" s="94" t="s">
        <v>433</v>
      </c>
      <c r="W233" s="94" t="s">
        <v>253</v>
      </c>
      <c r="X233" s="94" t="s">
        <v>425</v>
      </c>
      <c r="Y233" s="94" t="s">
        <v>445</v>
      </c>
      <c r="Z233" s="94"/>
      <c r="AA233" s="94"/>
      <c r="AB233" s="97">
        <f t="shared" si="7"/>
        <v>300213</v>
      </c>
      <c r="AC233" s="98">
        <v>277975</v>
      </c>
      <c r="AD233" s="98" t="str">
        <f>VLOOKUP(AF233,Table1[[Ký hiệu]:[Hướng xli]],9,0)</f>
        <v>NCC check theo sheep data cửa hàng nhập kho điều chỉnh giảm toàn bộ HĐ cũ và xuất lại HĐ mới đúng số lượng</v>
      </c>
      <c r="AE233" s="98" t="s">
        <v>541</v>
      </c>
      <c r="AF233" s="94">
        <v>45587</v>
      </c>
      <c r="AG233" s="91" t="s">
        <v>673</v>
      </c>
      <c r="AH233" s="87" t="s">
        <v>686</v>
      </c>
      <c r="AI233" s="87" t="s">
        <v>797</v>
      </c>
    </row>
    <row r="234" spans="1:37" x14ac:dyDescent="0.25">
      <c r="A234" s="93">
        <v>45523</v>
      </c>
      <c r="B234" s="94" t="s">
        <v>308</v>
      </c>
      <c r="C234" s="93">
        <v>45533</v>
      </c>
      <c r="D234" s="94" t="s">
        <v>285</v>
      </c>
      <c r="E234" s="94">
        <v>4162513665</v>
      </c>
      <c r="F234" s="94" t="s">
        <v>44</v>
      </c>
      <c r="G234" s="94" t="s">
        <v>282</v>
      </c>
      <c r="H234" s="94"/>
      <c r="I234" s="94" t="s">
        <v>490</v>
      </c>
      <c r="J234" s="94" t="s">
        <v>236</v>
      </c>
      <c r="K234" s="94" t="s">
        <v>80</v>
      </c>
      <c r="L234" s="95">
        <v>5</v>
      </c>
      <c r="M234" s="95">
        <v>5</v>
      </c>
      <c r="N234" s="96">
        <v>70950</v>
      </c>
      <c r="O234" s="96">
        <v>354750</v>
      </c>
      <c r="P234" s="96">
        <f t="shared" si="6"/>
        <v>354750</v>
      </c>
      <c r="Q234" s="96">
        <v>0</v>
      </c>
      <c r="R234" s="95">
        <v>0</v>
      </c>
      <c r="S234" s="96">
        <v>0</v>
      </c>
      <c r="T234" s="94" t="s">
        <v>196</v>
      </c>
      <c r="U234" s="94" t="s">
        <v>252</v>
      </c>
      <c r="V234" s="94" t="s">
        <v>433</v>
      </c>
      <c r="W234" s="94" t="s">
        <v>253</v>
      </c>
      <c r="X234" s="94" t="s">
        <v>425</v>
      </c>
      <c r="Y234" s="94" t="s">
        <v>445</v>
      </c>
      <c r="Z234" s="94"/>
      <c r="AA234" s="94"/>
      <c r="AB234" s="97">
        <f t="shared" si="7"/>
        <v>383130</v>
      </c>
      <c r="AC234" s="98">
        <v>354750</v>
      </c>
      <c r="AD234" s="98" t="str">
        <f>VLOOKUP(AF234,Table1[[Ký hiệu]:[Hướng xli]],9,0)</f>
        <v>NCC check theo sheep data cửa hàng nhập kho điều chỉnh giảm toàn bộ HĐ cũ và xuất lại HĐ mới đúng số lượng</v>
      </c>
      <c r="AE234" s="98" t="s">
        <v>541</v>
      </c>
      <c r="AF234" s="94">
        <v>45587</v>
      </c>
      <c r="AG234" s="91" t="s">
        <v>673</v>
      </c>
      <c r="AH234" s="87" t="s">
        <v>686</v>
      </c>
      <c r="AI234" s="87" t="s">
        <v>797</v>
      </c>
    </row>
    <row r="235" spans="1:37" x14ac:dyDescent="0.25">
      <c r="A235" s="93">
        <v>45523</v>
      </c>
      <c r="B235" s="94" t="s">
        <v>308</v>
      </c>
      <c r="C235" s="93">
        <v>45533</v>
      </c>
      <c r="D235" s="94" t="s">
        <v>285</v>
      </c>
      <c r="E235" s="94">
        <v>4162513665</v>
      </c>
      <c r="F235" s="94" t="s">
        <v>44</v>
      </c>
      <c r="G235" s="94" t="s">
        <v>282</v>
      </c>
      <c r="H235" s="94"/>
      <c r="I235" s="94" t="s">
        <v>448</v>
      </c>
      <c r="J235" s="94" t="s">
        <v>372</v>
      </c>
      <c r="K235" s="94" t="s">
        <v>80</v>
      </c>
      <c r="L235" s="95">
        <v>5</v>
      </c>
      <c r="M235" s="95">
        <v>5</v>
      </c>
      <c r="N235" s="96">
        <v>74250</v>
      </c>
      <c r="O235" s="96">
        <v>371250</v>
      </c>
      <c r="P235" s="96">
        <f t="shared" si="6"/>
        <v>371250</v>
      </c>
      <c r="Q235" s="96">
        <v>0</v>
      </c>
      <c r="R235" s="95">
        <v>0</v>
      </c>
      <c r="S235" s="96">
        <v>0</v>
      </c>
      <c r="T235" s="94" t="s">
        <v>196</v>
      </c>
      <c r="U235" s="94" t="s">
        <v>252</v>
      </c>
      <c r="V235" s="94" t="s">
        <v>433</v>
      </c>
      <c r="W235" s="94" t="s">
        <v>253</v>
      </c>
      <c r="X235" s="94" t="s">
        <v>425</v>
      </c>
      <c r="Y235" s="94" t="s">
        <v>445</v>
      </c>
      <c r="Z235" s="94"/>
      <c r="AA235" s="94"/>
      <c r="AB235" s="97">
        <f t="shared" si="7"/>
        <v>400950</v>
      </c>
      <c r="AC235" s="98">
        <v>371250</v>
      </c>
      <c r="AD235" s="98" t="str">
        <f>VLOOKUP(AF235,Table1[[Ký hiệu]:[Hướng xli]],9,0)</f>
        <v>NCC check theo sheep data cửa hàng nhập kho điều chỉnh giảm toàn bộ HĐ cũ và xuất lại HĐ mới đúng số lượng</v>
      </c>
      <c r="AE235" s="98" t="s">
        <v>541</v>
      </c>
      <c r="AF235" s="94">
        <v>45587</v>
      </c>
      <c r="AG235" s="91" t="s">
        <v>673</v>
      </c>
      <c r="AH235" s="87" t="s">
        <v>686</v>
      </c>
      <c r="AI235" s="87" t="s">
        <v>797</v>
      </c>
    </row>
    <row r="236" spans="1:37" x14ac:dyDescent="0.25">
      <c r="A236" s="93">
        <v>45523</v>
      </c>
      <c r="B236" s="94" t="s">
        <v>308</v>
      </c>
      <c r="C236" s="93">
        <v>45533</v>
      </c>
      <c r="D236" s="94" t="s">
        <v>285</v>
      </c>
      <c r="E236" s="94">
        <v>4162513665</v>
      </c>
      <c r="F236" s="94" t="s">
        <v>44</v>
      </c>
      <c r="G236" s="94" t="s">
        <v>282</v>
      </c>
      <c r="H236" s="94"/>
      <c r="I236" s="94" t="s">
        <v>500</v>
      </c>
      <c r="J236" s="94" t="s">
        <v>485</v>
      </c>
      <c r="K236" s="94" t="s">
        <v>80</v>
      </c>
      <c r="L236" s="95">
        <v>5</v>
      </c>
      <c r="M236" s="95">
        <v>5</v>
      </c>
      <c r="N236" s="96">
        <v>50182</v>
      </c>
      <c r="O236" s="96">
        <v>250910</v>
      </c>
      <c r="P236" s="96">
        <f t="shared" si="6"/>
        <v>250910</v>
      </c>
      <c r="Q236" s="96">
        <v>0</v>
      </c>
      <c r="R236" s="95">
        <v>0</v>
      </c>
      <c r="S236" s="96">
        <v>0</v>
      </c>
      <c r="T236" s="94" t="s">
        <v>196</v>
      </c>
      <c r="U236" s="94" t="s">
        <v>252</v>
      </c>
      <c r="V236" s="94" t="s">
        <v>433</v>
      </c>
      <c r="W236" s="94" t="s">
        <v>253</v>
      </c>
      <c r="X236" s="94" t="s">
        <v>425</v>
      </c>
      <c r="Y236" s="94" t="s">
        <v>445</v>
      </c>
      <c r="Z236" s="94"/>
      <c r="AA236" s="94"/>
      <c r="AB236" s="97">
        <f t="shared" si="7"/>
        <v>270983</v>
      </c>
      <c r="AC236" s="98">
        <v>250910</v>
      </c>
      <c r="AD236" s="98" t="str">
        <f>VLOOKUP(AF236,Table1[[Ký hiệu]:[Hướng xli]],9,0)</f>
        <v>NCC check theo sheep data cửa hàng nhập kho điều chỉnh giảm toàn bộ HĐ cũ và xuất lại HĐ mới đúng số lượng</v>
      </c>
      <c r="AE236" s="98" t="s">
        <v>541</v>
      </c>
      <c r="AF236" s="94">
        <v>45587</v>
      </c>
      <c r="AG236" s="91" t="s">
        <v>673</v>
      </c>
      <c r="AH236" s="87" t="s">
        <v>686</v>
      </c>
      <c r="AI236" s="87" t="s">
        <v>797</v>
      </c>
    </row>
    <row r="237" spans="1:37" x14ac:dyDescent="0.25">
      <c r="A237" s="93">
        <v>45523</v>
      </c>
      <c r="B237" s="94" t="s">
        <v>308</v>
      </c>
      <c r="C237" s="93">
        <v>45533</v>
      </c>
      <c r="D237" s="94" t="s">
        <v>285</v>
      </c>
      <c r="E237" s="94">
        <v>4162513665</v>
      </c>
      <c r="F237" s="94" t="s">
        <v>44</v>
      </c>
      <c r="G237" s="94" t="s">
        <v>282</v>
      </c>
      <c r="H237" s="94"/>
      <c r="I237" s="94" t="s">
        <v>243</v>
      </c>
      <c r="J237" s="94" t="s">
        <v>430</v>
      </c>
      <c r="K237" s="94" t="s">
        <v>80</v>
      </c>
      <c r="L237" s="95">
        <v>2</v>
      </c>
      <c r="M237" s="95">
        <v>2</v>
      </c>
      <c r="N237" s="96">
        <v>46000</v>
      </c>
      <c r="O237" s="96">
        <v>92000</v>
      </c>
      <c r="P237" s="96">
        <f t="shared" si="6"/>
        <v>92000</v>
      </c>
      <c r="Q237" s="96">
        <v>0</v>
      </c>
      <c r="R237" s="95">
        <v>0</v>
      </c>
      <c r="S237" s="96">
        <v>0</v>
      </c>
      <c r="T237" s="94" t="s">
        <v>196</v>
      </c>
      <c r="U237" s="94" t="s">
        <v>252</v>
      </c>
      <c r="V237" s="94" t="s">
        <v>433</v>
      </c>
      <c r="W237" s="94" t="s">
        <v>253</v>
      </c>
      <c r="X237" s="94" t="s">
        <v>425</v>
      </c>
      <c r="Y237" s="94" t="s">
        <v>445</v>
      </c>
      <c r="Z237" s="94"/>
      <c r="AA237" s="94"/>
      <c r="AB237" s="97">
        <f t="shared" si="7"/>
        <v>99360</v>
      </c>
      <c r="AC237" s="98">
        <v>92000</v>
      </c>
      <c r="AD237" s="98" t="str">
        <f>VLOOKUP(AF237,Table1[[Ký hiệu]:[Hướng xli]],9,0)</f>
        <v>NCC check theo sheep data cửa hàng nhập kho điều chỉnh giảm toàn bộ HĐ cũ và xuất lại HĐ mới đúng số lượng</v>
      </c>
      <c r="AE237" s="98" t="s">
        <v>541</v>
      </c>
      <c r="AF237" s="94">
        <v>45587</v>
      </c>
      <c r="AG237" s="91" t="s">
        <v>673</v>
      </c>
      <c r="AH237" s="87" t="s">
        <v>686</v>
      </c>
      <c r="AI237" s="87" t="s">
        <v>797</v>
      </c>
    </row>
    <row r="238" spans="1:37" x14ac:dyDescent="0.25">
      <c r="A238" s="93">
        <v>45523</v>
      </c>
      <c r="B238" s="94" t="s">
        <v>294</v>
      </c>
      <c r="C238" s="93">
        <v>45533</v>
      </c>
      <c r="D238" s="94" t="s">
        <v>9</v>
      </c>
      <c r="E238" s="94">
        <v>4162875170</v>
      </c>
      <c r="F238" s="94" t="s">
        <v>18</v>
      </c>
      <c r="G238" s="94" t="s">
        <v>282</v>
      </c>
      <c r="H238" s="94"/>
      <c r="I238" s="94" t="s">
        <v>450</v>
      </c>
      <c r="J238" s="94" t="s">
        <v>306</v>
      </c>
      <c r="K238" s="94" t="s">
        <v>80</v>
      </c>
      <c r="L238" s="95">
        <v>10</v>
      </c>
      <c r="M238" s="95">
        <v>10</v>
      </c>
      <c r="N238" s="96">
        <v>73431</v>
      </c>
      <c r="O238" s="96">
        <v>734310</v>
      </c>
      <c r="P238" s="96">
        <f t="shared" si="6"/>
        <v>734310</v>
      </c>
      <c r="Q238" s="96">
        <v>0</v>
      </c>
      <c r="R238" s="95">
        <v>0</v>
      </c>
      <c r="S238" s="96">
        <v>0</v>
      </c>
      <c r="T238" s="94" t="s">
        <v>162</v>
      </c>
      <c r="U238" s="94" t="s">
        <v>252</v>
      </c>
      <c r="V238" s="94" t="s">
        <v>202</v>
      </c>
      <c r="W238" s="94" t="s">
        <v>253</v>
      </c>
      <c r="X238" s="94" t="s">
        <v>425</v>
      </c>
      <c r="Y238" s="94" t="s">
        <v>445</v>
      </c>
      <c r="Z238" s="94" t="s">
        <v>251</v>
      </c>
      <c r="AA238" s="94"/>
      <c r="AB238" s="97">
        <f t="shared" si="7"/>
        <v>793055</v>
      </c>
      <c r="AC238" s="98">
        <v>734310</v>
      </c>
      <c r="AD238" s="98" t="str">
        <f>VLOOKUP(AF238,Table1[[Ký hiệu]:[Hướng xli]],9,0)</f>
        <v>NCC check theo sheep data cửa hàng nhập kho điều chỉnh giảm toàn bộ HĐ cũ và xuất lại HĐ mới đúng số lượng</v>
      </c>
      <c r="AE238" s="98" t="s">
        <v>530</v>
      </c>
      <c r="AF238" s="94">
        <v>45596</v>
      </c>
      <c r="AG238" s="91" t="s">
        <v>673</v>
      </c>
      <c r="AH238" s="87" t="s">
        <v>685</v>
      </c>
      <c r="AI238" s="87" t="s">
        <v>774</v>
      </c>
    </row>
    <row r="239" spans="1:37" s="16" customFormat="1" x14ac:dyDescent="0.25">
      <c r="A239" s="99">
        <v>45523</v>
      </c>
      <c r="B239" s="100" t="s">
        <v>294</v>
      </c>
      <c r="C239" s="99">
        <v>45533</v>
      </c>
      <c r="D239" s="100" t="s">
        <v>9</v>
      </c>
      <c r="E239" s="100">
        <v>4162875170</v>
      </c>
      <c r="F239" s="100" t="s">
        <v>18</v>
      </c>
      <c r="G239" s="100" t="s">
        <v>282</v>
      </c>
      <c r="H239" s="100"/>
      <c r="I239" s="100" t="s">
        <v>328</v>
      </c>
      <c r="J239" s="100" t="s">
        <v>305</v>
      </c>
      <c r="K239" s="100" t="s">
        <v>80</v>
      </c>
      <c r="L239" s="101">
        <v>5</v>
      </c>
      <c r="M239" s="101">
        <v>0</v>
      </c>
      <c r="N239" s="102">
        <v>111058</v>
      </c>
      <c r="O239" s="102">
        <v>555290</v>
      </c>
      <c r="P239" s="96">
        <f t="shared" si="6"/>
        <v>0</v>
      </c>
      <c r="Q239" s="102">
        <v>0</v>
      </c>
      <c r="R239" s="101">
        <v>0</v>
      </c>
      <c r="S239" s="102">
        <v>0</v>
      </c>
      <c r="T239" s="100" t="s">
        <v>162</v>
      </c>
      <c r="U239" s="100" t="s">
        <v>252</v>
      </c>
      <c r="V239" s="100" t="s">
        <v>202</v>
      </c>
      <c r="W239" s="100" t="s">
        <v>253</v>
      </c>
      <c r="X239" s="100" t="s">
        <v>425</v>
      </c>
      <c r="Y239" s="100" t="s">
        <v>445</v>
      </c>
      <c r="Z239" s="100" t="s">
        <v>251</v>
      </c>
      <c r="AA239" s="100"/>
      <c r="AB239" s="97">
        <f t="shared" si="7"/>
        <v>599713</v>
      </c>
      <c r="AC239" s="103">
        <v>0</v>
      </c>
      <c r="AD239" s="98" t="str">
        <f>VLOOKUP(AF239,Table1[[Ký hiệu]:[Hướng xli]],9,0)</f>
        <v>NCC check theo sheep data cửa hàng nhập kho điều chỉnh giảm toàn bộ HĐ cũ và xuất lại HĐ mới đúng số lượng</v>
      </c>
      <c r="AE239" s="103" t="s">
        <v>530</v>
      </c>
      <c r="AF239" s="100">
        <v>45596</v>
      </c>
      <c r="AG239" s="91" t="s">
        <v>673</v>
      </c>
      <c r="AH239" s="87" t="s">
        <v>685</v>
      </c>
      <c r="AI239" s="87" t="s">
        <v>774</v>
      </c>
      <c r="AJ239" s="88"/>
      <c r="AK239" s="88"/>
    </row>
    <row r="240" spans="1:37" x14ac:dyDescent="0.25">
      <c r="A240" s="93">
        <v>45523</v>
      </c>
      <c r="B240" s="94" t="s">
        <v>294</v>
      </c>
      <c r="C240" s="93">
        <v>45533</v>
      </c>
      <c r="D240" s="94" t="s">
        <v>9</v>
      </c>
      <c r="E240" s="94">
        <v>4162875170</v>
      </c>
      <c r="F240" s="94" t="s">
        <v>18</v>
      </c>
      <c r="G240" s="94" t="s">
        <v>282</v>
      </c>
      <c r="H240" s="94"/>
      <c r="I240" s="94" t="s">
        <v>448</v>
      </c>
      <c r="J240" s="94" t="s">
        <v>372</v>
      </c>
      <c r="K240" s="94" t="s">
        <v>80</v>
      </c>
      <c r="L240" s="95">
        <v>5</v>
      </c>
      <c r="M240" s="95">
        <v>5</v>
      </c>
      <c r="N240" s="96">
        <v>74250</v>
      </c>
      <c r="O240" s="96">
        <v>371250</v>
      </c>
      <c r="P240" s="96">
        <f t="shared" si="6"/>
        <v>371250</v>
      </c>
      <c r="Q240" s="96">
        <v>0</v>
      </c>
      <c r="R240" s="95">
        <v>0</v>
      </c>
      <c r="S240" s="96">
        <v>0</v>
      </c>
      <c r="T240" s="94" t="s">
        <v>162</v>
      </c>
      <c r="U240" s="94" t="s">
        <v>252</v>
      </c>
      <c r="V240" s="94" t="s">
        <v>202</v>
      </c>
      <c r="W240" s="94" t="s">
        <v>253</v>
      </c>
      <c r="X240" s="94" t="s">
        <v>425</v>
      </c>
      <c r="Y240" s="94" t="s">
        <v>445</v>
      </c>
      <c r="Z240" s="94" t="s">
        <v>251</v>
      </c>
      <c r="AA240" s="94"/>
      <c r="AB240" s="97">
        <f t="shared" si="7"/>
        <v>400950</v>
      </c>
      <c r="AC240" s="98">
        <v>371250</v>
      </c>
      <c r="AD240" s="98" t="str">
        <f>VLOOKUP(AF240,Table1[[Ký hiệu]:[Hướng xli]],9,0)</f>
        <v>NCC check theo sheep data cửa hàng nhập kho điều chỉnh giảm toàn bộ HĐ cũ và xuất lại HĐ mới đúng số lượng</v>
      </c>
      <c r="AE240" s="98" t="s">
        <v>530</v>
      </c>
      <c r="AF240" s="94">
        <v>45596</v>
      </c>
      <c r="AG240" s="91" t="s">
        <v>673</v>
      </c>
      <c r="AH240" s="87" t="s">
        <v>685</v>
      </c>
      <c r="AI240" s="87" t="s">
        <v>774</v>
      </c>
    </row>
    <row r="241" spans="1:37" x14ac:dyDescent="0.25">
      <c r="A241" s="93">
        <v>45523</v>
      </c>
      <c r="B241" s="94" t="s">
        <v>294</v>
      </c>
      <c r="C241" s="93">
        <v>45533</v>
      </c>
      <c r="D241" s="94" t="s">
        <v>9</v>
      </c>
      <c r="E241" s="94">
        <v>4162875170</v>
      </c>
      <c r="F241" s="94" t="s">
        <v>18</v>
      </c>
      <c r="G241" s="94" t="s">
        <v>282</v>
      </c>
      <c r="H241" s="94"/>
      <c r="I241" s="94" t="s">
        <v>490</v>
      </c>
      <c r="J241" s="94" t="s">
        <v>236</v>
      </c>
      <c r="K241" s="94" t="s">
        <v>80</v>
      </c>
      <c r="L241" s="95">
        <v>3</v>
      </c>
      <c r="M241" s="95">
        <v>3</v>
      </c>
      <c r="N241" s="96">
        <v>70950</v>
      </c>
      <c r="O241" s="96">
        <v>212850</v>
      </c>
      <c r="P241" s="96">
        <f t="shared" si="6"/>
        <v>212850</v>
      </c>
      <c r="Q241" s="96">
        <v>0</v>
      </c>
      <c r="R241" s="95">
        <v>0</v>
      </c>
      <c r="S241" s="96">
        <v>0</v>
      </c>
      <c r="T241" s="94" t="s">
        <v>162</v>
      </c>
      <c r="U241" s="94" t="s">
        <v>252</v>
      </c>
      <c r="V241" s="94" t="s">
        <v>202</v>
      </c>
      <c r="W241" s="94" t="s">
        <v>253</v>
      </c>
      <c r="X241" s="94" t="s">
        <v>425</v>
      </c>
      <c r="Y241" s="94" t="s">
        <v>445</v>
      </c>
      <c r="Z241" s="94" t="s">
        <v>251</v>
      </c>
      <c r="AA241" s="94"/>
      <c r="AB241" s="97">
        <f t="shared" si="7"/>
        <v>229878</v>
      </c>
      <c r="AC241" s="98">
        <v>212850</v>
      </c>
      <c r="AD241" s="98" t="str">
        <f>VLOOKUP(AF241,Table1[[Ký hiệu]:[Hướng xli]],9,0)</f>
        <v>NCC check theo sheep data cửa hàng nhập kho điều chỉnh giảm toàn bộ HĐ cũ và xuất lại HĐ mới đúng số lượng</v>
      </c>
      <c r="AE241" s="98" t="s">
        <v>530</v>
      </c>
      <c r="AF241" s="94">
        <v>45596</v>
      </c>
      <c r="AG241" s="91" t="s">
        <v>673</v>
      </c>
      <c r="AH241" s="87" t="s">
        <v>685</v>
      </c>
      <c r="AI241" s="87" t="s">
        <v>774</v>
      </c>
    </row>
    <row r="242" spans="1:37" s="16" customFormat="1" x14ac:dyDescent="0.25">
      <c r="A242" s="99">
        <v>45524</v>
      </c>
      <c r="B242" s="100" t="s">
        <v>456</v>
      </c>
      <c r="C242" s="99">
        <v>45533</v>
      </c>
      <c r="D242" s="100" t="s">
        <v>304</v>
      </c>
      <c r="E242" s="100">
        <v>4162709043</v>
      </c>
      <c r="F242" s="100" t="s">
        <v>492</v>
      </c>
      <c r="G242" s="100" t="s">
        <v>282</v>
      </c>
      <c r="H242" s="100"/>
      <c r="I242" s="100" t="s">
        <v>450</v>
      </c>
      <c r="J242" s="100" t="s">
        <v>306</v>
      </c>
      <c r="K242" s="100" t="s">
        <v>80</v>
      </c>
      <c r="L242" s="101">
        <v>8</v>
      </c>
      <c r="M242" s="101">
        <v>7</v>
      </c>
      <c r="N242" s="102">
        <v>73431</v>
      </c>
      <c r="O242" s="102">
        <v>587448</v>
      </c>
      <c r="P242" s="96">
        <f t="shared" si="6"/>
        <v>514017</v>
      </c>
      <c r="Q242" s="102">
        <v>0</v>
      </c>
      <c r="R242" s="101">
        <v>0</v>
      </c>
      <c r="S242" s="102">
        <v>0</v>
      </c>
      <c r="T242" s="100" t="s">
        <v>462</v>
      </c>
      <c r="U242" s="100" t="s">
        <v>252</v>
      </c>
      <c r="V242" s="100" t="s">
        <v>318</v>
      </c>
      <c r="W242" s="100" t="s">
        <v>253</v>
      </c>
      <c r="X242" s="100" t="s">
        <v>425</v>
      </c>
      <c r="Y242" s="100" t="s">
        <v>445</v>
      </c>
      <c r="Z242" s="100"/>
      <c r="AA242" s="100"/>
      <c r="AB242" s="97">
        <f t="shared" si="7"/>
        <v>634444</v>
      </c>
      <c r="AC242" s="103">
        <v>514017</v>
      </c>
      <c r="AD242" s="98" t="str">
        <f>VLOOKUP(AF242,Table1[[Ký hiệu]:[Hướng xli]],9,0)</f>
        <v>NCC check theo sheep data cửa hàng nhập kho điều chỉnh giảm toàn bộ HĐ cũ và xuất lại HĐ mới đúng số lượng</v>
      </c>
      <c r="AE242" s="103" t="s">
        <v>544</v>
      </c>
      <c r="AF242" s="100">
        <v>45639</v>
      </c>
      <c r="AG242" s="91" t="s">
        <v>673</v>
      </c>
      <c r="AH242" s="87" t="s">
        <v>684</v>
      </c>
      <c r="AI242" s="87" t="s">
        <v>777</v>
      </c>
      <c r="AJ242" s="88"/>
      <c r="AK242" s="88"/>
    </row>
    <row r="243" spans="1:37" x14ac:dyDescent="0.25">
      <c r="A243" s="93">
        <v>45524</v>
      </c>
      <c r="B243" s="94" t="s">
        <v>456</v>
      </c>
      <c r="C243" s="93">
        <v>45533</v>
      </c>
      <c r="D243" s="94" t="s">
        <v>304</v>
      </c>
      <c r="E243" s="94">
        <v>4162709043</v>
      </c>
      <c r="F243" s="94" t="s">
        <v>492</v>
      </c>
      <c r="G243" s="94" t="s">
        <v>282</v>
      </c>
      <c r="H243" s="94"/>
      <c r="I243" s="94" t="s">
        <v>328</v>
      </c>
      <c r="J243" s="94" t="s">
        <v>305</v>
      </c>
      <c r="K243" s="94" t="s">
        <v>80</v>
      </c>
      <c r="L243" s="95">
        <v>14</v>
      </c>
      <c r="M243" s="95">
        <v>14</v>
      </c>
      <c r="N243" s="96">
        <v>111058</v>
      </c>
      <c r="O243" s="96">
        <v>1554812</v>
      </c>
      <c r="P243" s="96">
        <f t="shared" si="6"/>
        <v>1554812</v>
      </c>
      <c r="Q243" s="96">
        <v>0</v>
      </c>
      <c r="R243" s="95">
        <v>0</v>
      </c>
      <c r="S243" s="96">
        <v>0</v>
      </c>
      <c r="T243" s="94" t="s">
        <v>462</v>
      </c>
      <c r="U243" s="94" t="s">
        <v>252</v>
      </c>
      <c r="V243" s="94" t="s">
        <v>318</v>
      </c>
      <c r="W243" s="94" t="s">
        <v>253</v>
      </c>
      <c r="X243" s="94" t="s">
        <v>425</v>
      </c>
      <c r="Y243" s="94" t="s">
        <v>445</v>
      </c>
      <c r="Z243" s="94"/>
      <c r="AA243" s="94"/>
      <c r="AB243" s="97">
        <f t="shared" si="7"/>
        <v>1679197</v>
      </c>
      <c r="AC243" s="98">
        <v>1554812</v>
      </c>
      <c r="AD243" s="98" t="str">
        <f>VLOOKUP(AF243,Table1[[Ký hiệu]:[Hướng xli]],9,0)</f>
        <v>NCC check theo sheep data cửa hàng nhập kho điều chỉnh giảm toàn bộ HĐ cũ và xuất lại HĐ mới đúng số lượng</v>
      </c>
      <c r="AE243" s="98" t="s">
        <v>544</v>
      </c>
      <c r="AF243" s="94">
        <v>45639</v>
      </c>
      <c r="AG243" s="91" t="s">
        <v>673</v>
      </c>
      <c r="AH243" s="87" t="s">
        <v>684</v>
      </c>
      <c r="AI243" s="87" t="s">
        <v>777</v>
      </c>
    </row>
    <row r="244" spans="1:37" x14ac:dyDescent="0.25">
      <c r="A244" s="93">
        <v>45524</v>
      </c>
      <c r="B244" s="94" t="s">
        <v>354</v>
      </c>
      <c r="C244" s="93">
        <v>45533</v>
      </c>
      <c r="D244" s="94" t="s">
        <v>421</v>
      </c>
      <c r="E244" s="94">
        <v>4162772353</v>
      </c>
      <c r="F244" s="94" t="s">
        <v>71</v>
      </c>
      <c r="G244" s="94" t="s">
        <v>282</v>
      </c>
      <c r="H244" s="94"/>
      <c r="I244" s="94" t="s">
        <v>450</v>
      </c>
      <c r="J244" s="94" t="s">
        <v>306</v>
      </c>
      <c r="K244" s="94" t="s">
        <v>80</v>
      </c>
      <c r="L244" s="95">
        <v>10</v>
      </c>
      <c r="M244" s="95">
        <v>10</v>
      </c>
      <c r="N244" s="96">
        <v>73431</v>
      </c>
      <c r="O244" s="96">
        <v>734310</v>
      </c>
      <c r="P244" s="96">
        <f t="shared" si="6"/>
        <v>734310</v>
      </c>
      <c r="Q244" s="96">
        <v>0</v>
      </c>
      <c r="R244" s="95">
        <v>0</v>
      </c>
      <c r="S244" s="96">
        <v>0</v>
      </c>
      <c r="T244" s="94" t="s">
        <v>462</v>
      </c>
      <c r="U244" s="94" t="s">
        <v>252</v>
      </c>
      <c r="V244" s="94" t="s">
        <v>499</v>
      </c>
      <c r="W244" s="94" t="s">
        <v>253</v>
      </c>
      <c r="X244" s="94" t="s">
        <v>425</v>
      </c>
      <c r="Y244" s="94" t="s">
        <v>445</v>
      </c>
      <c r="Z244" s="94"/>
      <c r="AA244" s="94"/>
      <c r="AB244" s="97">
        <f t="shared" si="7"/>
        <v>793055</v>
      </c>
      <c r="AC244" s="98">
        <v>734310</v>
      </c>
      <c r="AD244" s="98" t="str">
        <f>VLOOKUP(AF244,Table1[[Ký hiệu]:[Hướng xli]],9,0)</f>
        <v>NCC check theo sheep data cửa hàng nhập kho điều chỉnh giảm toàn bộ HĐ cũ và xuất lại HĐ mới đúng số lượng</v>
      </c>
      <c r="AE244" s="98" t="s">
        <v>545</v>
      </c>
      <c r="AF244" s="94">
        <v>45708</v>
      </c>
      <c r="AG244" s="91" t="s">
        <v>673</v>
      </c>
      <c r="AH244" s="87" t="s">
        <v>683</v>
      </c>
      <c r="AI244" s="87" t="s">
        <v>781</v>
      </c>
    </row>
    <row r="245" spans="1:37" x14ac:dyDescent="0.25">
      <c r="A245" s="93">
        <v>45524</v>
      </c>
      <c r="B245" s="94" t="s">
        <v>354</v>
      </c>
      <c r="C245" s="93">
        <v>45533</v>
      </c>
      <c r="D245" s="94" t="s">
        <v>421</v>
      </c>
      <c r="E245" s="94">
        <v>4162772353</v>
      </c>
      <c r="F245" s="94" t="s">
        <v>71</v>
      </c>
      <c r="G245" s="94" t="s">
        <v>282</v>
      </c>
      <c r="H245" s="94"/>
      <c r="I245" s="94" t="s">
        <v>328</v>
      </c>
      <c r="J245" s="94" t="s">
        <v>305</v>
      </c>
      <c r="K245" s="94" t="s">
        <v>80</v>
      </c>
      <c r="L245" s="95">
        <v>5</v>
      </c>
      <c r="M245" s="95">
        <v>5</v>
      </c>
      <c r="N245" s="96">
        <v>111058</v>
      </c>
      <c r="O245" s="96">
        <v>555290</v>
      </c>
      <c r="P245" s="96">
        <f t="shared" si="6"/>
        <v>555290</v>
      </c>
      <c r="Q245" s="96">
        <v>0</v>
      </c>
      <c r="R245" s="95">
        <v>0</v>
      </c>
      <c r="S245" s="96">
        <v>0</v>
      </c>
      <c r="T245" s="94" t="s">
        <v>462</v>
      </c>
      <c r="U245" s="94" t="s">
        <v>252</v>
      </c>
      <c r="V245" s="94" t="s">
        <v>499</v>
      </c>
      <c r="W245" s="94" t="s">
        <v>253</v>
      </c>
      <c r="X245" s="94" t="s">
        <v>425</v>
      </c>
      <c r="Y245" s="94" t="s">
        <v>445</v>
      </c>
      <c r="Z245" s="94"/>
      <c r="AA245" s="94"/>
      <c r="AB245" s="97">
        <f t="shared" si="7"/>
        <v>599713</v>
      </c>
      <c r="AC245" s="98">
        <v>555290</v>
      </c>
      <c r="AD245" s="98" t="str">
        <f>VLOOKUP(AF245,Table1[[Ký hiệu]:[Hướng xli]],9,0)</f>
        <v>NCC check theo sheep data cửa hàng nhập kho điều chỉnh giảm toàn bộ HĐ cũ và xuất lại HĐ mới đúng số lượng</v>
      </c>
      <c r="AE245" s="98" t="s">
        <v>545</v>
      </c>
      <c r="AF245" s="94">
        <v>45708</v>
      </c>
      <c r="AG245" s="91" t="s">
        <v>673</v>
      </c>
      <c r="AH245" s="87" t="s">
        <v>683</v>
      </c>
      <c r="AI245" s="87" t="s">
        <v>781</v>
      </c>
    </row>
    <row r="246" spans="1:37" s="16" customFormat="1" x14ac:dyDescent="0.25">
      <c r="A246" s="99">
        <v>45524</v>
      </c>
      <c r="B246" s="100" t="s">
        <v>354</v>
      </c>
      <c r="C246" s="99">
        <v>45533</v>
      </c>
      <c r="D246" s="100" t="s">
        <v>421</v>
      </c>
      <c r="E246" s="100">
        <v>4162772353</v>
      </c>
      <c r="F246" s="100" t="s">
        <v>71</v>
      </c>
      <c r="G246" s="100" t="s">
        <v>282</v>
      </c>
      <c r="H246" s="100"/>
      <c r="I246" s="100" t="s">
        <v>500</v>
      </c>
      <c r="J246" s="100" t="s">
        <v>485</v>
      </c>
      <c r="K246" s="100" t="s">
        <v>80</v>
      </c>
      <c r="L246" s="101">
        <v>5</v>
      </c>
      <c r="M246" s="101">
        <v>3</v>
      </c>
      <c r="N246" s="102">
        <v>50182</v>
      </c>
      <c r="O246" s="102">
        <v>250910</v>
      </c>
      <c r="P246" s="96">
        <f t="shared" si="6"/>
        <v>150546</v>
      </c>
      <c r="Q246" s="102">
        <v>0</v>
      </c>
      <c r="R246" s="101">
        <v>0</v>
      </c>
      <c r="S246" s="102">
        <v>0</v>
      </c>
      <c r="T246" s="100" t="s">
        <v>462</v>
      </c>
      <c r="U246" s="100" t="s">
        <v>252</v>
      </c>
      <c r="V246" s="100" t="s">
        <v>499</v>
      </c>
      <c r="W246" s="100" t="s">
        <v>253</v>
      </c>
      <c r="X246" s="100" t="s">
        <v>425</v>
      </c>
      <c r="Y246" s="100" t="s">
        <v>445</v>
      </c>
      <c r="Z246" s="100"/>
      <c r="AA246" s="100"/>
      <c r="AB246" s="97">
        <f t="shared" si="7"/>
        <v>270983</v>
      </c>
      <c r="AC246" s="103">
        <v>150546</v>
      </c>
      <c r="AD246" s="98" t="str">
        <f>VLOOKUP(AF246,Table1[[Ký hiệu]:[Hướng xli]],9,0)</f>
        <v>NCC check theo sheep data cửa hàng nhập kho điều chỉnh giảm toàn bộ HĐ cũ và xuất lại HĐ mới đúng số lượng</v>
      </c>
      <c r="AE246" s="103" t="s">
        <v>545</v>
      </c>
      <c r="AF246" s="100">
        <v>45708</v>
      </c>
      <c r="AG246" s="91" t="s">
        <v>673</v>
      </c>
      <c r="AH246" s="87" t="s">
        <v>683</v>
      </c>
      <c r="AI246" s="87" t="s">
        <v>781</v>
      </c>
      <c r="AJ246" s="88"/>
      <c r="AK246" s="88"/>
    </row>
    <row r="247" spans="1:37" s="16" customFormat="1" x14ac:dyDescent="0.25">
      <c r="A247" s="99">
        <v>45524</v>
      </c>
      <c r="B247" s="100" t="s">
        <v>354</v>
      </c>
      <c r="C247" s="99">
        <v>45533</v>
      </c>
      <c r="D247" s="100" t="s">
        <v>421</v>
      </c>
      <c r="E247" s="100">
        <v>4162772353</v>
      </c>
      <c r="F247" s="100" t="s">
        <v>71</v>
      </c>
      <c r="G247" s="100" t="s">
        <v>282</v>
      </c>
      <c r="H247" s="100"/>
      <c r="I247" s="100" t="s">
        <v>243</v>
      </c>
      <c r="J247" s="100" t="s">
        <v>430</v>
      </c>
      <c r="K247" s="100" t="s">
        <v>80</v>
      </c>
      <c r="L247" s="101">
        <v>6</v>
      </c>
      <c r="M247" s="101">
        <v>3</v>
      </c>
      <c r="N247" s="102">
        <v>46000</v>
      </c>
      <c r="O247" s="102">
        <v>276000</v>
      </c>
      <c r="P247" s="96">
        <f t="shared" si="6"/>
        <v>138000</v>
      </c>
      <c r="Q247" s="102">
        <v>0</v>
      </c>
      <c r="R247" s="101">
        <v>0</v>
      </c>
      <c r="S247" s="102">
        <v>0</v>
      </c>
      <c r="T247" s="100" t="s">
        <v>462</v>
      </c>
      <c r="U247" s="100" t="s">
        <v>252</v>
      </c>
      <c r="V247" s="100" t="s">
        <v>499</v>
      </c>
      <c r="W247" s="100" t="s">
        <v>253</v>
      </c>
      <c r="X247" s="100" t="s">
        <v>425</v>
      </c>
      <c r="Y247" s="100" t="s">
        <v>445</v>
      </c>
      <c r="Z247" s="100"/>
      <c r="AA247" s="100"/>
      <c r="AB247" s="97">
        <f t="shared" si="7"/>
        <v>298080</v>
      </c>
      <c r="AC247" s="103">
        <v>138000</v>
      </c>
      <c r="AD247" s="98" t="str">
        <f>VLOOKUP(AF247,Table1[[Ký hiệu]:[Hướng xli]],9,0)</f>
        <v>NCC check theo sheep data cửa hàng nhập kho điều chỉnh giảm toàn bộ HĐ cũ và xuất lại HĐ mới đúng số lượng</v>
      </c>
      <c r="AE247" s="103" t="s">
        <v>545</v>
      </c>
      <c r="AF247" s="100">
        <v>45708</v>
      </c>
      <c r="AG247" s="91" t="s">
        <v>673</v>
      </c>
      <c r="AH247" s="87" t="s">
        <v>683</v>
      </c>
      <c r="AI247" s="87" t="s">
        <v>781</v>
      </c>
      <c r="AJ247" s="88"/>
      <c r="AK247" s="88"/>
    </row>
    <row r="248" spans="1:37" x14ac:dyDescent="0.25">
      <c r="A248" s="93">
        <v>45527</v>
      </c>
      <c r="B248" s="94" t="s">
        <v>133</v>
      </c>
      <c r="C248" s="93">
        <v>45533</v>
      </c>
      <c r="D248" s="94" t="s">
        <v>498</v>
      </c>
      <c r="E248" s="94">
        <v>4162513066</v>
      </c>
      <c r="F248" s="94" t="s">
        <v>139</v>
      </c>
      <c r="G248" s="94" t="s">
        <v>282</v>
      </c>
      <c r="H248" s="94"/>
      <c r="I248" s="94" t="s">
        <v>450</v>
      </c>
      <c r="J248" s="94" t="s">
        <v>306</v>
      </c>
      <c r="K248" s="94" t="s">
        <v>80</v>
      </c>
      <c r="L248" s="95">
        <v>5</v>
      </c>
      <c r="M248" s="95">
        <v>5</v>
      </c>
      <c r="N248" s="96">
        <v>73431</v>
      </c>
      <c r="O248" s="96">
        <v>367155</v>
      </c>
      <c r="P248" s="96">
        <f t="shared" si="6"/>
        <v>367155</v>
      </c>
      <c r="Q248" s="96">
        <v>0</v>
      </c>
      <c r="R248" s="95">
        <v>0</v>
      </c>
      <c r="S248" s="96">
        <v>0</v>
      </c>
      <c r="T248" s="94" t="s">
        <v>196</v>
      </c>
      <c r="U248" s="94" t="s">
        <v>252</v>
      </c>
      <c r="V248" s="94" t="s">
        <v>232</v>
      </c>
      <c r="W248" s="94" t="s">
        <v>253</v>
      </c>
      <c r="X248" s="94" t="s">
        <v>425</v>
      </c>
      <c r="Y248" s="94" t="s">
        <v>445</v>
      </c>
      <c r="Z248" s="94"/>
      <c r="AA248" s="94"/>
      <c r="AB248" s="97">
        <f t="shared" si="7"/>
        <v>396527</v>
      </c>
      <c r="AC248" s="98">
        <v>367155</v>
      </c>
      <c r="AD248" s="98" t="str">
        <f>VLOOKUP(AF248,Table1[[Ký hiệu]:[Hướng xli]],9,0)</f>
        <v>NCC check theo sheep data cửa hàng nhập kho điều chỉnh giảm toàn bộ HĐ cũ và xuất lại HĐ mới đúng số lượng</v>
      </c>
      <c r="AE248" s="98" t="s">
        <v>547</v>
      </c>
      <c r="AF248" s="94">
        <v>45961</v>
      </c>
      <c r="AG248" s="91" t="s">
        <v>673</v>
      </c>
      <c r="AH248" s="87" t="s">
        <v>682</v>
      </c>
      <c r="AI248" s="87" t="s">
        <v>789</v>
      </c>
    </row>
    <row r="249" spans="1:37" x14ac:dyDescent="0.25">
      <c r="A249" s="93">
        <v>45527</v>
      </c>
      <c r="B249" s="94" t="s">
        <v>133</v>
      </c>
      <c r="C249" s="93">
        <v>45533</v>
      </c>
      <c r="D249" s="94" t="s">
        <v>498</v>
      </c>
      <c r="E249" s="94">
        <v>4162513066</v>
      </c>
      <c r="F249" s="94" t="s">
        <v>139</v>
      </c>
      <c r="G249" s="94" t="s">
        <v>282</v>
      </c>
      <c r="H249" s="94"/>
      <c r="I249" s="94" t="s">
        <v>472</v>
      </c>
      <c r="J249" s="94" t="s">
        <v>256</v>
      </c>
      <c r="K249" s="94" t="s">
        <v>80</v>
      </c>
      <c r="L249" s="95">
        <v>5</v>
      </c>
      <c r="M249" s="95">
        <v>5</v>
      </c>
      <c r="N249" s="96">
        <v>55595</v>
      </c>
      <c r="O249" s="96">
        <v>277975</v>
      </c>
      <c r="P249" s="96">
        <f t="shared" si="6"/>
        <v>277975</v>
      </c>
      <c r="Q249" s="96">
        <v>0</v>
      </c>
      <c r="R249" s="95">
        <v>0</v>
      </c>
      <c r="S249" s="96">
        <v>0</v>
      </c>
      <c r="T249" s="94" t="s">
        <v>196</v>
      </c>
      <c r="U249" s="94" t="s">
        <v>252</v>
      </c>
      <c r="V249" s="94" t="s">
        <v>232</v>
      </c>
      <c r="W249" s="94" t="s">
        <v>253</v>
      </c>
      <c r="X249" s="94" t="s">
        <v>425</v>
      </c>
      <c r="Y249" s="94" t="s">
        <v>445</v>
      </c>
      <c r="Z249" s="94"/>
      <c r="AA249" s="94"/>
      <c r="AB249" s="97">
        <f t="shared" si="7"/>
        <v>300213</v>
      </c>
      <c r="AC249" s="98">
        <v>277975</v>
      </c>
      <c r="AD249" s="98" t="str">
        <f>VLOOKUP(AF249,Table1[[Ký hiệu]:[Hướng xli]],9,0)</f>
        <v>NCC check theo sheep data cửa hàng nhập kho điều chỉnh giảm toàn bộ HĐ cũ và xuất lại HĐ mới đúng số lượng</v>
      </c>
      <c r="AE249" s="98" t="s">
        <v>547</v>
      </c>
      <c r="AF249" s="94">
        <v>45961</v>
      </c>
      <c r="AG249" s="91" t="s">
        <v>673</v>
      </c>
      <c r="AH249" s="87" t="s">
        <v>682</v>
      </c>
      <c r="AI249" s="87" t="s">
        <v>789</v>
      </c>
    </row>
    <row r="250" spans="1:37" x14ac:dyDescent="0.25">
      <c r="A250" s="93">
        <v>45527</v>
      </c>
      <c r="B250" s="94" t="s">
        <v>133</v>
      </c>
      <c r="C250" s="93">
        <v>45533</v>
      </c>
      <c r="D250" s="94" t="s">
        <v>498</v>
      </c>
      <c r="E250" s="94">
        <v>4162513066</v>
      </c>
      <c r="F250" s="94" t="s">
        <v>139</v>
      </c>
      <c r="G250" s="94" t="s">
        <v>282</v>
      </c>
      <c r="H250" s="94"/>
      <c r="I250" s="94" t="s">
        <v>490</v>
      </c>
      <c r="J250" s="94" t="s">
        <v>236</v>
      </c>
      <c r="K250" s="94" t="s">
        <v>80</v>
      </c>
      <c r="L250" s="95">
        <v>5</v>
      </c>
      <c r="M250" s="95">
        <v>5</v>
      </c>
      <c r="N250" s="96">
        <v>70950</v>
      </c>
      <c r="O250" s="96">
        <v>354750</v>
      </c>
      <c r="P250" s="96">
        <f t="shared" si="6"/>
        <v>354750</v>
      </c>
      <c r="Q250" s="96">
        <v>0</v>
      </c>
      <c r="R250" s="95">
        <v>0</v>
      </c>
      <c r="S250" s="96">
        <v>0</v>
      </c>
      <c r="T250" s="94" t="s">
        <v>196</v>
      </c>
      <c r="U250" s="94" t="s">
        <v>252</v>
      </c>
      <c r="V250" s="94" t="s">
        <v>232</v>
      </c>
      <c r="W250" s="94" t="s">
        <v>253</v>
      </c>
      <c r="X250" s="94" t="s">
        <v>425</v>
      </c>
      <c r="Y250" s="94" t="s">
        <v>445</v>
      </c>
      <c r="Z250" s="94"/>
      <c r="AA250" s="94"/>
      <c r="AB250" s="97">
        <f t="shared" si="7"/>
        <v>383130</v>
      </c>
      <c r="AC250" s="98">
        <v>354750</v>
      </c>
      <c r="AD250" s="98" t="str">
        <f>VLOOKUP(AF250,Table1[[Ký hiệu]:[Hướng xli]],9,0)</f>
        <v>NCC check theo sheep data cửa hàng nhập kho điều chỉnh giảm toàn bộ HĐ cũ và xuất lại HĐ mới đúng số lượng</v>
      </c>
      <c r="AE250" s="98" t="s">
        <v>547</v>
      </c>
      <c r="AF250" s="94">
        <v>45961</v>
      </c>
      <c r="AG250" s="91" t="s">
        <v>673</v>
      </c>
      <c r="AH250" s="87" t="s">
        <v>682</v>
      </c>
      <c r="AI250" s="87" t="s">
        <v>789</v>
      </c>
    </row>
    <row r="251" spans="1:37" s="16" customFormat="1" x14ac:dyDescent="0.25">
      <c r="A251" s="99">
        <v>45527</v>
      </c>
      <c r="B251" s="100" t="s">
        <v>133</v>
      </c>
      <c r="C251" s="99">
        <v>45533</v>
      </c>
      <c r="D251" s="100" t="s">
        <v>498</v>
      </c>
      <c r="E251" s="100">
        <v>4162513066</v>
      </c>
      <c r="F251" s="100" t="s">
        <v>139</v>
      </c>
      <c r="G251" s="100" t="s">
        <v>282</v>
      </c>
      <c r="H251" s="100"/>
      <c r="I251" s="100" t="s">
        <v>448</v>
      </c>
      <c r="J251" s="100" t="s">
        <v>372</v>
      </c>
      <c r="K251" s="100" t="s">
        <v>80</v>
      </c>
      <c r="L251" s="101">
        <v>5</v>
      </c>
      <c r="M251" s="101">
        <v>4</v>
      </c>
      <c r="N251" s="102">
        <v>74250</v>
      </c>
      <c r="O251" s="102">
        <v>371250</v>
      </c>
      <c r="P251" s="96">
        <f t="shared" si="6"/>
        <v>297000</v>
      </c>
      <c r="Q251" s="102">
        <v>0</v>
      </c>
      <c r="R251" s="101">
        <v>0</v>
      </c>
      <c r="S251" s="102">
        <v>0</v>
      </c>
      <c r="T251" s="100" t="s">
        <v>196</v>
      </c>
      <c r="U251" s="100" t="s">
        <v>252</v>
      </c>
      <c r="V251" s="100" t="s">
        <v>232</v>
      </c>
      <c r="W251" s="100" t="s">
        <v>253</v>
      </c>
      <c r="X251" s="100" t="s">
        <v>425</v>
      </c>
      <c r="Y251" s="100" t="s">
        <v>445</v>
      </c>
      <c r="Z251" s="100"/>
      <c r="AA251" s="100"/>
      <c r="AB251" s="97">
        <f t="shared" si="7"/>
        <v>400950</v>
      </c>
      <c r="AC251" s="103">
        <v>297000</v>
      </c>
      <c r="AD251" s="98" t="str">
        <f>VLOOKUP(AF251,Table1[[Ký hiệu]:[Hướng xli]],9,0)</f>
        <v>NCC check theo sheep data cửa hàng nhập kho điều chỉnh giảm toàn bộ HĐ cũ và xuất lại HĐ mới đúng số lượng</v>
      </c>
      <c r="AE251" s="103" t="s">
        <v>547</v>
      </c>
      <c r="AF251" s="100">
        <v>45961</v>
      </c>
      <c r="AG251" s="91" t="s">
        <v>673</v>
      </c>
      <c r="AH251" s="87" t="s">
        <v>682</v>
      </c>
      <c r="AI251" s="87" t="s">
        <v>789</v>
      </c>
      <c r="AJ251" s="88"/>
      <c r="AK251" s="88"/>
    </row>
    <row r="252" spans="1:37" x14ac:dyDescent="0.25">
      <c r="A252" s="93">
        <v>45527</v>
      </c>
      <c r="B252" s="94" t="s">
        <v>133</v>
      </c>
      <c r="C252" s="93">
        <v>45533</v>
      </c>
      <c r="D252" s="94" t="s">
        <v>498</v>
      </c>
      <c r="E252" s="94">
        <v>4162513066</v>
      </c>
      <c r="F252" s="94" t="s">
        <v>139</v>
      </c>
      <c r="G252" s="94" t="s">
        <v>282</v>
      </c>
      <c r="H252" s="94"/>
      <c r="I252" s="94" t="s">
        <v>500</v>
      </c>
      <c r="J252" s="94" t="s">
        <v>485</v>
      </c>
      <c r="K252" s="94" t="s">
        <v>80</v>
      </c>
      <c r="L252" s="95">
        <v>5</v>
      </c>
      <c r="M252" s="95">
        <v>5</v>
      </c>
      <c r="N252" s="96">
        <v>50182</v>
      </c>
      <c r="O252" s="96">
        <v>250910</v>
      </c>
      <c r="P252" s="96">
        <f t="shared" si="6"/>
        <v>250910</v>
      </c>
      <c r="Q252" s="96">
        <v>0</v>
      </c>
      <c r="R252" s="95">
        <v>0</v>
      </c>
      <c r="S252" s="96">
        <v>0</v>
      </c>
      <c r="T252" s="94" t="s">
        <v>196</v>
      </c>
      <c r="U252" s="94" t="s">
        <v>252</v>
      </c>
      <c r="V252" s="94" t="s">
        <v>232</v>
      </c>
      <c r="W252" s="94" t="s">
        <v>253</v>
      </c>
      <c r="X252" s="94" t="s">
        <v>425</v>
      </c>
      <c r="Y252" s="94" t="s">
        <v>445</v>
      </c>
      <c r="Z252" s="94"/>
      <c r="AA252" s="94"/>
      <c r="AB252" s="97">
        <f t="shared" si="7"/>
        <v>270983</v>
      </c>
      <c r="AC252" s="98">
        <v>250910</v>
      </c>
      <c r="AD252" s="98" t="str">
        <f>VLOOKUP(AF252,Table1[[Ký hiệu]:[Hướng xli]],9,0)</f>
        <v>NCC check theo sheep data cửa hàng nhập kho điều chỉnh giảm toàn bộ HĐ cũ và xuất lại HĐ mới đúng số lượng</v>
      </c>
      <c r="AE252" s="98" t="s">
        <v>547</v>
      </c>
      <c r="AF252" s="94">
        <v>45961</v>
      </c>
      <c r="AG252" s="91" t="s">
        <v>673</v>
      </c>
      <c r="AH252" s="87" t="s">
        <v>682</v>
      </c>
      <c r="AI252" s="87" t="s">
        <v>789</v>
      </c>
    </row>
    <row r="253" spans="1:37" x14ac:dyDescent="0.25">
      <c r="A253" s="93">
        <v>45521</v>
      </c>
      <c r="B253" s="94" t="s">
        <v>446</v>
      </c>
      <c r="C253" s="93">
        <v>45533</v>
      </c>
      <c r="D253" s="94" t="s">
        <v>262</v>
      </c>
      <c r="E253" s="94" t="s">
        <v>254</v>
      </c>
      <c r="F253" s="94" t="s">
        <v>334</v>
      </c>
      <c r="G253" s="94" t="s">
        <v>459</v>
      </c>
      <c r="H253" s="94" t="s">
        <v>471</v>
      </c>
      <c r="I253" s="94" t="s">
        <v>450</v>
      </c>
      <c r="J253" s="94" t="s">
        <v>306</v>
      </c>
      <c r="K253" s="94" t="s">
        <v>80</v>
      </c>
      <c r="L253" s="95">
        <v>5</v>
      </c>
      <c r="M253" s="95">
        <v>5</v>
      </c>
      <c r="N253" s="96">
        <v>73431</v>
      </c>
      <c r="O253" s="96">
        <v>367155</v>
      </c>
      <c r="P253" s="96">
        <f t="shared" si="6"/>
        <v>367155</v>
      </c>
      <c r="Q253" s="96">
        <v>0</v>
      </c>
      <c r="R253" s="95">
        <v>0</v>
      </c>
      <c r="S253" s="96">
        <v>0</v>
      </c>
      <c r="T253" s="94"/>
      <c r="U253" s="94" t="s">
        <v>42</v>
      </c>
      <c r="V253" s="94"/>
      <c r="W253" s="94" t="s">
        <v>253</v>
      </c>
      <c r="X253" s="94" t="s">
        <v>425</v>
      </c>
      <c r="Y253" s="94" t="s">
        <v>445</v>
      </c>
      <c r="Z253" s="94"/>
      <c r="AA253" s="94"/>
      <c r="AB253" s="97">
        <f t="shared" si="7"/>
        <v>396527</v>
      </c>
      <c r="AC253" s="98">
        <v>367155</v>
      </c>
      <c r="AD253" s="98" t="str">
        <f>VLOOKUP(AF253,Table1[[Ký hiệu]:[Hướng xli]],9,0)</f>
        <v>NCC check theo sheep data cửa hàng nhập kho điều chỉnh giảm toàn bộ HĐ cũ và xuất lại HĐ mới đúng số lượng</v>
      </c>
      <c r="AE253" s="98" t="s">
        <v>539</v>
      </c>
      <c r="AF253" s="94">
        <v>46296</v>
      </c>
      <c r="AG253" s="91" t="s">
        <v>673</v>
      </c>
      <c r="AH253" s="87" t="s">
        <v>681</v>
      </c>
      <c r="AI253" s="87" t="s">
        <v>802</v>
      </c>
    </row>
    <row r="254" spans="1:37" x14ac:dyDescent="0.25">
      <c r="A254" s="93">
        <v>45521</v>
      </c>
      <c r="B254" s="94" t="s">
        <v>446</v>
      </c>
      <c r="C254" s="93">
        <v>45533</v>
      </c>
      <c r="D254" s="94" t="s">
        <v>262</v>
      </c>
      <c r="E254" s="94" t="s">
        <v>254</v>
      </c>
      <c r="F254" s="94" t="s">
        <v>334</v>
      </c>
      <c r="G254" s="94" t="s">
        <v>459</v>
      </c>
      <c r="H254" s="94" t="s">
        <v>471</v>
      </c>
      <c r="I254" s="94" t="s">
        <v>328</v>
      </c>
      <c r="J254" s="94" t="s">
        <v>305</v>
      </c>
      <c r="K254" s="94" t="s">
        <v>80</v>
      </c>
      <c r="L254" s="95">
        <v>5</v>
      </c>
      <c r="M254" s="95">
        <v>5</v>
      </c>
      <c r="N254" s="96">
        <v>111058</v>
      </c>
      <c r="O254" s="96">
        <v>555290</v>
      </c>
      <c r="P254" s="96">
        <f t="shared" si="6"/>
        <v>555290</v>
      </c>
      <c r="Q254" s="96">
        <v>0</v>
      </c>
      <c r="R254" s="95">
        <v>0</v>
      </c>
      <c r="S254" s="96">
        <v>0</v>
      </c>
      <c r="T254" s="94"/>
      <c r="U254" s="94" t="s">
        <v>42</v>
      </c>
      <c r="V254" s="94"/>
      <c r="W254" s="94" t="s">
        <v>253</v>
      </c>
      <c r="X254" s="94" t="s">
        <v>425</v>
      </c>
      <c r="Y254" s="94" t="s">
        <v>445</v>
      </c>
      <c r="Z254" s="94"/>
      <c r="AA254" s="94"/>
      <c r="AB254" s="97">
        <f t="shared" si="7"/>
        <v>599713</v>
      </c>
      <c r="AC254" s="98">
        <v>555290</v>
      </c>
      <c r="AD254" s="98" t="str">
        <f>VLOOKUP(AF254,Table1[[Ký hiệu]:[Hướng xli]],9,0)</f>
        <v>NCC check theo sheep data cửa hàng nhập kho điều chỉnh giảm toàn bộ HĐ cũ và xuất lại HĐ mới đúng số lượng</v>
      </c>
      <c r="AE254" s="98" t="s">
        <v>539</v>
      </c>
      <c r="AF254" s="94">
        <v>46296</v>
      </c>
      <c r="AG254" s="91" t="s">
        <v>673</v>
      </c>
      <c r="AH254" s="87" t="s">
        <v>681</v>
      </c>
      <c r="AI254" s="87" t="s">
        <v>802</v>
      </c>
    </row>
    <row r="255" spans="1:37" x14ac:dyDescent="0.25">
      <c r="A255" s="93">
        <v>45521</v>
      </c>
      <c r="B255" s="94" t="s">
        <v>446</v>
      </c>
      <c r="C255" s="93">
        <v>45533</v>
      </c>
      <c r="D255" s="94" t="s">
        <v>262</v>
      </c>
      <c r="E255" s="94" t="s">
        <v>254</v>
      </c>
      <c r="F255" s="94" t="s">
        <v>334</v>
      </c>
      <c r="G255" s="94" t="s">
        <v>459</v>
      </c>
      <c r="H255" s="94" t="s">
        <v>471</v>
      </c>
      <c r="I255" s="94" t="s">
        <v>472</v>
      </c>
      <c r="J255" s="94" t="s">
        <v>256</v>
      </c>
      <c r="K255" s="94" t="s">
        <v>80</v>
      </c>
      <c r="L255" s="95">
        <v>5</v>
      </c>
      <c r="M255" s="95">
        <v>5</v>
      </c>
      <c r="N255" s="96">
        <v>55595</v>
      </c>
      <c r="O255" s="96">
        <v>277975</v>
      </c>
      <c r="P255" s="96">
        <f t="shared" si="6"/>
        <v>277975</v>
      </c>
      <c r="Q255" s="96">
        <v>0</v>
      </c>
      <c r="R255" s="95">
        <v>0</v>
      </c>
      <c r="S255" s="96">
        <v>0</v>
      </c>
      <c r="T255" s="94"/>
      <c r="U255" s="94" t="s">
        <v>42</v>
      </c>
      <c r="V255" s="94"/>
      <c r="W255" s="94" t="s">
        <v>253</v>
      </c>
      <c r="X255" s="94" t="s">
        <v>425</v>
      </c>
      <c r="Y255" s="94" t="s">
        <v>445</v>
      </c>
      <c r="Z255" s="94"/>
      <c r="AA255" s="94"/>
      <c r="AB255" s="97">
        <f t="shared" si="7"/>
        <v>300213</v>
      </c>
      <c r="AC255" s="98">
        <v>277975</v>
      </c>
      <c r="AD255" s="98" t="str">
        <f>VLOOKUP(AF255,Table1[[Ký hiệu]:[Hướng xli]],9,0)</f>
        <v>NCC check theo sheep data cửa hàng nhập kho điều chỉnh giảm toàn bộ HĐ cũ và xuất lại HĐ mới đúng số lượng</v>
      </c>
      <c r="AE255" s="98" t="s">
        <v>539</v>
      </c>
      <c r="AF255" s="94">
        <v>46296</v>
      </c>
      <c r="AG255" s="91" t="s">
        <v>673</v>
      </c>
      <c r="AH255" s="87" t="s">
        <v>681</v>
      </c>
      <c r="AI255" s="87" t="s">
        <v>802</v>
      </c>
    </row>
    <row r="256" spans="1:37" x14ac:dyDescent="0.25">
      <c r="A256" s="93">
        <v>45521</v>
      </c>
      <c r="B256" s="94" t="s">
        <v>446</v>
      </c>
      <c r="C256" s="93">
        <v>45533</v>
      </c>
      <c r="D256" s="94" t="s">
        <v>262</v>
      </c>
      <c r="E256" s="94" t="s">
        <v>254</v>
      </c>
      <c r="F256" s="94" t="s">
        <v>334</v>
      </c>
      <c r="G256" s="94" t="s">
        <v>459</v>
      </c>
      <c r="H256" s="94" t="s">
        <v>471</v>
      </c>
      <c r="I256" s="94" t="s">
        <v>45</v>
      </c>
      <c r="J256" s="94" t="s">
        <v>168</v>
      </c>
      <c r="K256" s="94" t="s">
        <v>80</v>
      </c>
      <c r="L256" s="95">
        <v>5</v>
      </c>
      <c r="M256" s="95">
        <v>5</v>
      </c>
      <c r="N256" s="96">
        <v>49500</v>
      </c>
      <c r="O256" s="96">
        <v>247500</v>
      </c>
      <c r="P256" s="96">
        <f t="shared" si="6"/>
        <v>247500</v>
      </c>
      <c r="Q256" s="96">
        <v>0</v>
      </c>
      <c r="R256" s="95">
        <v>0</v>
      </c>
      <c r="S256" s="96">
        <v>0</v>
      </c>
      <c r="T256" s="94"/>
      <c r="U256" s="94" t="s">
        <v>42</v>
      </c>
      <c r="V256" s="94"/>
      <c r="W256" s="94" t="s">
        <v>253</v>
      </c>
      <c r="X256" s="94" t="s">
        <v>425</v>
      </c>
      <c r="Y256" s="94" t="s">
        <v>445</v>
      </c>
      <c r="Z256" s="94"/>
      <c r="AA256" s="94"/>
      <c r="AB256" s="97">
        <f t="shared" si="7"/>
        <v>267300</v>
      </c>
      <c r="AC256" s="98">
        <v>247500</v>
      </c>
      <c r="AD256" s="98" t="str">
        <f>VLOOKUP(AF256,Table1[[Ký hiệu]:[Hướng xli]],9,0)</f>
        <v>NCC check theo sheep data cửa hàng nhập kho điều chỉnh giảm toàn bộ HĐ cũ và xuất lại HĐ mới đúng số lượng</v>
      </c>
      <c r="AE256" s="98" t="s">
        <v>539</v>
      </c>
      <c r="AF256" s="94">
        <v>46296</v>
      </c>
      <c r="AG256" s="91" t="s">
        <v>673</v>
      </c>
      <c r="AH256" s="87" t="s">
        <v>681</v>
      </c>
      <c r="AI256" s="87" t="s">
        <v>802</v>
      </c>
    </row>
    <row r="257" spans="1:37" x14ac:dyDescent="0.25">
      <c r="A257" s="93">
        <v>45521</v>
      </c>
      <c r="B257" s="94" t="s">
        <v>446</v>
      </c>
      <c r="C257" s="93">
        <v>45533</v>
      </c>
      <c r="D257" s="94" t="s">
        <v>262</v>
      </c>
      <c r="E257" s="94" t="s">
        <v>254</v>
      </c>
      <c r="F257" s="94" t="s">
        <v>334</v>
      </c>
      <c r="G257" s="94" t="s">
        <v>459</v>
      </c>
      <c r="H257" s="94" t="s">
        <v>471</v>
      </c>
      <c r="I257" s="94" t="s">
        <v>486</v>
      </c>
      <c r="J257" s="94" t="s">
        <v>22</v>
      </c>
      <c r="K257" s="94" t="s">
        <v>80</v>
      </c>
      <c r="L257" s="95">
        <v>5</v>
      </c>
      <c r="M257" s="95">
        <v>5</v>
      </c>
      <c r="N257" s="96">
        <v>50400</v>
      </c>
      <c r="O257" s="96">
        <v>252000</v>
      </c>
      <c r="P257" s="96">
        <f t="shared" si="6"/>
        <v>252000</v>
      </c>
      <c r="Q257" s="96">
        <v>0</v>
      </c>
      <c r="R257" s="95">
        <v>0</v>
      </c>
      <c r="S257" s="96">
        <v>0</v>
      </c>
      <c r="T257" s="94"/>
      <c r="U257" s="94" t="s">
        <v>42</v>
      </c>
      <c r="V257" s="94"/>
      <c r="W257" s="94" t="s">
        <v>253</v>
      </c>
      <c r="X257" s="94" t="s">
        <v>425</v>
      </c>
      <c r="Y257" s="94" t="s">
        <v>445</v>
      </c>
      <c r="Z257" s="94"/>
      <c r="AA257" s="94"/>
      <c r="AB257" s="97">
        <f t="shared" si="7"/>
        <v>272160</v>
      </c>
      <c r="AC257" s="98">
        <v>252000</v>
      </c>
      <c r="AD257" s="98" t="str">
        <f>VLOOKUP(AF257,Table1[[Ký hiệu]:[Hướng xli]],9,0)</f>
        <v>NCC check theo sheep data cửa hàng nhập kho điều chỉnh giảm toàn bộ HĐ cũ và xuất lại HĐ mới đúng số lượng</v>
      </c>
      <c r="AE257" s="98" t="s">
        <v>539</v>
      </c>
      <c r="AF257" s="94">
        <v>46296</v>
      </c>
      <c r="AG257" s="91" t="s">
        <v>673</v>
      </c>
      <c r="AH257" s="87" t="s">
        <v>681</v>
      </c>
      <c r="AI257" s="87" t="s">
        <v>802</v>
      </c>
    </row>
    <row r="258" spans="1:37" s="16" customFormat="1" x14ac:dyDescent="0.25">
      <c r="A258" s="99">
        <v>45521</v>
      </c>
      <c r="B258" s="100" t="s">
        <v>446</v>
      </c>
      <c r="C258" s="99">
        <v>45533</v>
      </c>
      <c r="D258" s="100" t="s">
        <v>262</v>
      </c>
      <c r="E258" s="100" t="s">
        <v>254</v>
      </c>
      <c r="F258" s="100" t="s">
        <v>334</v>
      </c>
      <c r="G258" s="100" t="s">
        <v>459</v>
      </c>
      <c r="H258" s="100" t="s">
        <v>471</v>
      </c>
      <c r="I258" s="100" t="s">
        <v>448</v>
      </c>
      <c r="J258" s="100" t="s">
        <v>372</v>
      </c>
      <c r="K258" s="100" t="s">
        <v>80</v>
      </c>
      <c r="L258" s="101">
        <v>5</v>
      </c>
      <c r="M258" s="101">
        <v>0</v>
      </c>
      <c r="N258" s="102">
        <v>74250</v>
      </c>
      <c r="O258" s="102">
        <v>371250</v>
      </c>
      <c r="P258" s="96">
        <f t="shared" si="6"/>
        <v>0</v>
      </c>
      <c r="Q258" s="102">
        <v>0</v>
      </c>
      <c r="R258" s="101">
        <v>0</v>
      </c>
      <c r="S258" s="102">
        <v>0</v>
      </c>
      <c r="T258" s="100"/>
      <c r="U258" s="100" t="s">
        <v>42</v>
      </c>
      <c r="V258" s="100"/>
      <c r="W258" s="100" t="s">
        <v>253</v>
      </c>
      <c r="X258" s="100" t="s">
        <v>425</v>
      </c>
      <c r="Y258" s="100" t="s">
        <v>445</v>
      </c>
      <c r="Z258" s="100"/>
      <c r="AA258" s="100"/>
      <c r="AB258" s="97">
        <f t="shared" si="7"/>
        <v>400950</v>
      </c>
      <c r="AC258" s="103">
        <v>0</v>
      </c>
      <c r="AD258" s="98" t="str">
        <f>VLOOKUP(AF258,Table1[[Ký hiệu]:[Hướng xli]],9,0)</f>
        <v>NCC check theo sheep data cửa hàng nhập kho điều chỉnh giảm toàn bộ HĐ cũ và xuất lại HĐ mới đúng số lượng</v>
      </c>
      <c r="AE258" s="103" t="s">
        <v>539</v>
      </c>
      <c r="AF258" s="100">
        <v>46296</v>
      </c>
      <c r="AG258" s="91" t="s">
        <v>673</v>
      </c>
      <c r="AH258" s="87" t="s">
        <v>681</v>
      </c>
      <c r="AI258" s="87" t="s">
        <v>802</v>
      </c>
      <c r="AJ258" s="88"/>
      <c r="AK258" s="88"/>
    </row>
    <row r="259" spans="1:37" x14ac:dyDescent="0.25">
      <c r="A259" s="93">
        <v>45521</v>
      </c>
      <c r="B259" s="94" t="s">
        <v>446</v>
      </c>
      <c r="C259" s="93">
        <v>45533</v>
      </c>
      <c r="D259" s="94" t="s">
        <v>262</v>
      </c>
      <c r="E259" s="94" t="s">
        <v>254</v>
      </c>
      <c r="F259" s="94" t="s">
        <v>334</v>
      </c>
      <c r="G259" s="94" t="s">
        <v>459</v>
      </c>
      <c r="H259" s="94" t="s">
        <v>471</v>
      </c>
      <c r="I259" s="94" t="s">
        <v>500</v>
      </c>
      <c r="J259" s="94" t="s">
        <v>485</v>
      </c>
      <c r="K259" s="94" t="s">
        <v>80</v>
      </c>
      <c r="L259" s="95">
        <v>10</v>
      </c>
      <c r="M259" s="95">
        <v>10</v>
      </c>
      <c r="N259" s="96">
        <v>50182</v>
      </c>
      <c r="O259" s="96">
        <v>501820</v>
      </c>
      <c r="P259" s="96">
        <f t="shared" ref="P259:P307" si="8">M259*N259</f>
        <v>501820</v>
      </c>
      <c r="Q259" s="96">
        <v>0</v>
      </c>
      <c r="R259" s="95">
        <v>0</v>
      </c>
      <c r="S259" s="96">
        <v>0</v>
      </c>
      <c r="T259" s="94"/>
      <c r="U259" s="94" t="s">
        <v>42</v>
      </c>
      <c r="V259" s="94"/>
      <c r="W259" s="94" t="s">
        <v>253</v>
      </c>
      <c r="X259" s="94" t="s">
        <v>425</v>
      </c>
      <c r="Y259" s="94" t="s">
        <v>445</v>
      </c>
      <c r="Z259" s="94"/>
      <c r="AA259" s="94"/>
      <c r="AB259" s="97">
        <f t="shared" ref="AB259:AB280" si="9">ROUND(O259*8%,0)+O259</f>
        <v>541966</v>
      </c>
      <c r="AC259" s="98">
        <v>501820</v>
      </c>
      <c r="AD259" s="98" t="str">
        <f>VLOOKUP(AF259,Table1[[Ký hiệu]:[Hướng xli]],9,0)</f>
        <v>NCC check theo sheep data cửa hàng nhập kho điều chỉnh giảm toàn bộ HĐ cũ và xuất lại HĐ mới đúng số lượng</v>
      </c>
      <c r="AE259" s="98" t="s">
        <v>539</v>
      </c>
      <c r="AF259" s="94">
        <v>46296</v>
      </c>
      <c r="AG259" s="91" t="s">
        <v>673</v>
      </c>
      <c r="AH259" s="87" t="s">
        <v>681</v>
      </c>
      <c r="AI259" s="87" t="s">
        <v>802</v>
      </c>
    </row>
    <row r="260" spans="1:37" x14ac:dyDescent="0.25">
      <c r="A260" s="93">
        <v>45521</v>
      </c>
      <c r="B260" s="94" t="s">
        <v>446</v>
      </c>
      <c r="C260" s="93">
        <v>45533</v>
      </c>
      <c r="D260" s="94" t="s">
        <v>262</v>
      </c>
      <c r="E260" s="94" t="s">
        <v>254</v>
      </c>
      <c r="F260" s="94" t="s">
        <v>334</v>
      </c>
      <c r="G260" s="94" t="s">
        <v>459</v>
      </c>
      <c r="H260" s="94" t="s">
        <v>471</v>
      </c>
      <c r="I260" s="94" t="s">
        <v>243</v>
      </c>
      <c r="J260" s="94" t="s">
        <v>430</v>
      </c>
      <c r="K260" s="94" t="s">
        <v>80</v>
      </c>
      <c r="L260" s="95">
        <v>5</v>
      </c>
      <c r="M260" s="95">
        <v>5</v>
      </c>
      <c r="N260" s="96">
        <v>46000</v>
      </c>
      <c r="O260" s="96">
        <v>230000</v>
      </c>
      <c r="P260" s="96">
        <f t="shared" si="8"/>
        <v>230000</v>
      </c>
      <c r="Q260" s="96">
        <v>0</v>
      </c>
      <c r="R260" s="95">
        <v>0</v>
      </c>
      <c r="S260" s="96">
        <v>0</v>
      </c>
      <c r="T260" s="94"/>
      <c r="U260" s="94" t="s">
        <v>42</v>
      </c>
      <c r="V260" s="94"/>
      <c r="W260" s="94" t="s">
        <v>253</v>
      </c>
      <c r="X260" s="94" t="s">
        <v>425</v>
      </c>
      <c r="Y260" s="94" t="s">
        <v>445</v>
      </c>
      <c r="Z260" s="94"/>
      <c r="AA260" s="94"/>
      <c r="AB260" s="97">
        <f t="shared" si="9"/>
        <v>248400</v>
      </c>
      <c r="AC260" s="98">
        <v>230000</v>
      </c>
      <c r="AD260" s="98" t="str">
        <f>VLOOKUP(AF260,Table1[[Ký hiệu]:[Hướng xli]],9,0)</f>
        <v>NCC check theo sheep data cửa hàng nhập kho điều chỉnh giảm toàn bộ HĐ cũ và xuất lại HĐ mới đúng số lượng</v>
      </c>
      <c r="AE260" s="98" t="s">
        <v>539</v>
      </c>
      <c r="AF260" s="94">
        <v>46296</v>
      </c>
      <c r="AG260" s="91" t="s">
        <v>673</v>
      </c>
      <c r="AH260" s="87" t="s">
        <v>681</v>
      </c>
      <c r="AI260" s="87" t="s">
        <v>802</v>
      </c>
    </row>
    <row r="261" spans="1:37" x14ac:dyDescent="0.25">
      <c r="A261" s="93">
        <v>45523</v>
      </c>
      <c r="B261" s="94" t="s">
        <v>410</v>
      </c>
      <c r="C261" s="93">
        <v>45533</v>
      </c>
      <c r="D261" s="94" t="s">
        <v>227</v>
      </c>
      <c r="E261" s="94" t="s">
        <v>5</v>
      </c>
      <c r="F261" s="94" t="s">
        <v>152</v>
      </c>
      <c r="G261" s="94" t="s">
        <v>342</v>
      </c>
      <c r="H261" s="94" t="s">
        <v>200</v>
      </c>
      <c r="I261" s="94" t="s">
        <v>450</v>
      </c>
      <c r="J261" s="94" t="s">
        <v>306</v>
      </c>
      <c r="K261" s="94" t="s">
        <v>80</v>
      </c>
      <c r="L261" s="95">
        <v>20</v>
      </c>
      <c r="M261" s="95">
        <v>20</v>
      </c>
      <c r="N261" s="96">
        <v>73431</v>
      </c>
      <c r="O261" s="96">
        <v>1468620</v>
      </c>
      <c r="P261" s="96">
        <f t="shared" si="8"/>
        <v>1468620</v>
      </c>
      <c r="Q261" s="96">
        <v>0</v>
      </c>
      <c r="R261" s="95">
        <v>0</v>
      </c>
      <c r="S261" s="96">
        <v>0</v>
      </c>
      <c r="T261" s="94"/>
      <c r="U261" s="94" t="s">
        <v>388</v>
      </c>
      <c r="V261" s="94"/>
      <c r="W261" s="94" t="s">
        <v>253</v>
      </c>
      <c r="X261" s="94" t="s">
        <v>425</v>
      </c>
      <c r="Y261" s="94" t="s">
        <v>445</v>
      </c>
      <c r="Z261" s="94"/>
      <c r="AA261" s="94"/>
      <c r="AB261" s="97">
        <f t="shared" si="9"/>
        <v>1586110</v>
      </c>
      <c r="AC261" s="98">
        <v>1468620</v>
      </c>
      <c r="AD261" s="98" t="str">
        <f>VLOOKUP(AF261,Table1[[Ký hiệu]:[Hướng xli]],9,0)</f>
        <v>NCC check theo sheep data cửa hàng nhập kho điều chỉnh giảm toàn bộ HĐ cũ và xuất lại HĐ mới đúng số lượng</v>
      </c>
      <c r="AE261" s="98" t="s">
        <v>542</v>
      </c>
      <c r="AF261" s="94">
        <v>46330</v>
      </c>
      <c r="AG261" s="91" t="s">
        <v>673</v>
      </c>
      <c r="AH261" s="87" t="s">
        <v>680</v>
      </c>
      <c r="AI261" s="87" t="s">
        <v>771</v>
      </c>
    </row>
    <row r="262" spans="1:37" x14ac:dyDescent="0.25">
      <c r="A262" s="93">
        <v>45523</v>
      </c>
      <c r="B262" s="94" t="s">
        <v>410</v>
      </c>
      <c r="C262" s="93">
        <v>45533</v>
      </c>
      <c r="D262" s="94" t="s">
        <v>227</v>
      </c>
      <c r="E262" s="94" t="s">
        <v>5</v>
      </c>
      <c r="F262" s="94" t="s">
        <v>152</v>
      </c>
      <c r="G262" s="94" t="s">
        <v>342</v>
      </c>
      <c r="H262" s="94" t="s">
        <v>200</v>
      </c>
      <c r="I262" s="94" t="s">
        <v>328</v>
      </c>
      <c r="J262" s="94" t="s">
        <v>305</v>
      </c>
      <c r="K262" s="94" t="s">
        <v>80</v>
      </c>
      <c r="L262" s="95">
        <v>10</v>
      </c>
      <c r="M262" s="95">
        <v>10</v>
      </c>
      <c r="N262" s="96">
        <v>111058</v>
      </c>
      <c r="O262" s="96">
        <v>1110580</v>
      </c>
      <c r="P262" s="96">
        <f t="shared" si="8"/>
        <v>1110580</v>
      </c>
      <c r="Q262" s="96">
        <v>0</v>
      </c>
      <c r="R262" s="95">
        <v>0</v>
      </c>
      <c r="S262" s="96">
        <v>0</v>
      </c>
      <c r="T262" s="94"/>
      <c r="U262" s="94" t="s">
        <v>388</v>
      </c>
      <c r="V262" s="94"/>
      <c r="W262" s="94" t="s">
        <v>253</v>
      </c>
      <c r="X262" s="94" t="s">
        <v>425</v>
      </c>
      <c r="Y262" s="94" t="s">
        <v>445</v>
      </c>
      <c r="Z262" s="94"/>
      <c r="AA262" s="94"/>
      <c r="AB262" s="97">
        <f t="shared" si="9"/>
        <v>1199426</v>
      </c>
      <c r="AC262" s="98">
        <v>1110580</v>
      </c>
      <c r="AD262" s="98" t="str">
        <f>VLOOKUP(AF262,Table1[[Ký hiệu]:[Hướng xli]],9,0)</f>
        <v>NCC check theo sheep data cửa hàng nhập kho điều chỉnh giảm toàn bộ HĐ cũ và xuất lại HĐ mới đúng số lượng</v>
      </c>
      <c r="AE262" s="98" t="s">
        <v>542</v>
      </c>
      <c r="AF262" s="94">
        <v>46330</v>
      </c>
      <c r="AG262" s="91" t="s">
        <v>673</v>
      </c>
      <c r="AH262" s="87" t="s">
        <v>680</v>
      </c>
      <c r="AI262" s="87" t="s">
        <v>771</v>
      </c>
    </row>
    <row r="263" spans="1:37" s="16" customFormat="1" x14ac:dyDescent="0.25">
      <c r="A263" s="99">
        <v>45523</v>
      </c>
      <c r="B263" s="100" t="s">
        <v>410</v>
      </c>
      <c r="C263" s="99">
        <v>45533</v>
      </c>
      <c r="D263" s="100" t="s">
        <v>227</v>
      </c>
      <c r="E263" s="100" t="s">
        <v>5</v>
      </c>
      <c r="F263" s="100" t="s">
        <v>152</v>
      </c>
      <c r="G263" s="100" t="s">
        <v>342</v>
      </c>
      <c r="H263" s="100" t="s">
        <v>200</v>
      </c>
      <c r="I263" s="100" t="s">
        <v>448</v>
      </c>
      <c r="J263" s="100" t="s">
        <v>372</v>
      </c>
      <c r="K263" s="100" t="s">
        <v>80</v>
      </c>
      <c r="L263" s="101">
        <v>5</v>
      </c>
      <c r="M263" s="101">
        <v>0</v>
      </c>
      <c r="N263" s="102">
        <v>74250</v>
      </c>
      <c r="O263" s="102">
        <v>371250</v>
      </c>
      <c r="P263" s="96">
        <f t="shared" si="8"/>
        <v>0</v>
      </c>
      <c r="Q263" s="102">
        <v>0</v>
      </c>
      <c r="R263" s="101">
        <v>0</v>
      </c>
      <c r="S263" s="102">
        <v>0</v>
      </c>
      <c r="T263" s="100"/>
      <c r="U263" s="100" t="s">
        <v>388</v>
      </c>
      <c r="V263" s="100"/>
      <c r="W263" s="100" t="s">
        <v>253</v>
      </c>
      <c r="X263" s="100" t="s">
        <v>425</v>
      </c>
      <c r="Y263" s="100" t="s">
        <v>445</v>
      </c>
      <c r="Z263" s="100"/>
      <c r="AA263" s="100"/>
      <c r="AB263" s="97">
        <f t="shared" si="9"/>
        <v>400950</v>
      </c>
      <c r="AC263" s="103">
        <v>0</v>
      </c>
      <c r="AD263" s="98" t="str">
        <f>VLOOKUP(AF263,Table1[[Ký hiệu]:[Hướng xli]],9,0)</f>
        <v>NCC check theo sheep data cửa hàng nhập kho điều chỉnh giảm toàn bộ HĐ cũ và xuất lại HĐ mới đúng số lượng</v>
      </c>
      <c r="AE263" s="103" t="s">
        <v>542</v>
      </c>
      <c r="AF263" s="100">
        <v>46330</v>
      </c>
      <c r="AG263" s="91" t="s">
        <v>673</v>
      </c>
      <c r="AH263" s="87" t="s">
        <v>680</v>
      </c>
      <c r="AI263" s="87" t="s">
        <v>771</v>
      </c>
      <c r="AJ263" s="88"/>
      <c r="AK263" s="88"/>
    </row>
    <row r="264" spans="1:37" s="16" customFormat="1" x14ac:dyDescent="0.25">
      <c r="A264" s="99">
        <v>45523</v>
      </c>
      <c r="B264" s="100" t="s">
        <v>410</v>
      </c>
      <c r="C264" s="99">
        <v>45533</v>
      </c>
      <c r="D264" s="100" t="s">
        <v>227</v>
      </c>
      <c r="E264" s="100" t="s">
        <v>5</v>
      </c>
      <c r="F264" s="100" t="s">
        <v>152</v>
      </c>
      <c r="G264" s="100" t="s">
        <v>342</v>
      </c>
      <c r="H264" s="100" t="s">
        <v>200</v>
      </c>
      <c r="I264" s="100" t="s">
        <v>490</v>
      </c>
      <c r="J264" s="100" t="s">
        <v>236</v>
      </c>
      <c r="K264" s="100" t="s">
        <v>80</v>
      </c>
      <c r="L264" s="101">
        <v>5</v>
      </c>
      <c r="M264" s="101">
        <v>0</v>
      </c>
      <c r="N264" s="102">
        <v>70950</v>
      </c>
      <c r="O264" s="102">
        <v>354750</v>
      </c>
      <c r="P264" s="96">
        <f t="shared" si="8"/>
        <v>0</v>
      </c>
      <c r="Q264" s="102">
        <v>0</v>
      </c>
      <c r="R264" s="101">
        <v>0</v>
      </c>
      <c r="S264" s="102">
        <v>0</v>
      </c>
      <c r="T264" s="100"/>
      <c r="U264" s="100" t="s">
        <v>388</v>
      </c>
      <c r="V264" s="100"/>
      <c r="W264" s="100" t="s">
        <v>253</v>
      </c>
      <c r="X264" s="100" t="s">
        <v>425</v>
      </c>
      <c r="Y264" s="100" t="s">
        <v>445</v>
      </c>
      <c r="Z264" s="100"/>
      <c r="AA264" s="100"/>
      <c r="AB264" s="97">
        <f t="shared" si="9"/>
        <v>383130</v>
      </c>
      <c r="AC264" s="103">
        <v>0</v>
      </c>
      <c r="AD264" s="98" t="str">
        <f>VLOOKUP(AF264,Table1[[Ký hiệu]:[Hướng xli]],9,0)</f>
        <v>NCC check theo sheep data cửa hàng nhập kho điều chỉnh giảm toàn bộ HĐ cũ và xuất lại HĐ mới đúng số lượng</v>
      </c>
      <c r="AE264" s="103" t="s">
        <v>542</v>
      </c>
      <c r="AF264" s="100">
        <v>46330</v>
      </c>
      <c r="AG264" s="91" t="s">
        <v>673</v>
      </c>
      <c r="AH264" s="87" t="s">
        <v>680</v>
      </c>
      <c r="AI264" s="87" t="s">
        <v>771</v>
      </c>
      <c r="AJ264" s="88"/>
      <c r="AK264" s="88"/>
    </row>
    <row r="265" spans="1:37" x14ac:dyDescent="0.25">
      <c r="A265" s="93">
        <v>45523</v>
      </c>
      <c r="B265" s="94" t="s">
        <v>36</v>
      </c>
      <c r="C265" s="93">
        <v>45533</v>
      </c>
      <c r="D265" s="94" t="s">
        <v>386</v>
      </c>
      <c r="E265" s="94" t="s">
        <v>242</v>
      </c>
      <c r="F265" s="94" t="s">
        <v>507</v>
      </c>
      <c r="G265" s="94" t="s">
        <v>389</v>
      </c>
      <c r="H265" s="94" t="s">
        <v>348</v>
      </c>
      <c r="I265" s="94" t="s">
        <v>328</v>
      </c>
      <c r="J265" s="94" t="s">
        <v>305</v>
      </c>
      <c r="K265" s="94" t="s">
        <v>80</v>
      </c>
      <c r="L265" s="95">
        <v>15</v>
      </c>
      <c r="M265" s="95">
        <v>15</v>
      </c>
      <c r="N265" s="96">
        <v>111058</v>
      </c>
      <c r="O265" s="96">
        <v>1665870</v>
      </c>
      <c r="P265" s="96">
        <f t="shared" si="8"/>
        <v>1665870</v>
      </c>
      <c r="Q265" s="96">
        <v>0</v>
      </c>
      <c r="R265" s="95">
        <v>0</v>
      </c>
      <c r="S265" s="96">
        <v>0</v>
      </c>
      <c r="T265" s="94"/>
      <c r="U265" s="94" t="s">
        <v>276</v>
      </c>
      <c r="V265" s="94"/>
      <c r="W265" s="94" t="s">
        <v>253</v>
      </c>
      <c r="X265" s="94" t="s">
        <v>425</v>
      </c>
      <c r="Y265" s="94" t="s">
        <v>445</v>
      </c>
      <c r="Z265" s="94"/>
      <c r="AA265" s="94"/>
      <c r="AB265" s="97">
        <f t="shared" si="9"/>
        <v>1799140</v>
      </c>
      <c r="AC265" s="98">
        <v>1665870</v>
      </c>
      <c r="AD265" s="98" t="str">
        <f>VLOOKUP(AF265,Table1[[Ký hiệu]:[Hướng xli]],9,0)</f>
        <v>NCC check theo sheep data cửa hàng nhập kho điều chỉnh giảm toàn bộ HĐ cũ và xuất lại HĐ mới đúng số lượng</v>
      </c>
      <c r="AE265" s="98" t="s">
        <v>543</v>
      </c>
      <c r="AF265" s="94">
        <v>46392</v>
      </c>
      <c r="AG265" s="91" t="s">
        <v>673</v>
      </c>
      <c r="AH265" s="87" t="s">
        <v>679</v>
      </c>
      <c r="AI265" s="87" t="s">
        <v>803</v>
      </c>
    </row>
    <row r="266" spans="1:37" x14ac:dyDescent="0.25">
      <c r="A266" s="93">
        <v>45523</v>
      </c>
      <c r="B266" s="94" t="s">
        <v>36</v>
      </c>
      <c r="C266" s="93">
        <v>45533</v>
      </c>
      <c r="D266" s="94" t="s">
        <v>386</v>
      </c>
      <c r="E266" s="94" t="s">
        <v>242</v>
      </c>
      <c r="F266" s="94" t="s">
        <v>507</v>
      </c>
      <c r="G266" s="94" t="s">
        <v>389</v>
      </c>
      <c r="H266" s="94" t="s">
        <v>348</v>
      </c>
      <c r="I266" s="94" t="s">
        <v>450</v>
      </c>
      <c r="J266" s="94" t="s">
        <v>306</v>
      </c>
      <c r="K266" s="94" t="s">
        <v>80</v>
      </c>
      <c r="L266" s="95">
        <v>10</v>
      </c>
      <c r="M266" s="95">
        <v>10</v>
      </c>
      <c r="N266" s="96">
        <v>73431</v>
      </c>
      <c r="O266" s="96">
        <v>734310</v>
      </c>
      <c r="P266" s="96">
        <f t="shared" si="8"/>
        <v>734310</v>
      </c>
      <c r="Q266" s="96">
        <v>0</v>
      </c>
      <c r="R266" s="95">
        <v>0</v>
      </c>
      <c r="S266" s="96">
        <v>0</v>
      </c>
      <c r="T266" s="94"/>
      <c r="U266" s="94" t="s">
        <v>276</v>
      </c>
      <c r="V266" s="94"/>
      <c r="W266" s="94" t="s">
        <v>253</v>
      </c>
      <c r="X266" s="94" t="s">
        <v>425</v>
      </c>
      <c r="Y266" s="94" t="s">
        <v>445</v>
      </c>
      <c r="Z266" s="94"/>
      <c r="AA266" s="94"/>
      <c r="AB266" s="97">
        <f t="shared" si="9"/>
        <v>793055</v>
      </c>
      <c r="AC266" s="98">
        <v>734310</v>
      </c>
      <c r="AD266" s="98" t="str">
        <f>VLOOKUP(AF266,Table1[[Ký hiệu]:[Hướng xli]],9,0)</f>
        <v>NCC check theo sheep data cửa hàng nhập kho điều chỉnh giảm toàn bộ HĐ cũ và xuất lại HĐ mới đúng số lượng</v>
      </c>
      <c r="AE266" s="98" t="s">
        <v>543</v>
      </c>
      <c r="AF266" s="94">
        <v>46392</v>
      </c>
      <c r="AG266" s="91" t="s">
        <v>673</v>
      </c>
      <c r="AH266" s="87" t="s">
        <v>679</v>
      </c>
      <c r="AI266" s="87" t="s">
        <v>803</v>
      </c>
    </row>
    <row r="267" spans="1:37" s="16" customFormat="1" x14ac:dyDescent="0.25">
      <c r="A267" s="99">
        <v>45523</v>
      </c>
      <c r="B267" s="100" t="s">
        <v>36</v>
      </c>
      <c r="C267" s="99">
        <v>45533</v>
      </c>
      <c r="D267" s="100" t="s">
        <v>386</v>
      </c>
      <c r="E267" s="100" t="s">
        <v>242</v>
      </c>
      <c r="F267" s="100" t="s">
        <v>507</v>
      </c>
      <c r="G267" s="100" t="s">
        <v>389</v>
      </c>
      <c r="H267" s="100" t="s">
        <v>348</v>
      </c>
      <c r="I267" s="100" t="s">
        <v>472</v>
      </c>
      <c r="J267" s="100" t="s">
        <v>256</v>
      </c>
      <c r="K267" s="100" t="s">
        <v>80</v>
      </c>
      <c r="L267" s="101">
        <v>5</v>
      </c>
      <c r="M267" s="101">
        <v>0</v>
      </c>
      <c r="N267" s="102">
        <v>55595</v>
      </c>
      <c r="O267" s="102">
        <v>277975</v>
      </c>
      <c r="P267" s="96">
        <f t="shared" si="8"/>
        <v>0</v>
      </c>
      <c r="Q267" s="102">
        <v>0</v>
      </c>
      <c r="R267" s="101">
        <v>0</v>
      </c>
      <c r="S267" s="102">
        <v>0</v>
      </c>
      <c r="T267" s="100"/>
      <c r="U267" s="100" t="s">
        <v>276</v>
      </c>
      <c r="V267" s="100"/>
      <c r="W267" s="100" t="s">
        <v>253</v>
      </c>
      <c r="X267" s="100" t="s">
        <v>425</v>
      </c>
      <c r="Y267" s="100" t="s">
        <v>445</v>
      </c>
      <c r="Z267" s="100"/>
      <c r="AA267" s="100"/>
      <c r="AB267" s="97">
        <f t="shared" si="9"/>
        <v>300213</v>
      </c>
      <c r="AC267" s="103">
        <v>0</v>
      </c>
      <c r="AD267" s="98" t="str">
        <f>VLOOKUP(AF267,Table1[[Ký hiệu]:[Hướng xli]],9,0)</f>
        <v>NCC check theo sheep data cửa hàng nhập kho điều chỉnh giảm toàn bộ HĐ cũ và xuất lại HĐ mới đúng số lượng</v>
      </c>
      <c r="AE267" s="103" t="s">
        <v>543</v>
      </c>
      <c r="AF267" s="100">
        <v>46392</v>
      </c>
      <c r="AG267" s="91" t="s">
        <v>673</v>
      </c>
      <c r="AH267" s="87" t="s">
        <v>679</v>
      </c>
      <c r="AI267" s="87" t="s">
        <v>803</v>
      </c>
      <c r="AJ267" s="88"/>
      <c r="AK267" s="88"/>
    </row>
    <row r="268" spans="1:37" s="77" customFormat="1" x14ac:dyDescent="0.25">
      <c r="A268" s="93">
        <v>45518</v>
      </c>
      <c r="B268" s="94" t="s">
        <v>192</v>
      </c>
      <c r="C268" s="93">
        <v>45533</v>
      </c>
      <c r="D268" s="94" t="s">
        <v>33</v>
      </c>
      <c r="E268" s="94" t="s">
        <v>128</v>
      </c>
      <c r="F268" s="94" t="s">
        <v>404</v>
      </c>
      <c r="G268" s="94" t="s">
        <v>443</v>
      </c>
      <c r="H268" s="94" t="s">
        <v>355</v>
      </c>
      <c r="I268" s="94" t="s">
        <v>450</v>
      </c>
      <c r="J268" s="94" t="s">
        <v>306</v>
      </c>
      <c r="K268" s="94" t="s">
        <v>80</v>
      </c>
      <c r="L268" s="95">
        <v>1</v>
      </c>
      <c r="M268" s="95">
        <v>1</v>
      </c>
      <c r="N268" s="96">
        <v>73431</v>
      </c>
      <c r="O268" s="96">
        <v>73431</v>
      </c>
      <c r="P268" s="96">
        <f t="shared" si="8"/>
        <v>73431</v>
      </c>
      <c r="Q268" s="96">
        <v>0</v>
      </c>
      <c r="R268" s="95">
        <v>0</v>
      </c>
      <c r="S268" s="96">
        <v>0</v>
      </c>
      <c r="T268" s="94"/>
      <c r="U268" s="94" t="s">
        <v>210</v>
      </c>
      <c r="V268" s="94"/>
      <c r="W268" s="94" t="s">
        <v>113</v>
      </c>
      <c r="X268" s="94" t="s">
        <v>425</v>
      </c>
      <c r="Y268" s="94" t="s">
        <v>240</v>
      </c>
      <c r="Z268" s="94"/>
      <c r="AA268" s="94"/>
      <c r="AB268" s="97">
        <f t="shared" si="9"/>
        <v>79305</v>
      </c>
      <c r="AC268" s="98">
        <v>73431</v>
      </c>
      <c r="AD268" s="98" t="str">
        <f>VLOOKUP(AF268,Table1[[Ký hiệu]:[Hướng xli]],9,0)</f>
        <v xml:space="preserve">NCC xuất hđ điều chỉnh giảm toàn bộ HĐ -&gt; xuất hđ mới đúng giá theo PO của wcm </v>
      </c>
      <c r="AE268" s="98" t="s">
        <v>538</v>
      </c>
      <c r="AF268" s="94">
        <v>46663</v>
      </c>
      <c r="AG268" s="91" t="s">
        <v>673</v>
      </c>
      <c r="AH268" s="87" t="s">
        <v>678</v>
      </c>
      <c r="AI268" s="87" t="s">
        <v>766</v>
      </c>
      <c r="AJ268" s="90" t="s">
        <v>809</v>
      </c>
      <c r="AK268" s="87"/>
    </row>
    <row r="269" spans="1:37" s="77" customFormat="1" x14ac:dyDescent="0.25">
      <c r="A269" s="93">
        <v>45518</v>
      </c>
      <c r="B269" s="94" t="s">
        <v>192</v>
      </c>
      <c r="C269" s="93">
        <v>45533</v>
      </c>
      <c r="D269" s="94" t="s">
        <v>33</v>
      </c>
      <c r="E269" s="94" t="s">
        <v>128</v>
      </c>
      <c r="F269" s="94" t="s">
        <v>404</v>
      </c>
      <c r="G269" s="94" t="s">
        <v>443</v>
      </c>
      <c r="H269" s="94" t="s">
        <v>355</v>
      </c>
      <c r="I269" s="94" t="s">
        <v>472</v>
      </c>
      <c r="J269" s="94" t="s">
        <v>256</v>
      </c>
      <c r="K269" s="94" t="s">
        <v>80</v>
      </c>
      <c r="L269" s="95">
        <v>1</v>
      </c>
      <c r="M269" s="95">
        <v>1</v>
      </c>
      <c r="N269" s="96">
        <v>55595</v>
      </c>
      <c r="O269" s="96">
        <v>55595</v>
      </c>
      <c r="P269" s="96">
        <f t="shared" si="8"/>
        <v>55595</v>
      </c>
      <c r="Q269" s="96">
        <v>0</v>
      </c>
      <c r="R269" s="95">
        <v>0</v>
      </c>
      <c r="S269" s="96">
        <v>0</v>
      </c>
      <c r="T269" s="94"/>
      <c r="U269" s="94" t="s">
        <v>210</v>
      </c>
      <c r="V269" s="94"/>
      <c r="W269" s="94" t="s">
        <v>113</v>
      </c>
      <c r="X269" s="94" t="s">
        <v>425</v>
      </c>
      <c r="Y269" s="94" t="s">
        <v>240</v>
      </c>
      <c r="Z269" s="94"/>
      <c r="AA269" s="94"/>
      <c r="AB269" s="97">
        <f t="shared" si="9"/>
        <v>60043</v>
      </c>
      <c r="AC269" s="98">
        <v>55595</v>
      </c>
      <c r="AD269" s="98" t="str">
        <f>VLOOKUP(AF269,Table1[[Ký hiệu]:[Hướng xli]],9,0)</f>
        <v xml:space="preserve">NCC xuất hđ điều chỉnh giảm toàn bộ HĐ -&gt; xuất hđ mới đúng giá theo PO của wcm </v>
      </c>
      <c r="AE269" s="98" t="s">
        <v>538</v>
      </c>
      <c r="AF269" s="94">
        <v>46663</v>
      </c>
      <c r="AG269" s="91" t="s">
        <v>673</v>
      </c>
      <c r="AH269" s="87" t="s">
        <v>678</v>
      </c>
      <c r="AI269" s="87" t="s">
        <v>766</v>
      </c>
      <c r="AJ269" s="90" t="s">
        <v>809</v>
      </c>
      <c r="AK269" s="87"/>
    </row>
    <row r="270" spans="1:37" s="82" customFormat="1" x14ac:dyDescent="0.25">
      <c r="A270" s="99">
        <v>45518</v>
      </c>
      <c r="B270" s="100" t="s">
        <v>192</v>
      </c>
      <c r="C270" s="99">
        <v>45533</v>
      </c>
      <c r="D270" s="100" t="s">
        <v>33</v>
      </c>
      <c r="E270" s="100" t="s">
        <v>128</v>
      </c>
      <c r="F270" s="100" t="s">
        <v>404</v>
      </c>
      <c r="G270" s="100" t="s">
        <v>443</v>
      </c>
      <c r="H270" s="100" t="s">
        <v>355</v>
      </c>
      <c r="I270" s="100" t="s">
        <v>486</v>
      </c>
      <c r="J270" s="100" t="s">
        <v>22</v>
      </c>
      <c r="K270" s="100" t="s">
        <v>80</v>
      </c>
      <c r="L270" s="101">
        <v>1</v>
      </c>
      <c r="M270" s="101">
        <v>1</v>
      </c>
      <c r="N270" s="102">
        <v>61050</v>
      </c>
      <c r="O270" s="102">
        <v>61050</v>
      </c>
      <c r="P270" s="103">
        <v>50400</v>
      </c>
      <c r="Q270" s="102">
        <v>0</v>
      </c>
      <c r="R270" s="101">
        <v>0</v>
      </c>
      <c r="S270" s="102">
        <v>0</v>
      </c>
      <c r="T270" s="100"/>
      <c r="U270" s="100" t="s">
        <v>210</v>
      </c>
      <c r="V270" s="100"/>
      <c r="W270" s="100" t="s">
        <v>113</v>
      </c>
      <c r="X270" s="100" t="s">
        <v>425</v>
      </c>
      <c r="Y270" s="100" t="s">
        <v>240</v>
      </c>
      <c r="Z270" s="100"/>
      <c r="AA270" s="100"/>
      <c r="AB270" s="97">
        <f t="shared" si="9"/>
        <v>65934</v>
      </c>
      <c r="AC270" s="103">
        <v>50400</v>
      </c>
      <c r="AD270" s="98" t="str">
        <f>VLOOKUP(AF270,Table1[[Ký hiệu]:[Hướng xli]],9,0)</f>
        <v xml:space="preserve">NCC xuất hđ điều chỉnh giảm toàn bộ HĐ -&gt; xuất hđ mới đúng giá theo PO của wcm </v>
      </c>
      <c r="AE270" s="103" t="s">
        <v>538</v>
      </c>
      <c r="AF270" s="100">
        <v>46663</v>
      </c>
      <c r="AG270" s="91" t="s">
        <v>673</v>
      </c>
      <c r="AH270" s="87" t="s">
        <v>678</v>
      </c>
      <c r="AI270" s="87" t="s">
        <v>766</v>
      </c>
      <c r="AJ270" s="90" t="s">
        <v>809</v>
      </c>
      <c r="AK270" s="88"/>
    </row>
    <row r="271" spans="1:37" s="77" customFormat="1" x14ac:dyDescent="0.25">
      <c r="A271" s="93">
        <v>45518</v>
      </c>
      <c r="B271" s="94" t="s">
        <v>192</v>
      </c>
      <c r="C271" s="93">
        <v>45533</v>
      </c>
      <c r="D271" s="94" t="s">
        <v>33</v>
      </c>
      <c r="E271" s="94" t="s">
        <v>128</v>
      </c>
      <c r="F271" s="94" t="s">
        <v>404</v>
      </c>
      <c r="G271" s="94" t="s">
        <v>443</v>
      </c>
      <c r="H271" s="94" t="s">
        <v>355</v>
      </c>
      <c r="I271" s="94" t="s">
        <v>448</v>
      </c>
      <c r="J271" s="94" t="s">
        <v>372</v>
      </c>
      <c r="K271" s="94" t="s">
        <v>80</v>
      </c>
      <c r="L271" s="95">
        <v>12</v>
      </c>
      <c r="M271" s="95">
        <v>12</v>
      </c>
      <c r="N271" s="96">
        <v>74250</v>
      </c>
      <c r="O271" s="96">
        <v>891000</v>
      </c>
      <c r="P271" s="96">
        <f t="shared" ref="P271:P280" si="10">M271*N271</f>
        <v>891000</v>
      </c>
      <c r="Q271" s="96">
        <v>0</v>
      </c>
      <c r="R271" s="95">
        <v>0</v>
      </c>
      <c r="S271" s="96">
        <v>0</v>
      </c>
      <c r="T271" s="94"/>
      <c r="U271" s="94" t="s">
        <v>210</v>
      </c>
      <c r="V271" s="94"/>
      <c r="W271" s="94" t="s">
        <v>113</v>
      </c>
      <c r="X271" s="94" t="s">
        <v>425</v>
      </c>
      <c r="Y271" s="94" t="s">
        <v>240</v>
      </c>
      <c r="Z271" s="94"/>
      <c r="AA271" s="94"/>
      <c r="AB271" s="97">
        <f t="shared" si="9"/>
        <v>962280</v>
      </c>
      <c r="AC271" s="98">
        <v>891000</v>
      </c>
      <c r="AD271" s="98" t="str">
        <f>VLOOKUP(AF271,Table1[[Ký hiệu]:[Hướng xli]],9,0)</f>
        <v xml:space="preserve">NCC xuất hđ điều chỉnh giảm toàn bộ HĐ -&gt; xuất hđ mới đúng giá theo PO của wcm </v>
      </c>
      <c r="AE271" s="98" t="s">
        <v>538</v>
      </c>
      <c r="AF271" s="94">
        <v>46663</v>
      </c>
      <c r="AG271" s="91" t="s">
        <v>673</v>
      </c>
      <c r="AH271" s="87" t="s">
        <v>678</v>
      </c>
      <c r="AI271" s="87" t="s">
        <v>766</v>
      </c>
      <c r="AJ271" s="90" t="s">
        <v>809</v>
      </c>
      <c r="AK271" s="87"/>
    </row>
    <row r="272" spans="1:37" s="62" customFormat="1" x14ac:dyDescent="0.25">
      <c r="A272" s="93">
        <v>45527</v>
      </c>
      <c r="B272" s="94" t="s">
        <v>274</v>
      </c>
      <c r="C272" s="93">
        <v>45534</v>
      </c>
      <c r="D272" s="94" t="s">
        <v>405</v>
      </c>
      <c r="E272" s="94" t="s">
        <v>367</v>
      </c>
      <c r="F272" s="94" t="s">
        <v>260</v>
      </c>
      <c r="G272" s="94" t="s">
        <v>297</v>
      </c>
      <c r="H272" s="94" t="s">
        <v>75</v>
      </c>
      <c r="I272" s="94" t="s">
        <v>472</v>
      </c>
      <c r="J272" s="94" t="s">
        <v>256</v>
      </c>
      <c r="K272" s="94" t="s">
        <v>80</v>
      </c>
      <c r="L272" s="95">
        <v>4</v>
      </c>
      <c r="M272" s="95">
        <v>4</v>
      </c>
      <c r="N272" s="96">
        <v>55595</v>
      </c>
      <c r="O272" s="96">
        <v>222380</v>
      </c>
      <c r="P272" s="96">
        <f t="shared" si="10"/>
        <v>222380</v>
      </c>
      <c r="Q272" s="96">
        <v>0</v>
      </c>
      <c r="R272" s="95">
        <v>0</v>
      </c>
      <c r="S272" s="96">
        <v>0</v>
      </c>
      <c r="T272" s="94"/>
      <c r="U272" s="94" t="s">
        <v>157</v>
      </c>
      <c r="V272" s="94"/>
      <c r="W272" s="94" t="s">
        <v>113</v>
      </c>
      <c r="X272" s="94" t="s">
        <v>425</v>
      </c>
      <c r="Y272" s="94" t="s">
        <v>240</v>
      </c>
      <c r="Z272" s="94"/>
      <c r="AA272" s="94"/>
      <c r="AB272" s="97">
        <f t="shared" si="9"/>
        <v>240170</v>
      </c>
      <c r="AC272" s="98">
        <v>0</v>
      </c>
      <c r="AD272" s="98" t="str">
        <f>VLOOKUP(AF272,Table1[[Ký hiệu]:[Hướng xli]],9,0)</f>
        <v>NCC điều chỉnh giảm toàn bộ HĐ</v>
      </c>
      <c r="AE272" s="98" t="s">
        <v>513</v>
      </c>
      <c r="AF272" s="94">
        <v>46808</v>
      </c>
      <c r="AG272" s="91" t="s">
        <v>677</v>
      </c>
      <c r="AH272" s="87" t="s">
        <v>251</v>
      </c>
      <c r="AI272" s="87" t="s">
        <v>251</v>
      </c>
      <c r="AJ272" s="87"/>
      <c r="AK272" s="87"/>
    </row>
    <row r="273" spans="1:37" s="62" customFormat="1" x14ac:dyDescent="0.25">
      <c r="A273" s="93">
        <v>45527</v>
      </c>
      <c r="B273" s="94" t="s">
        <v>274</v>
      </c>
      <c r="C273" s="93">
        <v>45534</v>
      </c>
      <c r="D273" s="94" t="s">
        <v>405</v>
      </c>
      <c r="E273" s="94" t="s">
        <v>367</v>
      </c>
      <c r="F273" s="94" t="s">
        <v>260</v>
      </c>
      <c r="G273" s="94" t="s">
        <v>297</v>
      </c>
      <c r="H273" s="94" t="s">
        <v>75</v>
      </c>
      <c r="I273" s="94" t="s">
        <v>500</v>
      </c>
      <c r="J273" s="94" t="s">
        <v>485</v>
      </c>
      <c r="K273" s="94" t="s">
        <v>80</v>
      </c>
      <c r="L273" s="95">
        <v>4</v>
      </c>
      <c r="M273" s="95">
        <v>4</v>
      </c>
      <c r="N273" s="96">
        <v>50182</v>
      </c>
      <c r="O273" s="96">
        <v>200728</v>
      </c>
      <c r="P273" s="96">
        <f t="shared" si="10"/>
        <v>200728</v>
      </c>
      <c r="Q273" s="96">
        <v>0</v>
      </c>
      <c r="R273" s="95">
        <v>0</v>
      </c>
      <c r="S273" s="96">
        <v>0</v>
      </c>
      <c r="T273" s="94"/>
      <c r="U273" s="94" t="s">
        <v>157</v>
      </c>
      <c r="V273" s="94"/>
      <c r="W273" s="94" t="s">
        <v>113</v>
      </c>
      <c r="X273" s="94" t="s">
        <v>425</v>
      </c>
      <c r="Y273" s="94" t="s">
        <v>240</v>
      </c>
      <c r="Z273" s="94"/>
      <c r="AA273" s="94"/>
      <c r="AB273" s="97">
        <f t="shared" si="9"/>
        <v>216786</v>
      </c>
      <c r="AC273" s="98">
        <v>0</v>
      </c>
      <c r="AD273" s="98" t="str">
        <f>VLOOKUP(AF273,Table1[[Ký hiệu]:[Hướng xli]],9,0)</f>
        <v>NCC điều chỉnh giảm toàn bộ HĐ</v>
      </c>
      <c r="AE273" s="98" t="s">
        <v>513</v>
      </c>
      <c r="AF273" s="94">
        <v>46808</v>
      </c>
      <c r="AG273" s="91" t="s">
        <v>677</v>
      </c>
      <c r="AH273" s="87" t="s">
        <v>251</v>
      </c>
      <c r="AI273" s="87" t="s">
        <v>251</v>
      </c>
      <c r="AJ273" s="87"/>
      <c r="AK273" s="87"/>
    </row>
    <row r="274" spans="1:37" s="62" customFormat="1" x14ac:dyDescent="0.25">
      <c r="A274" s="93">
        <v>45527</v>
      </c>
      <c r="B274" s="94" t="s">
        <v>274</v>
      </c>
      <c r="C274" s="93">
        <v>45534</v>
      </c>
      <c r="D274" s="94" t="s">
        <v>405</v>
      </c>
      <c r="E274" s="94" t="s">
        <v>367</v>
      </c>
      <c r="F274" s="94" t="s">
        <v>260</v>
      </c>
      <c r="G274" s="94" t="s">
        <v>297</v>
      </c>
      <c r="H274" s="94" t="s">
        <v>75</v>
      </c>
      <c r="I274" s="94" t="s">
        <v>448</v>
      </c>
      <c r="J274" s="94" t="s">
        <v>372</v>
      </c>
      <c r="K274" s="94" t="s">
        <v>80</v>
      </c>
      <c r="L274" s="95">
        <v>4</v>
      </c>
      <c r="M274" s="95">
        <v>4</v>
      </c>
      <c r="N274" s="96">
        <v>74250</v>
      </c>
      <c r="O274" s="96">
        <v>297000</v>
      </c>
      <c r="P274" s="96">
        <f t="shared" si="10"/>
        <v>297000</v>
      </c>
      <c r="Q274" s="96">
        <v>0</v>
      </c>
      <c r="R274" s="95">
        <v>0</v>
      </c>
      <c r="S274" s="96">
        <v>0</v>
      </c>
      <c r="T274" s="94"/>
      <c r="U274" s="94" t="s">
        <v>157</v>
      </c>
      <c r="V274" s="94"/>
      <c r="W274" s="94" t="s">
        <v>113</v>
      </c>
      <c r="X274" s="94" t="s">
        <v>425</v>
      </c>
      <c r="Y274" s="94" t="s">
        <v>240</v>
      </c>
      <c r="Z274" s="94"/>
      <c r="AA274" s="94"/>
      <c r="AB274" s="97">
        <f t="shared" si="9"/>
        <v>320760</v>
      </c>
      <c r="AC274" s="98">
        <v>0</v>
      </c>
      <c r="AD274" s="98" t="str">
        <f>VLOOKUP(AF274,Table1[[Ký hiệu]:[Hướng xli]],9,0)</f>
        <v>NCC điều chỉnh giảm toàn bộ HĐ</v>
      </c>
      <c r="AE274" s="98" t="s">
        <v>513</v>
      </c>
      <c r="AF274" s="94">
        <v>46808</v>
      </c>
      <c r="AG274" s="91" t="s">
        <v>677</v>
      </c>
      <c r="AH274" s="87" t="s">
        <v>251</v>
      </c>
      <c r="AI274" s="87" t="s">
        <v>251</v>
      </c>
      <c r="AJ274" s="87"/>
      <c r="AK274" s="87"/>
    </row>
    <row r="275" spans="1:37" s="62" customFormat="1" x14ac:dyDescent="0.25">
      <c r="A275" s="93">
        <v>45527</v>
      </c>
      <c r="B275" s="94" t="s">
        <v>274</v>
      </c>
      <c r="C275" s="93">
        <v>45534</v>
      </c>
      <c r="D275" s="94" t="s">
        <v>405</v>
      </c>
      <c r="E275" s="94" t="s">
        <v>367</v>
      </c>
      <c r="F275" s="94" t="s">
        <v>260</v>
      </c>
      <c r="G275" s="94" t="s">
        <v>297</v>
      </c>
      <c r="H275" s="94" t="s">
        <v>75</v>
      </c>
      <c r="I275" s="94" t="s">
        <v>490</v>
      </c>
      <c r="J275" s="94" t="s">
        <v>236</v>
      </c>
      <c r="K275" s="94" t="s">
        <v>80</v>
      </c>
      <c r="L275" s="95">
        <v>4</v>
      </c>
      <c r="M275" s="95">
        <v>4</v>
      </c>
      <c r="N275" s="96">
        <v>70950</v>
      </c>
      <c r="O275" s="96">
        <v>283800</v>
      </c>
      <c r="P275" s="96">
        <f t="shared" si="10"/>
        <v>283800</v>
      </c>
      <c r="Q275" s="96">
        <v>0</v>
      </c>
      <c r="R275" s="95">
        <v>0</v>
      </c>
      <c r="S275" s="96">
        <v>0</v>
      </c>
      <c r="T275" s="94"/>
      <c r="U275" s="94" t="s">
        <v>157</v>
      </c>
      <c r="V275" s="94"/>
      <c r="W275" s="94" t="s">
        <v>113</v>
      </c>
      <c r="X275" s="94" t="s">
        <v>425</v>
      </c>
      <c r="Y275" s="94" t="s">
        <v>240</v>
      </c>
      <c r="Z275" s="94"/>
      <c r="AA275" s="94"/>
      <c r="AB275" s="97">
        <f t="shared" si="9"/>
        <v>306504</v>
      </c>
      <c r="AC275" s="98">
        <v>0</v>
      </c>
      <c r="AD275" s="98" t="str">
        <f>VLOOKUP(AF275,Table1[[Ký hiệu]:[Hướng xli]],9,0)</f>
        <v>NCC điều chỉnh giảm toàn bộ HĐ</v>
      </c>
      <c r="AE275" s="98" t="s">
        <v>513</v>
      </c>
      <c r="AF275" s="94">
        <v>46808</v>
      </c>
      <c r="AG275" s="91" t="s">
        <v>677</v>
      </c>
      <c r="AH275" s="87" t="s">
        <v>251</v>
      </c>
      <c r="AI275" s="87" t="s">
        <v>251</v>
      </c>
      <c r="AJ275" s="87"/>
      <c r="AK275" s="87"/>
    </row>
    <row r="276" spans="1:37" s="62" customFormat="1" x14ac:dyDescent="0.25">
      <c r="A276" s="93">
        <v>45527</v>
      </c>
      <c r="B276" s="94" t="s">
        <v>274</v>
      </c>
      <c r="C276" s="93">
        <v>45534</v>
      </c>
      <c r="D276" s="94" t="s">
        <v>405</v>
      </c>
      <c r="E276" s="94" t="s">
        <v>367</v>
      </c>
      <c r="F276" s="94" t="s">
        <v>260</v>
      </c>
      <c r="G276" s="94" t="s">
        <v>297</v>
      </c>
      <c r="H276" s="94" t="s">
        <v>75</v>
      </c>
      <c r="I276" s="94" t="s">
        <v>243</v>
      </c>
      <c r="J276" s="94" t="s">
        <v>430</v>
      </c>
      <c r="K276" s="94" t="s">
        <v>80</v>
      </c>
      <c r="L276" s="95">
        <v>4</v>
      </c>
      <c r="M276" s="95">
        <v>4</v>
      </c>
      <c r="N276" s="96">
        <v>46000</v>
      </c>
      <c r="O276" s="96">
        <v>184000</v>
      </c>
      <c r="P276" s="96">
        <f t="shared" si="10"/>
        <v>184000</v>
      </c>
      <c r="Q276" s="96">
        <v>0</v>
      </c>
      <c r="R276" s="95">
        <v>0</v>
      </c>
      <c r="S276" s="96">
        <v>0</v>
      </c>
      <c r="T276" s="94"/>
      <c r="U276" s="94" t="s">
        <v>157</v>
      </c>
      <c r="V276" s="94"/>
      <c r="W276" s="94" t="s">
        <v>113</v>
      </c>
      <c r="X276" s="94" t="s">
        <v>425</v>
      </c>
      <c r="Y276" s="94" t="s">
        <v>240</v>
      </c>
      <c r="Z276" s="94"/>
      <c r="AA276" s="94"/>
      <c r="AB276" s="97">
        <f t="shared" si="9"/>
        <v>198720</v>
      </c>
      <c r="AC276" s="98">
        <v>0</v>
      </c>
      <c r="AD276" s="98" t="str">
        <f>VLOOKUP(AF276,Table1[[Ký hiệu]:[Hướng xli]],9,0)</f>
        <v>NCC điều chỉnh giảm toàn bộ HĐ</v>
      </c>
      <c r="AE276" s="98" t="s">
        <v>513</v>
      </c>
      <c r="AF276" s="94">
        <v>46808</v>
      </c>
      <c r="AG276" s="91" t="s">
        <v>677</v>
      </c>
      <c r="AH276" s="87" t="s">
        <v>251</v>
      </c>
      <c r="AI276" s="87" t="s">
        <v>251</v>
      </c>
      <c r="AJ276" s="87"/>
      <c r="AK276" s="87"/>
    </row>
    <row r="277" spans="1:37" x14ac:dyDescent="0.25">
      <c r="A277" s="93">
        <v>45527</v>
      </c>
      <c r="B277" s="94" t="s">
        <v>171</v>
      </c>
      <c r="C277" s="93">
        <v>45534</v>
      </c>
      <c r="D277" s="94" t="s">
        <v>437</v>
      </c>
      <c r="E277" s="94" t="s">
        <v>360</v>
      </c>
      <c r="F277" s="94" t="s">
        <v>260</v>
      </c>
      <c r="G277" s="94" t="s">
        <v>297</v>
      </c>
      <c r="H277" s="94" t="s">
        <v>75</v>
      </c>
      <c r="I277" s="94" t="s">
        <v>450</v>
      </c>
      <c r="J277" s="94" t="s">
        <v>306</v>
      </c>
      <c r="K277" s="94" t="s">
        <v>80</v>
      </c>
      <c r="L277" s="95">
        <v>6</v>
      </c>
      <c r="M277" s="95">
        <v>6</v>
      </c>
      <c r="N277" s="96">
        <v>73431</v>
      </c>
      <c r="O277" s="96">
        <v>440586</v>
      </c>
      <c r="P277" s="96">
        <f t="shared" si="10"/>
        <v>440586</v>
      </c>
      <c r="Q277" s="96">
        <v>0</v>
      </c>
      <c r="R277" s="95">
        <v>0</v>
      </c>
      <c r="S277" s="96">
        <v>0</v>
      </c>
      <c r="T277" s="94"/>
      <c r="U277" s="94" t="s">
        <v>157</v>
      </c>
      <c r="V277" s="94"/>
      <c r="W277" s="94" t="s">
        <v>113</v>
      </c>
      <c r="X277" s="94" t="s">
        <v>425</v>
      </c>
      <c r="Y277" s="94" t="s">
        <v>240</v>
      </c>
      <c r="Z277" s="94"/>
      <c r="AA277" s="94"/>
      <c r="AB277" s="97">
        <f t="shared" si="9"/>
        <v>475833</v>
      </c>
      <c r="AC277" s="98">
        <v>440586</v>
      </c>
      <c r="AD277" s="98" t="str">
        <f>VLOOKUP(AF277,Table1[[Ký hiệu]:[Hướng xli]],9,0)</f>
        <v>NCC check theo sheep data cửa hàng nhập kho điều chỉnh giảm toàn bộ HĐ cũ và xuất lại HĐ mới đúng số lượng</v>
      </c>
      <c r="AE277" s="98" t="s">
        <v>546</v>
      </c>
      <c r="AF277" s="94">
        <v>46809</v>
      </c>
      <c r="AG277" s="91" t="s">
        <v>673</v>
      </c>
      <c r="AH277" s="90" t="s">
        <v>719</v>
      </c>
      <c r="AI277" s="87" t="s">
        <v>806</v>
      </c>
    </row>
    <row r="278" spans="1:37" s="16" customFormat="1" x14ac:dyDescent="0.25">
      <c r="A278" s="99">
        <v>45527</v>
      </c>
      <c r="B278" s="100" t="s">
        <v>171</v>
      </c>
      <c r="C278" s="99">
        <v>45534</v>
      </c>
      <c r="D278" s="100" t="s">
        <v>437</v>
      </c>
      <c r="E278" s="100" t="s">
        <v>360</v>
      </c>
      <c r="F278" s="100" t="s">
        <v>260</v>
      </c>
      <c r="G278" s="100" t="s">
        <v>297</v>
      </c>
      <c r="H278" s="100" t="s">
        <v>75</v>
      </c>
      <c r="I278" s="100" t="s">
        <v>500</v>
      </c>
      <c r="J278" s="100" t="s">
        <v>485</v>
      </c>
      <c r="K278" s="100" t="s">
        <v>80</v>
      </c>
      <c r="L278" s="101">
        <v>4</v>
      </c>
      <c r="M278" s="101">
        <v>0</v>
      </c>
      <c r="N278" s="102">
        <v>50182</v>
      </c>
      <c r="O278" s="102">
        <v>200728</v>
      </c>
      <c r="P278" s="96">
        <f t="shared" si="10"/>
        <v>0</v>
      </c>
      <c r="Q278" s="102">
        <v>0</v>
      </c>
      <c r="R278" s="101">
        <v>0</v>
      </c>
      <c r="S278" s="102">
        <v>0</v>
      </c>
      <c r="T278" s="100"/>
      <c r="U278" s="100" t="s">
        <v>157</v>
      </c>
      <c r="V278" s="100"/>
      <c r="W278" s="100" t="s">
        <v>113</v>
      </c>
      <c r="X278" s="100" t="s">
        <v>425</v>
      </c>
      <c r="Y278" s="100" t="s">
        <v>240</v>
      </c>
      <c r="Z278" s="100"/>
      <c r="AA278" s="100"/>
      <c r="AB278" s="97">
        <f t="shared" si="9"/>
        <v>216786</v>
      </c>
      <c r="AC278" s="103">
        <v>0</v>
      </c>
      <c r="AD278" s="98" t="str">
        <f>VLOOKUP(AF278,Table1[[Ký hiệu]:[Hướng xli]],9,0)</f>
        <v>NCC check theo sheep data cửa hàng nhập kho điều chỉnh giảm toàn bộ HĐ cũ và xuất lại HĐ mới đúng số lượng</v>
      </c>
      <c r="AE278" s="103" t="s">
        <v>546</v>
      </c>
      <c r="AF278" s="100">
        <v>46809</v>
      </c>
      <c r="AG278" s="91" t="s">
        <v>673</v>
      </c>
      <c r="AH278" s="90" t="s">
        <v>719</v>
      </c>
      <c r="AI278" s="87" t="s">
        <v>806</v>
      </c>
      <c r="AJ278" s="88"/>
      <c r="AK278" s="88"/>
    </row>
    <row r="279" spans="1:37" s="16" customFormat="1" x14ac:dyDescent="0.25">
      <c r="A279" s="99">
        <v>45527</v>
      </c>
      <c r="B279" s="100" t="s">
        <v>171</v>
      </c>
      <c r="C279" s="99">
        <v>45534</v>
      </c>
      <c r="D279" s="100" t="s">
        <v>437</v>
      </c>
      <c r="E279" s="100" t="s">
        <v>360</v>
      </c>
      <c r="F279" s="100" t="s">
        <v>260</v>
      </c>
      <c r="G279" s="100" t="s">
        <v>297</v>
      </c>
      <c r="H279" s="100" t="s">
        <v>75</v>
      </c>
      <c r="I279" s="100" t="s">
        <v>490</v>
      </c>
      <c r="J279" s="100" t="s">
        <v>236</v>
      </c>
      <c r="K279" s="100" t="s">
        <v>80</v>
      </c>
      <c r="L279" s="101">
        <v>4</v>
      </c>
      <c r="M279" s="101">
        <v>0</v>
      </c>
      <c r="N279" s="102">
        <v>70950</v>
      </c>
      <c r="O279" s="102">
        <v>283800</v>
      </c>
      <c r="P279" s="96">
        <f t="shared" si="10"/>
        <v>0</v>
      </c>
      <c r="Q279" s="102">
        <v>0</v>
      </c>
      <c r="R279" s="101">
        <v>0</v>
      </c>
      <c r="S279" s="102">
        <v>0</v>
      </c>
      <c r="T279" s="100"/>
      <c r="U279" s="100" t="s">
        <v>157</v>
      </c>
      <c r="V279" s="100"/>
      <c r="W279" s="100" t="s">
        <v>113</v>
      </c>
      <c r="X279" s="100" t="s">
        <v>425</v>
      </c>
      <c r="Y279" s="100" t="s">
        <v>240</v>
      </c>
      <c r="Z279" s="100"/>
      <c r="AA279" s="100"/>
      <c r="AB279" s="97">
        <f t="shared" si="9"/>
        <v>306504</v>
      </c>
      <c r="AC279" s="103">
        <v>0</v>
      </c>
      <c r="AD279" s="98" t="str">
        <f>VLOOKUP(AF279,Table1[[Ký hiệu]:[Hướng xli]],9,0)</f>
        <v>NCC check theo sheep data cửa hàng nhập kho điều chỉnh giảm toàn bộ HĐ cũ và xuất lại HĐ mới đúng số lượng</v>
      </c>
      <c r="AE279" s="103" t="s">
        <v>546</v>
      </c>
      <c r="AF279" s="100">
        <v>46809</v>
      </c>
      <c r="AG279" s="91" t="s">
        <v>673</v>
      </c>
      <c r="AH279" s="90" t="s">
        <v>719</v>
      </c>
      <c r="AI279" s="87" t="s">
        <v>806</v>
      </c>
      <c r="AJ279" s="88"/>
      <c r="AK279" s="88"/>
    </row>
    <row r="280" spans="1:37" x14ac:dyDescent="0.25">
      <c r="A280" s="93">
        <v>45527</v>
      </c>
      <c r="B280" s="94" t="s">
        <v>171</v>
      </c>
      <c r="C280" s="93">
        <v>45534</v>
      </c>
      <c r="D280" s="94" t="s">
        <v>437</v>
      </c>
      <c r="E280" s="94" t="s">
        <v>360</v>
      </c>
      <c r="F280" s="94" t="s">
        <v>260</v>
      </c>
      <c r="G280" s="94" t="s">
        <v>297</v>
      </c>
      <c r="H280" s="94" t="s">
        <v>75</v>
      </c>
      <c r="I280" s="94" t="s">
        <v>472</v>
      </c>
      <c r="J280" s="94" t="s">
        <v>256</v>
      </c>
      <c r="K280" s="94" t="s">
        <v>80</v>
      </c>
      <c r="L280" s="95">
        <v>4</v>
      </c>
      <c r="M280" s="95">
        <v>4</v>
      </c>
      <c r="N280" s="96">
        <v>55595</v>
      </c>
      <c r="O280" s="96">
        <v>222380</v>
      </c>
      <c r="P280" s="96">
        <f t="shared" si="10"/>
        <v>222380</v>
      </c>
      <c r="Q280" s="96">
        <v>0</v>
      </c>
      <c r="R280" s="95">
        <v>0</v>
      </c>
      <c r="S280" s="96">
        <v>0</v>
      </c>
      <c r="T280" s="94"/>
      <c r="U280" s="94" t="s">
        <v>157</v>
      </c>
      <c r="V280" s="94"/>
      <c r="W280" s="94" t="s">
        <v>113</v>
      </c>
      <c r="X280" s="94" t="s">
        <v>425</v>
      </c>
      <c r="Y280" s="94" t="s">
        <v>240</v>
      </c>
      <c r="Z280" s="94"/>
      <c r="AA280" s="94"/>
      <c r="AB280" s="97">
        <f t="shared" si="9"/>
        <v>240170</v>
      </c>
      <c r="AC280" s="98">
        <v>222380</v>
      </c>
      <c r="AD280" s="98" t="str">
        <f>VLOOKUP(AF280,Table1[[Ký hiệu]:[Hướng xli]],9,0)</f>
        <v>NCC check theo sheep data cửa hàng nhập kho điều chỉnh giảm toàn bộ HĐ cũ và xuất lại HĐ mới đúng số lượng</v>
      </c>
      <c r="AE280" s="98" t="s">
        <v>546</v>
      </c>
      <c r="AF280" s="94">
        <v>46809</v>
      </c>
      <c r="AG280" s="91" t="s">
        <v>673</v>
      </c>
      <c r="AH280" s="90" t="s">
        <v>719</v>
      </c>
      <c r="AI280" s="87" t="s">
        <v>806</v>
      </c>
    </row>
    <row r="281" spans="1:37" ht="18.75" x14ac:dyDescent="0.3">
      <c r="O281" s="23">
        <f>SUM(O2:O280)</f>
        <v>106633612</v>
      </c>
      <c r="P281" s="23">
        <f t="shared" ref="P281:AC281" si="11">SUM(P2:P280)</f>
        <v>89028367</v>
      </c>
      <c r="Q281" s="23">
        <f t="shared" si="11"/>
        <v>0</v>
      </c>
      <c r="R281" s="23">
        <f t="shared" si="11"/>
        <v>0</v>
      </c>
      <c r="S281" s="23">
        <f t="shared" si="11"/>
        <v>0</v>
      </c>
      <c r="T281" s="23">
        <f t="shared" si="11"/>
        <v>0</v>
      </c>
      <c r="U281" s="23">
        <f t="shared" si="11"/>
        <v>0</v>
      </c>
      <c r="V281" s="23">
        <f t="shared" si="11"/>
        <v>0</v>
      </c>
      <c r="W281" s="23">
        <f t="shared" si="11"/>
        <v>0</v>
      </c>
      <c r="X281" s="23">
        <f t="shared" si="11"/>
        <v>0</v>
      </c>
      <c r="Y281" s="23">
        <f t="shared" si="11"/>
        <v>0</v>
      </c>
      <c r="Z281" s="23">
        <f t="shared" si="11"/>
        <v>0</v>
      </c>
      <c r="AA281" s="23">
        <f t="shared" si="11"/>
        <v>0</v>
      </c>
      <c r="AB281" s="23"/>
      <c r="AC281" s="23">
        <f t="shared" si="11"/>
        <v>51746988</v>
      </c>
      <c r="AE281" s="23">
        <f>SUM(AE2:AE280)</f>
        <v>0</v>
      </c>
      <c r="AG281" s="64"/>
    </row>
    <row r="283" spans="1:37" x14ac:dyDescent="0.25">
      <c r="O283" s="25">
        <f>SUBTOTAL(109,O2:O280)</f>
        <v>106633612</v>
      </c>
      <c r="P283" s="25">
        <f t="shared" ref="P283:AB283" si="12">SUBTOTAL(109,P2:P280)</f>
        <v>89028367</v>
      </c>
      <c r="Q283" s="25">
        <f t="shared" si="12"/>
        <v>0</v>
      </c>
      <c r="R283" s="25">
        <f t="shared" si="12"/>
        <v>0</v>
      </c>
      <c r="S283" s="25">
        <f t="shared" si="12"/>
        <v>0</v>
      </c>
      <c r="T283" s="25">
        <f t="shared" si="12"/>
        <v>0</v>
      </c>
      <c r="U283" s="25">
        <f t="shared" si="12"/>
        <v>0</v>
      </c>
      <c r="V283" s="25">
        <f t="shared" si="12"/>
        <v>0</v>
      </c>
      <c r="W283" s="25">
        <f t="shared" si="12"/>
        <v>0</v>
      </c>
      <c r="X283" s="25">
        <f t="shared" si="12"/>
        <v>0</v>
      </c>
      <c r="Y283" s="25">
        <f t="shared" si="12"/>
        <v>0</v>
      </c>
      <c r="Z283" s="25">
        <f t="shared" si="12"/>
        <v>0</v>
      </c>
      <c r="AA283" s="25">
        <f t="shared" si="12"/>
        <v>0</v>
      </c>
      <c r="AB283" s="25">
        <f t="shared" si="12"/>
        <v>115164302</v>
      </c>
    </row>
  </sheetData>
  <autoFilter ref="A1:AK281" xr:uid="{6C550C02-872D-4CE3-9B67-A36ACA98C7A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658A1-DEFF-4F80-86A9-7686E80D974F}">
  <dimension ref="A1:XEM5"/>
  <sheetViews>
    <sheetView workbookViewId="0">
      <selection activeCell="N4" sqref="N4"/>
    </sheetView>
  </sheetViews>
  <sheetFormatPr defaultRowHeight="15" x14ac:dyDescent="0.25"/>
  <cols>
    <col min="5" max="5" width="19" customWidth="1"/>
    <col min="14" max="14" width="31.42578125" customWidth="1"/>
  </cols>
  <sheetData>
    <row r="1" spans="1:16367" ht="94.5" x14ac:dyDescent="0.25">
      <c r="A1" s="3" t="s">
        <v>77</v>
      </c>
      <c r="B1" s="4" t="s">
        <v>391</v>
      </c>
      <c r="C1" s="3" t="s">
        <v>258</v>
      </c>
      <c r="D1" s="4" t="s">
        <v>93</v>
      </c>
      <c r="E1" s="4" t="s">
        <v>53</v>
      </c>
      <c r="F1" s="4" t="s">
        <v>387</v>
      </c>
      <c r="G1" s="4" t="s">
        <v>138</v>
      </c>
      <c r="H1" s="4" t="s">
        <v>124</v>
      </c>
      <c r="I1" s="5" t="s">
        <v>114</v>
      </c>
      <c r="J1" s="5" t="s">
        <v>548</v>
      </c>
      <c r="K1" s="1" t="s">
        <v>346</v>
      </c>
      <c r="L1" s="4" t="s">
        <v>670</v>
      </c>
      <c r="O1" s="4" t="s">
        <v>93</v>
      </c>
      <c r="P1" s="1" t="s">
        <v>675</v>
      </c>
      <c r="Q1" s="1" t="s">
        <v>720</v>
      </c>
      <c r="R1" s="1" t="s">
        <v>721</v>
      </c>
    </row>
    <row r="2" spans="1:16367" x14ac:dyDescent="0.25">
      <c r="A2" s="8">
        <v>45518</v>
      </c>
      <c r="B2" s="2" t="s">
        <v>192</v>
      </c>
      <c r="C2" s="8">
        <v>45533</v>
      </c>
      <c r="D2" s="2" t="s">
        <v>33</v>
      </c>
      <c r="E2" s="2" t="s">
        <v>128</v>
      </c>
      <c r="F2" s="2" t="s">
        <v>450</v>
      </c>
      <c r="G2" s="2" t="s">
        <v>306</v>
      </c>
      <c r="H2" s="2" t="s">
        <v>80</v>
      </c>
      <c r="I2" s="11">
        <v>1</v>
      </c>
      <c r="J2" s="11">
        <v>1</v>
      </c>
      <c r="K2" s="6">
        <v>73431</v>
      </c>
      <c r="L2">
        <v>73431</v>
      </c>
      <c r="M2" t="s">
        <v>583</v>
      </c>
      <c r="N2" t="s">
        <v>538</v>
      </c>
      <c r="O2" s="57">
        <v>46663</v>
      </c>
      <c r="P2" s="63" t="s">
        <v>673</v>
      </c>
      <c r="Q2" t="s">
        <v>678</v>
      </c>
      <c r="R2" t="s">
        <v>766</v>
      </c>
    </row>
    <row r="3" spans="1:16367" x14ac:dyDescent="0.25">
      <c r="A3" s="8">
        <v>45518</v>
      </c>
      <c r="B3" s="2" t="s">
        <v>192</v>
      </c>
      <c r="C3" s="8">
        <v>45533</v>
      </c>
      <c r="D3" s="2" t="s">
        <v>33</v>
      </c>
      <c r="E3" s="2" t="s">
        <v>128</v>
      </c>
      <c r="F3" s="2" t="s">
        <v>472</v>
      </c>
      <c r="G3" s="2" t="s">
        <v>256</v>
      </c>
      <c r="H3" s="2" t="s">
        <v>80</v>
      </c>
      <c r="I3" s="11">
        <v>1</v>
      </c>
      <c r="J3" s="11">
        <v>1</v>
      </c>
      <c r="K3" s="6">
        <v>55595</v>
      </c>
      <c r="L3">
        <v>55595</v>
      </c>
      <c r="M3" t="s">
        <v>583</v>
      </c>
      <c r="N3" t="s">
        <v>538</v>
      </c>
      <c r="O3" s="57">
        <v>46663</v>
      </c>
      <c r="P3" s="63" t="s">
        <v>673</v>
      </c>
      <c r="Q3" t="s">
        <v>678</v>
      </c>
      <c r="R3" t="s">
        <v>766</v>
      </c>
    </row>
    <row r="4" spans="1:16367" x14ac:dyDescent="0.25">
      <c r="A4" s="19">
        <v>45518</v>
      </c>
      <c r="B4" s="20" t="s">
        <v>192</v>
      </c>
      <c r="C4" s="19">
        <v>45533</v>
      </c>
      <c r="D4" s="20" t="s">
        <v>33</v>
      </c>
      <c r="E4" s="20" t="s">
        <v>128</v>
      </c>
      <c r="F4" s="20" t="s">
        <v>486</v>
      </c>
      <c r="G4" s="20" t="s">
        <v>22</v>
      </c>
      <c r="H4" s="20" t="s">
        <v>80</v>
      </c>
      <c r="I4" s="21">
        <v>1</v>
      </c>
      <c r="J4" s="21">
        <v>1</v>
      </c>
      <c r="K4" s="22">
        <v>61050</v>
      </c>
      <c r="L4" s="18">
        <v>50400</v>
      </c>
      <c r="M4" t="s">
        <v>583</v>
      </c>
      <c r="N4" s="18" t="s">
        <v>538</v>
      </c>
      <c r="O4" s="20">
        <v>46663</v>
      </c>
      <c r="P4" s="63" t="s">
        <v>673</v>
      </c>
      <c r="Q4" t="s">
        <v>678</v>
      </c>
      <c r="R4" t="s">
        <v>766</v>
      </c>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c r="WVS4" s="18"/>
      <c r="WVT4" s="18"/>
      <c r="WVU4" s="18"/>
      <c r="WVV4" s="18"/>
      <c r="WVW4" s="18"/>
      <c r="WVX4" s="18"/>
      <c r="WVY4" s="18"/>
      <c r="WVZ4" s="18"/>
      <c r="WWA4" s="18"/>
      <c r="WWB4" s="18"/>
      <c r="WWC4" s="18"/>
      <c r="WWD4" s="18"/>
      <c r="WWE4" s="18"/>
      <c r="WWF4" s="18"/>
      <c r="WWG4" s="18"/>
      <c r="WWH4" s="18"/>
      <c r="WWI4" s="18"/>
      <c r="WWJ4" s="18"/>
      <c r="WWK4" s="18"/>
      <c r="WWL4" s="18"/>
      <c r="WWM4" s="18"/>
      <c r="WWN4" s="18"/>
      <c r="WWO4" s="18"/>
      <c r="WWP4" s="18"/>
      <c r="WWQ4" s="18"/>
      <c r="WWR4" s="18"/>
      <c r="WWS4" s="18"/>
      <c r="WWT4" s="18"/>
      <c r="WWU4" s="18"/>
      <c r="WWV4" s="18"/>
      <c r="WWW4" s="18"/>
      <c r="WWX4" s="18"/>
      <c r="WWY4" s="18"/>
      <c r="WWZ4" s="18"/>
      <c r="WXA4" s="18"/>
      <c r="WXB4" s="18"/>
      <c r="WXC4" s="18"/>
      <c r="WXD4" s="18"/>
      <c r="WXE4" s="18"/>
      <c r="WXF4" s="18"/>
      <c r="WXG4" s="18"/>
      <c r="WXH4" s="18"/>
      <c r="WXI4" s="18"/>
      <c r="WXJ4" s="18"/>
      <c r="WXK4" s="18"/>
      <c r="WXL4" s="18"/>
      <c r="WXM4" s="18"/>
      <c r="WXN4" s="18"/>
      <c r="WXO4" s="18"/>
      <c r="WXP4" s="18"/>
      <c r="WXQ4" s="18"/>
      <c r="WXR4" s="18"/>
      <c r="WXS4" s="18"/>
      <c r="WXT4" s="18"/>
      <c r="WXU4" s="18"/>
      <c r="WXV4" s="18"/>
      <c r="WXW4" s="18"/>
      <c r="WXX4" s="18"/>
      <c r="WXY4" s="18"/>
      <c r="WXZ4" s="18"/>
      <c r="WYA4" s="18"/>
      <c r="WYB4" s="18"/>
      <c r="WYC4" s="18"/>
      <c r="WYD4" s="18"/>
      <c r="WYE4" s="18"/>
      <c r="WYF4" s="18"/>
      <c r="WYG4" s="18"/>
      <c r="WYH4" s="18"/>
      <c r="WYI4" s="18"/>
      <c r="WYJ4" s="18"/>
      <c r="WYK4" s="18"/>
      <c r="WYL4" s="18"/>
      <c r="WYM4" s="18"/>
      <c r="WYN4" s="18"/>
      <c r="WYO4" s="18"/>
      <c r="WYP4" s="18"/>
      <c r="WYQ4" s="18"/>
      <c r="WYR4" s="18"/>
      <c r="WYS4" s="18"/>
      <c r="WYT4" s="18"/>
      <c r="WYU4" s="18"/>
      <c r="WYV4" s="18"/>
      <c r="WYW4" s="18"/>
      <c r="WYX4" s="18"/>
      <c r="WYY4" s="18"/>
      <c r="WYZ4" s="18"/>
      <c r="WZA4" s="18"/>
      <c r="WZB4" s="18"/>
      <c r="WZC4" s="18"/>
      <c r="WZD4" s="18"/>
      <c r="WZE4" s="18"/>
      <c r="WZF4" s="18"/>
      <c r="WZG4" s="18"/>
      <c r="WZH4" s="18"/>
      <c r="WZI4" s="18"/>
      <c r="WZJ4" s="18"/>
      <c r="WZK4" s="18"/>
      <c r="WZL4" s="18"/>
      <c r="WZM4" s="18"/>
      <c r="WZN4" s="18"/>
      <c r="WZO4" s="18"/>
      <c r="WZP4" s="18"/>
      <c r="WZQ4" s="18"/>
      <c r="WZR4" s="18"/>
      <c r="WZS4" s="18"/>
      <c r="WZT4" s="18"/>
      <c r="WZU4" s="18"/>
      <c r="WZV4" s="18"/>
      <c r="WZW4" s="18"/>
      <c r="WZX4" s="18"/>
      <c r="WZY4" s="18"/>
      <c r="WZZ4" s="18"/>
      <c r="XAA4" s="18"/>
      <c r="XAB4" s="18"/>
      <c r="XAC4" s="18"/>
      <c r="XAD4" s="18"/>
      <c r="XAE4" s="18"/>
      <c r="XAF4" s="18"/>
      <c r="XAG4" s="18"/>
      <c r="XAH4" s="18"/>
      <c r="XAI4" s="18"/>
      <c r="XAJ4" s="18"/>
      <c r="XAK4" s="18"/>
      <c r="XAL4" s="18"/>
      <c r="XAM4" s="18"/>
      <c r="XAN4" s="18"/>
      <c r="XAO4" s="18"/>
      <c r="XAP4" s="18"/>
      <c r="XAQ4" s="18"/>
      <c r="XAR4" s="18"/>
      <c r="XAS4" s="18"/>
      <c r="XAT4" s="18"/>
      <c r="XAU4" s="18"/>
      <c r="XAV4" s="18"/>
      <c r="XAW4" s="18"/>
      <c r="XAX4" s="18"/>
      <c r="XAY4" s="18"/>
      <c r="XAZ4" s="18"/>
      <c r="XBA4" s="18"/>
      <c r="XBB4" s="18"/>
      <c r="XBC4" s="18"/>
      <c r="XBD4" s="18"/>
      <c r="XBE4" s="18"/>
      <c r="XBF4" s="18"/>
      <c r="XBG4" s="18"/>
      <c r="XBH4" s="18"/>
      <c r="XBI4" s="18"/>
      <c r="XBJ4" s="18"/>
      <c r="XBK4" s="18"/>
      <c r="XBL4" s="18"/>
      <c r="XBM4" s="18"/>
      <c r="XBN4" s="18"/>
      <c r="XBO4" s="18"/>
      <c r="XBP4" s="18"/>
      <c r="XBQ4" s="18"/>
      <c r="XBR4" s="18"/>
      <c r="XBS4" s="18"/>
      <c r="XBT4" s="18"/>
      <c r="XBU4" s="18"/>
      <c r="XBV4" s="18"/>
      <c r="XBW4" s="18"/>
      <c r="XBX4" s="18"/>
      <c r="XBY4" s="18"/>
      <c r="XBZ4" s="18"/>
      <c r="XCA4" s="18"/>
      <c r="XCB4" s="18"/>
      <c r="XCC4" s="18"/>
      <c r="XCD4" s="18"/>
      <c r="XCE4" s="18"/>
      <c r="XCF4" s="18"/>
      <c r="XCG4" s="18"/>
      <c r="XCH4" s="18"/>
      <c r="XCI4" s="18"/>
      <c r="XCJ4" s="18"/>
      <c r="XCK4" s="18"/>
      <c r="XCL4" s="18"/>
      <c r="XCM4" s="18"/>
      <c r="XCN4" s="18"/>
      <c r="XCO4" s="18"/>
      <c r="XCP4" s="18"/>
      <c r="XCQ4" s="18"/>
      <c r="XCR4" s="18"/>
      <c r="XCS4" s="18"/>
      <c r="XCT4" s="18"/>
      <c r="XCU4" s="18"/>
      <c r="XCV4" s="18"/>
      <c r="XCW4" s="18"/>
      <c r="XCX4" s="18"/>
      <c r="XCY4" s="18"/>
      <c r="XCZ4" s="18"/>
      <c r="XDA4" s="18"/>
      <c r="XDB4" s="18"/>
      <c r="XDC4" s="18"/>
      <c r="XDD4" s="18"/>
      <c r="XDE4" s="18"/>
      <c r="XDF4" s="18"/>
      <c r="XDG4" s="18"/>
      <c r="XDH4" s="18"/>
      <c r="XDI4" s="18"/>
      <c r="XDJ4" s="18"/>
      <c r="XDK4" s="18"/>
      <c r="XDL4" s="18"/>
      <c r="XDM4" s="18"/>
      <c r="XDN4" s="18"/>
      <c r="XDO4" s="18"/>
      <c r="XDP4" s="18"/>
      <c r="XDQ4" s="18"/>
      <c r="XDR4" s="18"/>
      <c r="XDS4" s="18"/>
      <c r="XDT4" s="18"/>
      <c r="XDU4" s="18"/>
      <c r="XDV4" s="18"/>
      <c r="XDW4" s="18"/>
      <c r="XDX4" s="18"/>
      <c r="XDY4" s="18"/>
      <c r="XDZ4" s="18"/>
      <c r="XEA4" s="18"/>
      <c r="XEB4" s="18"/>
      <c r="XEC4" s="18"/>
      <c r="XED4" s="18"/>
      <c r="XEE4" s="18"/>
      <c r="XEF4" s="18"/>
      <c r="XEG4" s="18"/>
      <c r="XEH4" s="18"/>
      <c r="XEI4" s="18"/>
      <c r="XEJ4" s="18"/>
      <c r="XEK4" s="18"/>
      <c r="XEL4" s="18"/>
      <c r="XEM4" s="18"/>
    </row>
    <row r="5" spans="1:16367" x14ac:dyDescent="0.25">
      <c r="A5" s="8">
        <v>45518</v>
      </c>
      <c r="B5" s="2" t="s">
        <v>192</v>
      </c>
      <c r="C5" s="8">
        <v>45533</v>
      </c>
      <c r="D5" s="2" t="s">
        <v>33</v>
      </c>
      <c r="E5" s="2" t="s">
        <v>128</v>
      </c>
      <c r="F5" s="2" t="s">
        <v>448</v>
      </c>
      <c r="G5" s="2" t="s">
        <v>372</v>
      </c>
      <c r="H5" s="2" t="s">
        <v>80</v>
      </c>
      <c r="I5" s="11">
        <v>12</v>
      </c>
      <c r="J5" s="11">
        <v>12</v>
      </c>
      <c r="K5" s="6">
        <v>74250</v>
      </c>
      <c r="L5">
        <v>891000</v>
      </c>
      <c r="M5" t="s">
        <v>583</v>
      </c>
      <c r="N5" t="s">
        <v>538</v>
      </c>
      <c r="O5" s="57">
        <v>46663</v>
      </c>
      <c r="P5" s="63" t="s">
        <v>673</v>
      </c>
      <c r="Q5" t="s">
        <v>678</v>
      </c>
      <c r="R5" t="s">
        <v>766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CA1C-25F9-40BB-844C-3D146194497C}">
  <sheetPr>
    <outlinePr summaryBelow="0"/>
  </sheetPr>
  <dimension ref="A1:AF335"/>
  <sheetViews>
    <sheetView zoomScaleNormal="100" workbookViewId="0">
      <pane xSplit="6" ySplit="1" topLeftCell="L2" activePane="bottomRight" state="frozen"/>
      <selection pane="topRight" activeCell="G1" sqref="G1"/>
      <selection pane="bottomLeft" activeCell="A2" sqref="A2"/>
      <selection pane="bottomRight" activeCell="Q1" sqref="Q1:AA1048576"/>
    </sheetView>
  </sheetViews>
  <sheetFormatPr defaultColWidth="9.140625" defaultRowHeight="15" x14ac:dyDescent="0.25"/>
  <cols>
    <col min="1" max="1" width="14.28515625" style="7" customWidth="1"/>
    <col min="2" max="2" width="14.28515625" customWidth="1"/>
    <col min="3" max="3" width="13.5703125" style="7" customWidth="1"/>
    <col min="4" max="4" width="15" customWidth="1"/>
    <col min="5" max="5" width="13.7109375" customWidth="1"/>
    <col min="6" max="6" width="16.28515625" hidden="1" customWidth="1"/>
    <col min="7" max="7" width="17.5703125" hidden="1" customWidth="1"/>
    <col min="8" max="8" width="5.5703125" hidden="1" customWidth="1"/>
    <col min="9" max="9" width="11.42578125" hidden="1" customWidth="1"/>
    <col min="10" max="10" width="30" hidden="1" customWidth="1"/>
    <col min="11" max="11" width="14.28515625" hidden="1" customWidth="1"/>
    <col min="12" max="13" width="13.5703125" style="9" customWidth="1"/>
    <col min="14" max="14" width="17.140625" style="10" customWidth="1"/>
    <col min="15" max="15" width="21.7109375" style="10" customWidth="1"/>
    <col min="16" max="16" width="22.5703125" style="10" customWidth="1"/>
    <col min="17" max="17" width="12.85546875" style="10" hidden="1" customWidth="1"/>
    <col min="18" max="18" width="15.5703125" style="9" hidden="1" customWidth="1"/>
    <col min="19" max="19" width="13.42578125" style="10" hidden="1" customWidth="1"/>
    <col min="20" max="20" width="22" hidden="1" customWidth="1"/>
    <col min="21" max="22" width="16.7109375" hidden="1" customWidth="1"/>
    <col min="23" max="23" width="20.5703125" hidden="1" customWidth="1"/>
    <col min="24" max="24" width="14.140625" hidden="1" customWidth="1"/>
    <col min="25" max="25" width="10.7109375" hidden="1" customWidth="1"/>
    <col min="26" max="26" width="59.7109375" hidden="1" customWidth="1"/>
    <col min="27" max="27" width="21.140625" hidden="1" customWidth="1"/>
    <col min="28" max="28" width="74" bestFit="1" customWidth="1"/>
    <col min="29" max="29" width="28.7109375" customWidth="1"/>
    <col min="30" max="30" width="101" bestFit="1" customWidth="1"/>
    <col min="31" max="31" width="15" customWidth="1"/>
    <col min="32" max="32" width="22.5703125" style="10" customWidth="1"/>
  </cols>
  <sheetData>
    <row r="1" spans="1:32" ht="52.5" customHeight="1" x14ac:dyDescent="0.25">
      <c r="A1" s="3" t="s">
        <v>77</v>
      </c>
      <c r="B1" s="4" t="s">
        <v>391</v>
      </c>
      <c r="C1" s="3" t="s">
        <v>258</v>
      </c>
      <c r="D1" s="4" t="s">
        <v>93</v>
      </c>
      <c r="E1" s="4" t="s">
        <v>53</v>
      </c>
      <c r="F1" s="4" t="s">
        <v>233</v>
      </c>
      <c r="G1" s="4" t="s">
        <v>38</v>
      </c>
      <c r="H1" s="4" t="s">
        <v>219</v>
      </c>
      <c r="I1" s="4" t="s">
        <v>387</v>
      </c>
      <c r="J1" s="4" t="s">
        <v>138</v>
      </c>
      <c r="K1" s="4" t="s">
        <v>124</v>
      </c>
      <c r="L1" s="5" t="s">
        <v>114</v>
      </c>
      <c r="M1" s="5" t="s">
        <v>548</v>
      </c>
      <c r="N1" s="1" t="s">
        <v>346</v>
      </c>
      <c r="O1" s="1" t="s">
        <v>671</v>
      </c>
      <c r="P1" s="1" t="s">
        <v>669</v>
      </c>
      <c r="Q1" s="1" t="s">
        <v>116</v>
      </c>
      <c r="R1" s="5" t="s">
        <v>241</v>
      </c>
      <c r="S1" s="1" t="s">
        <v>212</v>
      </c>
      <c r="T1" s="4" t="s">
        <v>100</v>
      </c>
      <c r="U1" s="4" t="s">
        <v>327</v>
      </c>
      <c r="V1" s="4" t="s">
        <v>198</v>
      </c>
      <c r="W1" s="4" t="s">
        <v>49</v>
      </c>
      <c r="X1" s="4" t="s">
        <v>503</v>
      </c>
      <c r="Y1" s="4" t="s">
        <v>428</v>
      </c>
      <c r="Z1" s="4" t="s">
        <v>322</v>
      </c>
      <c r="AA1" s="4" t="s">
        <v>284</v>
      </c>
      <c r="AC1" s="4" t="s">
        <v>670</v>
      </c>
      <c r="AE1" s="4" t="s">
        <v>93</v>
      </c>
      <c r="AF1" s="1"/>
    </row>
    <row r="2" spans="1:32" x14ac:dyDescent="0.25">
      <c r="A2" s="8">
        <v>45450</v>
      </c>
      <c r="B2" s="2" t="s">
        <v>47</v>
      </c>
      <c r="C2" s="8">
        <v>45456</v>
      </c>
      <c r="D2" s="2" t="s">
        <v>501</v>
      </c>
      <c r="E2" s="2">
        <v>4160177182</v>
      </c>
      <c r="F2" s="2" t="s">
        <v>363</v>
      </c>
      <c r="G2" s="2" t="s">
        <v>307</v>
      </c>
      <c r="H2" s="2" t="s">
        <v>251</v>
      </c>
      <c r="I2" s="2" t="s">
        <v>450</v>
      </c>
      <c r="J2" s="2" t="s">
        <v>306</v>
      </c>
      <c r="K2" s="2" t="s">
        <v>80</v>
      </c>
      <c r="L2" s="11">
        <v>3</v>
      </c>
      <c r="M2" s="11">
        <v>3</v>
      </c>
      <c r="N2" s="6">
        <v>73431</v>
      </c>
      <c r="O2" s="6">
        <v>220293</v>
      </c>
      <c r="P2" s="6">
        <f>M2*N2</f>
        <v>220293</v>
      </c>
      <c r="Q2" s="6">
        <v>0</v>
      </c>
      <c r="R2" s="11">
        <v>0</v>
      </c>
      <c r="S2" s="6">
        <v>0</v>
      </c>
      <c r="T2" s="2" t="s">
        <v>333</v>
      </c>
      <c r="U2" s="2" t="s">
        <v>408</v>
      </c>
      <c r="V2" s="2" t="s">
        <v>373</v>
      </c>
      <c r="W2" s="2" t="s">
        <v>113</v>
      </c>
      <c r="X2" s="2" t="s">
        <v>425</v>
      </c>
      <c r="Y2" s="2" t="s">
        <v>240</v>
      </c>
      <c r="Z2" s="2"/>
      <c r="AA2" s="2"/>
      <c r="AB2" t="s">
        <v>512</v>
      </c>
      <c r="AC2">
        <v>220293</v>
      </c>
      <c r="AD2" t="str">
        <f>VLOOKUP(AE2,Table1[[Ký hiệu]:[Hướng xli]],9,0)</f>
        <v>NCC check theo sheep data cửa hàng nhập kho điều chỉnh giảm toàn bộ HĐ cũ và xuất lại HĐ mới đúng số lượng</v>
      </c>
      <c r="AE2" s="2">
        <v>28825</v>
      </c>
      <c r="AF2" s="6"/>
    </row>
    <row r="3" spans="1:32" x14ac:dyDescent="0.25">
      <c r="A3" s="8">
        <v>45450</v>
      </c>
      <c r="B3" s="2" t="s">
        <v>47</v>
      </c>
      <c r="C3" s="8">
        <v>45456</v>
      </c>
      <c r="D3" s="2" t="s">
        <v>501</v>
      </c>
      <c r="E3" s="2">
        <v>4160177182</v>
      </c>
      <c r="F3" s="2" t="s">
        <v>363</v>
      </c>
      <c r="G3" s="2" t="s">
        <v>307</v>
      </c>
      <c r="H3" s="2" t="s">
        <v>251</v>
      </c>
      <c r="I3" s="2" t="s">
        <v>328</v>
      </c>
      <c r="J3" s="2" t="s">
        <v>305</v>
      </c>
      <c r="K3" s="2" t="s">
        <v>80</v>
      </c>
      <c r="L3" s="11">
        <v>3</v>
      </c>
      <c r="M3" s="11">
        <v>3</v>
      </c>
      <c r="N3" s="6">
        <v>111058</v>
      </c>
      <c r="O3" s="6">
        <v>333174</v>
      </c>
      <c r="P3" s="6">
        <f t="shared" ref="P3:P66" si="0">M3*N3</f>
        <v>333174</v>
      </c>
      <c r="Q3" s="6">
        <v>0</v>
      </c>
      <c r="R3" s="11">
        <v>0</v>
      </c>
      <c r="S3" s="6">
        <v>0</v>
      </c>
      <c r="T3" s="2" t="s">
        <v>333</v>
      </c>
      <c r="U3" s="2" t="s">
        <v>408</v>
      </c>
      <c r="V3" s="2" t="s">
        <v>373</v>
      </c>
      <c r="W3" s="2" t="s">
        <v>113</v>
      </c>
      <c r="X3" s="2" t="s">
        <v>425</v>
      </c>
      <c r="Y3" s="2" t="s">
        <v>240</v>
      </c>
      <c r="Z3" s="2"/>
      <c r="AA3" s="2"/>
      <c r="AB3" t="s">
        <v>512</v>
      </c>
      <c r="AC3">
        <v>333174</v>
      </c>
      <c r="AD3" t="str">
        <f>VLOOKUP(AE3,Table1[[Ký hiệu]:[Hướng xli]],9,0)</f>
        <v>NCC check theo sheep data cửa hàng nhập kho điều chỉnh giảm toàn bộ HĐ cũ và xuất lại HĐ mới đúng số lượng</v>
      </c>
      <c r="AE3" s="2">
        <v>28825</v>
      </c>
      <c r="AF3" s="6"/>
    </row>
    <row r="4" spans="1:32" s="16" customFormat="1" x14ac:dyDescent="0.25">
      <c r="A4" s="13">
        <v>45450</v>
      </c>
      <c r="B4" s="14" t="s">
        <v>47</v>
      </c>
      <c r="C4" s="13">
        <v>45456</v>
      </c>
      <c r="D4" s="14" t="s">
        <v>501</v>
      </c>
      <c r="E4" s="14">
        <v>4160177182</v>
      </c>
      <c r="F4" s="14" t="s">
        <v>363</v>
      </c>
      <c r="G4" s="14" t="s">
        <v>307</v>
      </c>
      <c r="H4" s="14" t="s">
        <v>251</v>
      </c>
      <c r="I4" s="14" t="s">
        <v>472</v>
      </c>
      <c r="J4" s="14" t="s">
        <v>256</v>
      </c>
      <c r="K4" s="14" t="s">
        <v>80</v>
      </c>
      <c r="L4" s="12">
        <v>3</v>
      </c>
      <c r="M4" s="12">
        <v>0</v>
      </c>
      <c r="N4" s="15">
        <v>55595</v>
      </c>
      <c r="O4" s="15">
        <v>166785</v>
      </c>
      <c r="P4" s="6">
        <f t="shared" si="0"/>
        <v>0</v>
      </c>
      <c r="Q4" s="15">
        <v>0</v>
      </c>
      <c r="R4" s="12">
        <v>0</v>
      </c>
      <c r="S4" s="15">
        <v>0</v>
      </c>
      <c r="T4" s="14" t="s">
        <v>333</v>
      </c>
      <c r="U4" s="14" t="s">
        <v>408</v>
      </c>
      <c r="V4" s="14" t="s">
        <v>373</v>
      </c>
      <c r="W4" s="14" t="s">
        <v>113</v>
      </c>
      <c r="X4" s="14" t="s">
        <v>425</v>
      </c>
      <c r="Y4" s="14" t="s">
        <v>240</v>
      </c>
      <c r="Z4" s="14"/>
      <c r="AA4" s="14"/>
      <c r="AB4" s="16" t="s">
        <v>512</v>
      </c>
      <c r="AC4" s="16">
        <v>0</v>
      </c>
      <c r="AD4" t="str">
        <f>VLOOKUP(AE4,Table1[[Ký hiệu]:[Hướng xli]],9,0)</f>
        <v>NCC check theo sheep data cửa hàng nhập kho điều chỉnh giảm toàn bộ HĐ cũ và xuất lại HĐ mới đúng số lượng</v>
      </c>
      <c r="AE4" s="14">
        <v>28825</v>
      </c>
      <c r="AF4" s="6"/>
    </row>
    <row r="5" spans="1:32" x14ac:dyDescent="0.25">
      <c r="A5" s="8">
        <v>45450</v>
      </c>
      <c r="B5" s="2" t="s">
        <v>47</v>
      </c>
      <c r="C5" s="8">
        <v>45456</v>
      </c>
      <c r="D5" s="2" t="s">
        <v>501</v>
      </c>
      <c r="E5" s="2">
        <v>4160177182</v>
      </c>
      <c r="F5" s="2" t="s">
        <v>363</v>
      </c>
      <c r="G5" s="2" t="s">
        <v>307</v>
      </c>
      <c r="H5" s="2" t="s">
        <v>251</v>
      </c>
      <c r="I5" s="2" t="s">
        <v>45</v>
      </c>
      <c r="J5" s="2" t="s">
        <v>168</v>
      </c>
      <c r="K5" s="2" t="s">
        <v>80</v>
      </c>
      <c r="L5" s="11">
        <v>3</v>
      </c>
      <c r="M5" s="11">
        <v>3</v>
      </c>
      <c r="N5" s="6">
        <v>44550</v>
      </c>
      <c r="O5" s="6">
        <v>133650</v>
      </c>
      <c r="P5" s="6">
        <f t="shared" si="0"/>
        <v>133650</v>
      </c>
      <c r="Q5" s="6">
        <v>0</v>
      </c>
      <c r="R5" s="11">
        <v>0</v>
      </c>
      <c r="S5" s="6">
        <v>0</v>
      </c>
      <c r="T5" s="2" t="s">
        <v>333</v>
      </c>
      <c r="U5" s="2" t="s">
        <v>408</v>
      </c>
      <c r="V5" s="2" t="s">
        <v>373</v>
      </c>
      <c r="W5" s="2" t="s">
        <v>113</v>
      </c>
      <c r="X5" s="2" t="s">
        <v>425</v>
      </c>
      <c r="Y5" s="2" t="s">
        <v>240</v>
      </c>
      <c r="Z5" s="2"/>
      <c r="AA5" s="2"/>
      <c r="AB5" t="s">
        <v>512</v>
      </c>
      <c r="AC5">
        <v>133650</v>
      </c>
      <c r="AD5" t="str">
        <f>VLOOKUP(AE5,Table1[[Ký hiệu]:[Hướng xli]],9,0)</f>
        <v>NCC check theo sheep data cửa hàng nhập kho điều chỉnh giảm toàn bộ HĐ cũ và xuất lại HĐ mới đúng số lượng</v>
      </c>
      <c r="AE5" s="2">
        <v>28825</v>
      </c>
      <c r="AF5" s="6"/>
    </row>
    <row r="6" spans="1:32" s="16" customFormat="1" x14ac:dyDescent="0.25">
      <c r="A6" s="13">
        <v>45450</v>
      </c>
      <c r="B6" s="14" t="s">
        <v>47</v>
      </c>
      <c r="C6" s="13">
        <v>45456</v>
      </c>
      <c r="D6" s="14" t="s">
        <v>501</v>
      </c>
      <c r="E6" s="14">
        <v>4160177182</v>
      </c>
      <c r="F6" s="14" t="s">
        <v>363</v>
      </c>
      <c r="G6" s="14" t="s">
        <v>307</v>
      </c>
      <c r="H6" s="14" t="s">
        <v>251</v>
      </c>
      <c r="I6" s="14" t="s">
        <v>490</v>
      </c>
      <c r="J6" s="14" t="s">
        <v>236</v>
      </c>
      <c r="K6" s="14" t="s">
        <v>80</v>
      </c>
      <c r="L6" s="12">
        <v>3</v>
      </c>
      <c r="M6" s="12">
        <v>0</v>
      </c>
      <c r="N6" s="15">
        <v>70950</v>
      </c>
      <c r="O6" s="15">
        <v>212850</v>
      </c>
      <c r="P6" s="6">
        <f t="shared" si="0"/>
        <v>0</v>
      </c>
      <c r="Q6" s="15">
        <v>0</v>
      </c>
      <c r="R6" s="12">
        <v>0</v>
      </c>
      <c r="S6" s="15">
        <v>0</v>
      </c>
      <c r="T6" s="14" t="s">
        <v>333</v>
      </c>
      <c r="U6" s="14" t="s">
        <v>408</v>
      </c>
      <c r="V6" s="14" t="s">
        <v>373</v>
      </c>
      <c r="W6" s="14" t="s">
        <v>113</v>
      </c>
      <c r="X6" s="14" t="s">
        <v>425</v>
      </c>
      <c r="Y6" s="14" t="s">
        <v>240</v>
      </c>
      <c r="Z6" s="14"/>
      <c r="AA6" s="14"/>
      <c r="AB6" s="16" t="s">
        <v>512</v>
      </c>
      <c r="AC6" s="16">
        <v>0</v>
      </c>
      <c r="AD6" t="str">
        <f>VLOOKUP(AE6,Table1[[Ký hiệu]:[Hướng xli]],9,0)</f>
        <v>NCC check theo sheep data cửa hàng nhập kho điều chỉnh giảm toàn bộ HĐ cũ và xuất lại HĐ mới đúng số lượng</v>
      </c>
      <c r="AE6" s="14">
        <v>28825</v>
      </c>
      <c r="AF6" s="6"/>
    </row>
    <row r="7" spans="1:32" s="16" customFormat="1" x14ac:dyDescent="0.25">
      <c r="A7" s="13">
        <v>45450</v>
      </c>
      <c r="B7" s="14" t="s">
        <v>47</v>
      </c>
      <c r="C7" s="13">
        <v>45456</v>
      </c>
      <c r="D7" s="14" t="s">
        <v>501</v>
      </c>
      <c r="E7" s="14">
        <v>4160177182</v>
      </c>
      <c r="F7" s="14" t="s">
        <v>363</v>
      </c>
      <c r="G7" s="14" t="s">
        <v>307</v>
      </c>
      <c r="H7" s="14" t="s">
        <v>251</v>
      </c>
      <c r="I7" s="14" t="s">
        <v>448</v>
      </c>
      <c r="J7" s="14" t="s">
        <v>372</v>
      </c>
      <c r="K7" s="14" t="s">
        <v>80</v>
      </c>
      <c r="L7" s="12">
        <v>6</v>
      </c>
      <c r="M7" s="12">
        <v>3</v>
      </c>
      <c r="N7" s="15">
        <v>59400</v>
      </c>
      <c r="O7" s="15">
        <v>356400</v>
      </c>
      <c r="P7" s="6">
        <f t="shared" si="0"/>
        <v>178200</v>
      </c>
      <c r="Q7" s="15">
        <v>0</v>
      </c>
      <c r="R7" s="12">
        <v>0</v>
      </c>
      <c r="S7" s="15">
        <v>0</v>
      </c>
      <c r="T7" s="14" t="s">
        <v>333</v>
      </c>
      <c r="U7" s="14" t="s">
        <v>408</v>
      </c>
      <c r="V7" s="14" t="s">
        <v>373</v>
      </c>
      <c r="W7" s="14" t="s">
        <v>113</v>
      </c>
      <c r="X7" s="14" t="s">
        <v>425</v>
      </c>
      <c r="Y7" s="14" t="s">
        <v>240</v>
      </c>
      <c r="Z7" s="14"/>
      <c r="AA7" s="14"/>
      <c r="AB7" s="16" t="s">
        <v>512</v>
      </c>
      <c r="AC7" s="16">
        <v>178200</v>
      </c>
      <c r="AD7" t="str">
        <f>VLOOKUP(AE7,Table1[[Ký hiệu]:[Hướng xli]],9,0)</f>
        <v>NCC check theo sheep data cửa hàng nhập kho điều chỉnh giảm toàn bộ HĐ cũ và xuất lại HĐ mới đúng số lượng</v>
      </c>
      <c r="AE7" s="14">
        <v>28825</v>
      </c>
      <c r="AF7" s="6"/>
    </row>
    <row r="8" spans="1:32" s="16" customFormat="1" x14ac:dyDescent="0.25">
      <c r="A8" s="13">
        <v>45450</v>
      </c>
      <c r="B8" s="14" t="s">
        <v>47</v>
      </c>
      <c r="C8" s="13">
        <v>45456</v>
      </c>
      <c r="D8" s="14" t="s">
        <v>501</v>
      </c>
      <c r="E8" s="14">
        <v>4160177182</v>
      </c>
      <c r="F8" s="14" t="s">
        <v>363</v>
      </c>
      <c r="G8" s="14" t="s">
        <v>307</v>
      </c>
      <c r="H8" s="14" t="s">
        <v>251</v>
      </c>
      <c r="I8" s="14" t="s">
        <v>500</v>
      </c>
      <c r="J8" s="14" t="s">
        <v>485</v>
      </c>
      <c r="K8" s="14" t="s">
        <v>80</v>
      </c>
      <c r="L8" s="12">
        <v>3</v>
      </c>
      <c r="M8" s="12">
        <v>0</v>
      </c>
      <c r="N8" s="15">
        <v>50182</v>
      </c>
      <c r="O8" s="15">
        <v>150546</v>
      </c>
      <c r="P8" s="6">
        <f t="shared" si="0"/>
        <v>0</v>
      </c>
      <c r="Q8" s="15">
        <v>0</v>
      </c>
      <c r="R8" s="12">
        <v>0</v>
      </c>
      <c r="S8" s="15">
        <v>0</v>
      </c>
      <c r="T8" s="14" t="s">
        <v>333</v>
      </c>
      <c r="U8" s="14" t="s">
        <v>408</v>
      </c>
      <c r="V8" s="14" t="s">
        <v>373</v>
      </c>
      <c r="W8" s="14" t="s">
        <v>113</v>
      </c>
      <c r="X8" s="14" t="s">
        <v>425</v>
      </c>
      <c r="Y8" s="14" t="s">
        <v>240</v>
      </c>
      <c r="Z8" s="14"/>
      <c r="AA8" s="14"/>
      <c r="AB8" s="16" t="s">
        <v>512</v>
      </c>
      <c r="AC8" s="16">
        <v>0</v>
      </c>
      <c r="AD8" t="str">
        <f>VLOOKUP(AE8,Table1[[Ký hiệu]:[Hướng xli]],9,0)</f>
        <v>NCC check theo sheep data cửa hàng nhập kho điều chỉnh giảm toàn bộ HĐ cũ và xuất lại HĐ mới đúng số lượng</v>
      </c>
      <c r="AE8" s="14">
        <v>28825</v>
      </c>
      <c r="AF8" s="6"/>
    </row>
    <row r="9" spans="1:32" x14ac:dyDescent="0.25">
      <c r="A9" s="8">
        <v>45450</v>
      </c>
      <c r="B9" s="2" t="s">
        <v>47</v>
      </c>
      <c r="C9" s="8">
        <v>45456</v>
      </c>
      <c r="D9" s="2" t="s">
        <v>501</v>
      </c>
      <c r="E9" s="2">
        <v>4160177182</v>
      </c>
      <c r="F9" s="2" t="s">
        <v>363</v>
      </c>
      <c r="G9" s="2" t="s">
        <v>307</v>
      </c>
      <c r="H9" s="2" t="s">
        <v>251</v>
      </c>
      <c r="I9" s="2" t="s">
        <v>243</v>
      </c>
      <c r="J9" s="2" t="s">
        <v>430</v>
      </c>
      <c r="K9" s="2" t="s">
        <v>80</v>
      </c>
      <c r="L9" s="11">
        <v>3</v>
      </c>
      <c r="M9" s="11">
        <v>3</v>
      </c>
      <c r="N9" s="6">
        <v>37720</v>
      </c>
      <c r="O9" s="6">
        <v>113160</v>
      </c>
      <c r="P9" s="6">
        <f t="shared" si="0"/>
        <v>113160</v>
      </c>
      <c r="Q9" s="6">
        <v>0</v>
      </c>
      <c r="R9" s="11">
        <v>0</v>
      </c>
      <c r="S9" s="6">
        <v>0</v>
      </c>
      <c r="T9" s="2" t="s">
        <v>333</v>
      </c>
      <c r="U9" s="2" t="s">
        <v>408</v>
      </c>
      <c r="V9" s="2" t="s">
        <v>373</v>
      </c>
      <c r="W9" s="2" t="s">
        <v>113</v>
      </c>
      <c r="X9" s="2" t="s">
        <v>425</v>
      </c>
      <c r="Y9" s="2" t="s">
        <v>240</v>
      </c>
      <c r="Z9" s="2"/>
      <c r="AA9" s="2"/>
      <c r="AB9" t="s">
        <v>512</v>
      </c>
      <c r="AC9">
        <v>113160</v>
      </c>
      <c r="AD9" t="str">
        <f>VLOOKUP(AE9,Table1[[Ký hiệu]:[Hướng xli]],9,0)</f>
        <v>NCC check theo sheep data cửa hàng nhập kho điều chỉnh giảm toàn bộ HĐ cũ và xuất lại HĐ mới đúng số lượng</v>
      </c>
      <c r="AE9" s="2">
        <v>28825</v>
      </c>
      <c r="AF9" s="6"/>
    </row>
    <row r="10" spans="1:32" x14ac:dyDescent="0.25">
      <c r="A10" s="8">
        <v>45469</v>
      </c>
      <c r="B10" s="2" t="s">
        <v>454</v>
      </c>
      <c r="C10" s="8">
        <v>45471</v>
      </c>
      <c r="D10" s="2" t="s">
        <v>231</v>
      </c>
      <c r="E10" s="2">
        <v>4160800363</v>
      </c>
      <c r="F10" s="2" t="s">
        <v>370</v>
      </c>
      <c r="G10" s="2" t="s">
        <v>314</v>
      </c>
      <c r="H10" s="2" t="s">
        <v>251</v>
      </c>
      <c r="I10" s="2" t="s">
        <v>45</v>
      </c>
      <c r="J10" s="2" t="s">
        <v>168</v>
      </c>
      <c r="K10" s="2" t="s">
        <v>80</v>
      </c>
      <c r="L10" s="11">
        <v>4</v>
      </c>
      <c r="M10" s="11">
        <v>4</v>
      </c>
      <c r="N10" s="6">
        <v>59400</v>
      </c>
      <c r="O10" s="6">
        <v>237600</v>
      </c>
      <c r="P10" s="6">
        <f t="shared" si="0"/>
        <v>237600</v>
      </c>
      <c r="Q10" s="6">
        <v>0</v>
      </c>
      <c r="R10" s="11">
        <v>0</v>
      </c>
      <c r="S10" s="6">
        <v>0</v>
      </c>
      <c r="T10" s="2" t="s">
        <v>218</v>
      </c>
      <c r="U10" s="2" t="s">
        <v>408</v>
      </c>
      <c r="V10" s="2" t="s">
        <v>349</v>
      </c>
      <c r="W10" s="2" t="s">
        <v>113</v>
      </c>
      <c r="X10" s="2" t="s">
        <v>425</v>
      </c>
      <c r="Y10" s="2" t="s">
        <v>240</v>
      </c>
      <c r="Z10" s="2"/>
      <c r="AA10" s="2"/>
      <c r="AB10" t="s">
        <v>513</v>
      </c>
      <c r="AC10">
        <v>237600</v>
      </c>
      <c r="AD10" t="str">
        <f>VLOOKUP(AE10,Table1[[Ký hiệu]:[Hướng xli]],8,0)</f>
        <v>đã ghi nhận và thanh toán</v>
      </c>
      <c r="AE10" s="2">
        <v>31891</v>
      </c>
      <c r="AF10" s="6"/>
    </row>
    <row r="11" spans="1:32" x14ac:dyDescent="0.25">
      <c r="A11" s="8">
        <v>45469</v>
      </c>
      <c r="B11" s="2" t="s">
        <v>454</v>
      </c>
      <c r="C11" s="8">
        <v>45471</v>
      </c>
      <c r="D11" s="2" t="s">
        <v>231</v>
      </c>
      <c r="E11" s="2">
        <v>4160800363</v>
      </c>
      <c r="F11" s="2" t="s">
        <v>370</v>
      </c>
      <c r="G11" s="2" t="s">
        <v>314</v>
      </c>
      <c r="H11" s="2" t="s">
        <v>251</v>
      </c>
      <c r="I11" s="2" t="s">
        <v>490</v>
      </c>
      <c r="J11" s="2" t="s">
        <v>236</v>
      </c>
      <c r="K11" s="2" t="s">
        <v>80</v>
      </c>
      <c r="L11" s="11">
        <v>4</v>
      </c>
      <c r="M11" s="11">
        <v>4</v>
      </c>
      <c r="N11" s="6">
        <v>70950</v>
      </c>
      <c r="O11" s="6">
        <v>283800</v>
      </c>
      <c r="P11" s="6">
        <f t="shared" si="0"/>
        <v>283800</v>
      </c>
      <c r="Q11" s="6">
        <v>0</v>
      </c>
      <c r="R11" s="11">
        <v>0</v>
      </c>
      <c r="S11" s="6">
        <v>0</v>
      </c>
      <c r="T11" s="2" t="s">
        <v>218</v>
      </c>
      <c r="U11" s="2" t="s">
        <v>408</v>
      </c>
      <c r="V11" s="2" t="s">
        <v>349</v>
      </c>
      <c r="W11" s="2" t="s">
        <v>113</v>
      </c>
      <c r="X11" s="2" t="s">
        <v>425</v>
      </c>
      <c r="Y11" s="2" t="s">
        <v>240</v>
      </c>
      <c r="Z11" s="2"/>
      <c r="AA11" s="2"/>
      <c r="AB11" t="s">
        <v>513</v>
      </c>
      <c r="AC11">
        <v>283800</v>
      </c>
      <c r="AD11" t="str">
        <f>VLOOKUP(AE11,Table1[[Ký hiệu]:[Hướng xli]],8,0)</f>
        <v>đã ghi nhận và thanh toán</v>
      </c>
      <c r="AE11" s="2">
        <v>31891</v>
      </c>
      <c r="AF11" s="6"/>
    </row>
    <row r="12" spans="1:32" x14ac:dyDescent="0.25">
      <c r="A12" s="8">
        <v>45469</v>
      </c>
      <c r="B12" s="2" t="s">
        <v>454</v>
      </c>
      <c r="C12" s="8">
        <v>45471</v>
      </c>
      <c r="D12" s="2" t="s">
        <v>231</v>
      </c>
      <c r="E12" s="2">
        <v>4160800363</v>
      </c>
      <c r="F12" s="2" t="s">
        <v>370</v>
      </c>
      <c r="G12" s="2" t="s">
        <v>314</v>
      </c>
      <c r="H12" s="2" t="s">
        <v>251</v>
      </c>
      <c r="I12" s="2" t="s">
        <v>243</v>
      </c>
      <c r="J12" s="2" t="s">
        <v>430</v>
      </c>
      <c r="K12" s="2" t="s">
        <v>80</v>
      </c>
      <c r="L12" s="11">
        <v>8</v>
      </c>
      <c r="M12" s="11">
        <v>8</v>
      </c>
      <c r="N12" s="6">
        <v>46000</v>
      </c>
      <c r="O12" s="6">
        <v>368000</v>
      </c>
      <c r="P12" s="6">
        <f t="shared" si="0"/>
        <v>368000</v>
      </c>
      <c r="Q12" s="6">
        <v>0</v>
      </c>
      <c r="R12" s="11">
        <v>0</v>
      </c>
      <c r="S12" s="6">
        <v>0</v>
      </c>
      <c r="T12" s="2" t="s">
        <v>218</v>
      </c>
      <c r="U12" s="2" t="s">
        <v>408</v>
      </c>
      <c r="V12" s="2" t="s">
        <v>349</v>
      </c>
      <c r="W12" s="2" t="s">
        <v>113</v>
      </c>
      <c r="X12" s="2" t="s">
        <v>425</v>
      </c>
      <c r="Y12" s="2" t="s">
        <v>240</v>
      </c>
      <c r="Z12" s="2"/>
      <c r="AA12" s="2"/>
      <c r="AB12" t="s">
        <v>513</v>
      </c>
      <c r="AC12">
        <v>368000</v>
      </c>
      <c r="AD12" t="str">
        <f>VLOOKUP(AE12,Table1[[Ký hiệu]:[Hướng xli]],8,0)</f>
        <v>đã ghi nhận và thanh toán</v>
      </c>
      <c r="AE12" s="2">
        <v>31891</v>
      </c>
      <c r="AF12" s="6"/>
    </row>
    <row r="13" spans="1:32" x14ac:dyDescent="0.25">
      <c r="A13" s="8">
        <v>45474</v>
      </c>
      <c r="B13" s="2" t="s">
        <v>381</v>
      </c>
      <c r="C13" s="8">
        <v>45477</v>
      </c>
      <c r="D13" s="2" t="s">
        <v>352</v>
      </c>
      <c r="E13" s="2">
        <v>4160781730</v>
      </c>
      <c r="F13" s="2" t="s">
        <v>60</v>
      </c>
      <c r="G13" s="2" t="s">
        <v>359</v>
      </c>
      <c r="H13" s="2"/>
      <c r="I13" s="2" t="s">
        <v>450</v>
      </c>
      <c r="J13" s="2" t="s">
        <v>306</v>
      </c>
      <c r="K13" s="2" t="s">
        <v>80</v>
      </c>
      <c r="L13" s="11">
        <v>5</v>
      </c>
      <c r="M13" s="11">
        <v>5</v>
      </c>
      <c r="N13" s="6">
        <v>58745</v>
      </c>
      <c r="O13" s="6">
        <v>293725</v>
      </c>
      <c r="P13" s="6">
        <f t="shared" si="0"/>
        <v>293725</v>
      </c>
      <c r="Q13" s="6">
        <v>0</v>
      </c>
      <c r="R13" s="11">
        <v>0</v>
      </c>
      <c r="S13" s="6">
        <v>0</v>
      </c>
      <c r="T13" s="2" t="s">
        <v>462</v>
      </c>
      <c r="U13" s="2" t="s">
        <v>252</v>
      </c>
      <c r="V13" s="2" t="s">
        <v>469</v>
      </c>
      <c r="W13" s="2" t="s">
        <v>253</v>
      </c>
      <c r="X13" s="2" t="s">
        <v>425</v>
      </c>
      <c r="Y13" s="2" t="s">
        <v>445</v>
      </c>
      <c r="Z13" s="2"/>
      <c r="AA13" s="2"/>
      <c r="AB13" t="s">
        <v>518</v>
      </c>
      <c r="AC13">
        <v>0</v>
      </c>
      <c r="AD13" t="str">
        <f>VLOOKUP(AE13,Table1[[Ký hiệu]:[Hướng xli]],9,0)</f>
        <v>NCC điều chỉnh giảm toàn bộ HĐ</v>
      </c>
      <c r="AE13" s="2">
        <v>32409</v>
      </c>
      <c r="AF13" s="6"/>
    </row>
    <row r="14" spans="1:32" x14ac:dyDescent="0.25">
      <c r="A14" s="8">
        <v>45474</v>
      </c>
      <c r="B14" s="2" t="s">
        <v>381</v>
      </c>
      <c r="C14" s="8">
        <v>45477</v>
      </c>
      <c r="D14" s="2" t="s">
        <v>352</v>
      </c>
      <c r="E14" s="2">
        <v>4160781730</v>
      </c>
      <c r="F14" s="2" t="s">
        <v>60</v>
      </c>
      <c r="G14" s="2" t="s">
        <v>359</v>
      </c>
      <c r="H14" s="2"/>
      <c r="I14" s="2" t="s">
        <v>328</v>
      </c>
      <c r="J14" s="2" t="s">
        <v>305</v>
      </c>
      <c r="K14" s="2" t="s">
        <v>80</v>
      </c>
      <c r="L14" s="11">
        <v>10</v>
      </c>
      <c r="M14" s="11">
        <v>10</v>
      </c>
      <c r="N14" s="6">
        <v>111058</v>
      </c>
      <c r="O14" s="6">
        <v>1110580</v>
      </c>
      <c r="P14" s="6">
        <f t="shared" si="0"/>
        <v>1110580</v>
      </c>
      <c r="Q14" s="6">
        <v>0</v>
      </c>
      <c r="R14" s="11">
        <v>0</v>
      </c>
      <c r="S14" s="6">
        <v>0</v>
      </c>
      <c r="T14" s="2" t="s">
        <v>462</v>
      </c>
      <c r="U14" s="2" t="s">
        <v>252</v>
      </c>
      <c r="V14" s="2" t="s">
        <v>469</v>
      </c>
      <c r="W14" s="2" t="s">
        <v>253</v>
      </c>
      <c r="X14" s="2" t="s">
        <v>425</v>
      </c>
      <c r="Y14" s="2" t="s">
        <v>445</v>
      </c>
      <c r="Z14" s="2"/>
      <c r="AA14" s="2"/>
      <c r="AB14" t="s">
        <v>518</v>
      </c>
      <c r="AC14">
        <v>0</v>
      </c>
      <c r="AD14" t="str">
        <f>VLOOKUP(AE14,Table1[[Ký hiệu]:[Hướng xli]],9,0)</f>
        <v>NCC điều chỉnh giảm toàn bộ HĐ</v>
      </c>
      <c r="AE14" s="2">
        <v>32409</v>
      </c>
      <c r="AF14" s="6"/>
    </row>
    <row r="15" spans="1:32" x14ac:dyDescent="0.25">
      <c r="A15" s="8">
        <v>45474</v>
      </c>
      <c r="B15" s="2" t="s">
        <v>381</v>
      </c>
      <c r="C15" s="8">
        <v>45477</v>
      </c>
      <c r="D15" s="2" t="s">
        <v>352</v>
      </c>
      <c r="E15" s="2">
        <v>4160781730</v>
      </c>
      <c r="F15" s="2" t="s">
        <v>60</v>
      </c>
      <c r="G15" s="2" t="s">
        <v>359</v>
      </c>
      <c r="H15" s="2"/>
      <c r="I15" s="2" t="s">
        <v>243</v>
      </c>
      <c r="J15" s="2" t="s">
        <v>430</v>
      </c>
      <c r="K15" s="2" t="s">
        <v>80</v>
      </c>
      <c r="L15" s="11">
        <v>3</v>
      </c>
      <c r="M15" s="11">
        <v>3</v>
      </c>
      <c r="N15" s="6">
        <v>37720</v>
      </c>
      <c r="O15" s="6">
        <v>113160</v>
      </c>
      <c r="P15" s="6">
        <f t="shared" si="0"/>
        <v>113160</v>
      </c>
      <c r="Q15" s="6">
        <v>0</v>
      </c>
      <c r="R15" s="11">
        <v>0</v>
      </c>
      <c r="S15" s="6">
        <v>0</v>
      </c>
      <c r="T15" s="2" t="s">
        <v>462</v>
      </c>
      <c r="U15" s="2" t="s">
        <v>252</v>
      </c>
      <c r="V15" s="2" t="s">
        <v>469</v>
      </c>
      <c r="W15" s="2" t="s">
        <v>253</v>
      </c>
      <c r="X15" s="2" t="s">
        <v>425</v>
      </c>
      <c r="Y15" s="2" t="s">
        <v>445</v>
      </c>
      <c r="Z15" s="2"/>
      <c r="AA15" s="2"/>
      <c r="AB15" t="s">
        <v>518</v>
      </c>
      <c r="AC15">
        <v>0</v>
      </c>
      <c r="AD15" t="str">
        <f>VLOOKUP(AE15,Table1[[Ký hiệu]:[Hướng xli]],9,0)</f>
        <v>NCC điều chỉnh giảm toàn bộ HĐ</v>
      </c>
      <c r="AE15" s="2">
        <v>32409</v>
      </c>
      <c r="AF15" s="6"/>
    </row>
    <row r="16" spans="1:32" x14ac:dyDescent="0.25">
      <c r="A16" s="8">
        <v>45474</v>
      </c>
      <c r="B16" s="2" t="s">
        <v>74</v>
      </c>
      <c r="C16" s="8">
        <v>45477</v>
      </c>
      <c r="D16" s="2" t="s">
        <v>369</v>
      </c>
      <c r="E16" s="2">
        <v>4160864944</v>
      </c>
      <c r="F16" s="2" t="s">
        <v>508</v>
      </c>
      <c r="G16" s="2" t="s">
        <v>359</v>
      </c>
      <c r="H16" s="2"/>
      <c r="I16" s="2" t="s">
        <v>450</v>
      </c>
      <c r="J16" s="2" t="s">
        <v>306</v>
      </c>
      <c r="K16" s="2" t="s">
        <v>80</v>
      </c>
      <c r="L16" s="11">
        <v>5</v>
      </c>
      <c r="M16" s="11">
        <v>5</v>
      </c>
      <c r="N16" s="6">
        <v>58745</v>
      </c>
      <c r="O16" s="6">
        <v>293725</v>
      </c>
      <c r="P16" s="6">
        <f t="shared" si="0"/>
        <v>293725</v>
      </c>
      <c r="Q16" s="6">
        <v>0</v>
      </c>
      <c r="R16" s="11">
        <v>0</v>
      </c>
      <c r="S16" s="6">
        <v>0</v>
      </c>
      <c r="T16" s="2" t="s">
        <v>462</v>
      </c>
      <c r="U16" s="2" t="s">
        <v>252</v>
      </c>
      <c r="V16" s="2" t="s">
        <v>265</v>
      </c>
      <c r="W16" s="2" t="s">
        <v>253</v>
      </c>
      <c r="X16" s="2" t="s">
        <v>425</v>
      </c>
      <c r="Y16" s="2"/>
      <c r="Z16" s="2" t="s">
        <v>251</v>
      </c>
      <c r="AA16" s="2"/>
      <c r="AB16" t="s">
        <v>516</v>
      </c>
      <c r="AC16">
        <v>293725</v>
      </c>
      <c r="AD16" t="str">
        <f>VLOOKUP(AE16,Table1[[Ký hiệu]:[Hướng xli]],9,0)</f>
        <v>NCC check theo sheep data cửa hàng nhập kho điều chỉnh giảm toàn bộ HĐ cũ và xuất lại HĐ mới đúng số lượng</v>
      </c>
      <c r="AE16" s="2">
        <v>32471</v>
      </c>
      <c r="AF16" s="6"/>
    </row>
    <row r="17" spans="1:32" s="16" customFormat="1" x14ac:dyDescent="0.25">
      <c r="A17" s="13">
        <v>45474</v>
      </c>
      <c r="B17" s="14" t="s">
        <v>74</v>
      </c>
      <c r="C17" s="13">
        <v>45477</v>
      </c>
      <c r="D17" s="14" t="s">
        <v>369</v>
      </c>
      <c r="E17" s="14">
        <v>4160864944</v>
      </c>
      <c r="F17" s="14" t="s">
        <v>508</v>
      </c>
      <c r="G17" s="14" t="s">
        <v>359</v>
      </c>
      <c r="H17" s="14"/>
      <c r="I17" s="14" t="s">
        <v>328</v>
      </c>
      <c r="J17" s="14" t="s">
        <v>305</v>
      </c>
      <c r="K17" s="14" t="s">
        <v>80</v>
      </c>
      <c r="L17" s="12">
        <v>3</v>
      </c>
      <c r="M17" s="12">
        <v>0</v>
      </c>
      <c r="N17" s="15">
        <v>111058</v>
      </c>
      <c r="O17" s="15">
        <v>333174</v>
      </c>
      <c r="P17" s="6">
        <f t="shared" si="0"/>
        <v>0</v>
      </c>
      <c r="Q17" s="15">
        <v>0</v>
      </c>
      <c r="R17" s="12">
        <v>0</v>
      </c>
      <c r="S17" s="15">
        <v>0</v>
      </c>
      <c r="T17" s="14" t="s">
        <v>462</v>
      </c>
      <c r="U17" s="14" t="s">
        <v>252</v>
      </c>
      <c r="V17" s="14" t="s">
        <v>265</v>
      </c>
      <c r="W17" s="14" t="s">
        <v>253</v>
      </c>
      <c r="X17" s="14" t="s">
        <v>425</v>
      </c>
      <c r="Y17" s="14"/>
      <c r="Z17" s="14" t="s">
        <v>251</v>
      </c>
      <c r="AA17" s="14"/>
      <c r="AB17" s="16" t="s">
        <v>516</v>
      </c>
      <c r="AC17" s="16">
        <v>0</v>
      </c>
      <c r="AD17" t="str">
        <f>VLOOKUP(AE17,Table1[[Ký hiệu]:[Hướng xli]],9,0)</f>
        <v>NCC check theo sheep data cửa hàng nhập kho điều chỉnh giảm toàn bộ HĐ cũ và xuất lại HĐ mới đúng số lượng</v>
      </c>
      <c r="AE17" s="14">
        <v>32471</v>
      </c>
      <c r="AF17" s="6"/>
    </row>
    <row r="18" spans="1:32" x14ac:dyDescent="0.25">
      <c r="A18" s="8">
        <v>45474</v>
      </c>
      <c r="B18" s="2" t="s">
        <v>74</v>
      </c>
      <c r="C18" s="8">
        <v>45477</v>
      </c>
      <c r="D18" s="2" t="s">
        <v>369</v>
      </c>
      <c r="E18" s="2">
        <v>4160864944</v>
      </c>
      <c r="F18" s="2" t="s">
        <v>508</v>
      </c>
      <c r="G18" s="2" t="s">
        <v>359</v>
      </c>
      <c r="H18" s="2"/>
      <c r="I18" s="2" t="s">
        <v>243</v>
      </c>
      <c r="J18" s="2" t="s">
        <v>430</v>
      </c>
      <c r="K18" s="2" t="s">
        <v>80</v>
      </c>
      <c r="L18" s="11">
        <v>5</v>
      </c>
      <c r="M18" s="11">
        <v>5</v>
      </c>
      <c r="N18" s="6">
        <v>46000</v>
      </c>
      <c r="O18" s="6">
        <v>230000</v>
      </c>
      <c r="P18" s="6">
        <f t="shared" si="0"/>
        <v>230000</v>
      </c>
      <c r="Q18" s="6">
        <v>0</v>
      </c>
      <c r="R18" s="11">
        <v>0</v>
      </c>
      <c r="S18" s="6">
        <v>0</v>
      </c>
      <c r="T18" s="2" t="s">
        <v>462</v>
      </c>
      <c r="U18" s="2" t="s">
        <v>252</v>
      </c>
      <c r="V18" s="2" t="s">
        <v>265</v>
      </c>
      <c r="W18" s="2" t="s">
        <v>253</v>
      </c>
      <c r="X18" s="2" t="s">
        <v>425</v>
      </c>
      <c r="Y18" s="2"/>
      <c r="Z18" s="2" t="s">
        <v>251</v>
      </c>
      <c r="AA18" s="2"/>
      <c r="AB18" t="s">
        <v>516</v>
      </c>
      <c r="AC18">
        <v>230000</v>
      </c>
      <c r="AD18" t="str">
        <f>VLOOKUP(AE18,Table1[[Ký hiệu]:[Hướng xli]],9,0)</f>
        <v>NCC check theo sheep data cửa hàng nhập kho điều chỉnh giảm toàn bộ HĐ cũ và xuất lại HĐ mới đúng số lượng</v>
      </c>
      <c r="AE18" s="2">
        <v>32471</v>
      </c>
      <c r="AF18" s="6"/>
    </row>
    <row r="19" spans="1:32" x14ac:dyDescent="0.25">
      <c r="A19" s="8">
        <v>45474</v>
      </c>
      <c r="B19" s="2" t="s">
        <v>74</v>
      </c>
      <c r="C19" s="8">
        <v>45477</v>
      </c>
      <c r="D19" s="2" t="s">
        <v>369</v>
      </c>
      <c r="E19" s="2">
        <v>4160864944</v>
      </c>
      <c r="F19" s="2" t="s">
        <v>508</v>
      </c>
      <c r="G19" s="2" t="s">
        <v>359</v>
      </c>
      <c r="H19" s="2"/>
      <c r="I19" s="2" t="s">
        <v>472</v>
      </c>
      <c r="J19" s="2" t="s">
        <v>256</v>
      </c>
      <c r="K19" s="2" t="s">
        <v>80</v>
      </c>
      <c r="L19" s="11">
        <v>3</v>
      </c>
      <c r="M19" s="11">
        <v>3</v>
      </c>
      <c r="N19" s="6">
        <v>44476</v>
      </c>
      <c r="O19" s="6">
        <v>133428</v>
      </c>
      <c r="P19" s="6">
        <f t="shared" si="0"/>
        <v>133428</v>
      </c>
      <c r="Q19" s="6">
        <v>0</v>
      </c>
      <c r="R19" s="11">
        <v>0</v>
      </c>
      <c r="S19" s="6">
        <v>0</v>
      </c>
      <c r="T19" s="2" t="s">
        <v>462</v>
      </c>
      <c r="U19" s="2" t="s">
        <v>252</v>
      </c>
      <c r="V19" s="2" t="s">
        <v>265</v>
      </c>
      <c r="W19" s="2" t="s">
        <v>253</v>
      </c>
      <c r="X19" s="2" t="s">
        <v>425</v>
      </c>
      <c r="Y19" s="2"/>
      <c r="Z19" s="2" t="s">
        <v>251</v>
      </c>
      <c r="AA19" s="2"/>
      <c r="AB19" t="s">
        <v>516</v>
      </c>
      <c r="AC19">
        <v>133428</v>
      </c>
      <c r="AD19" t="str">
        <f>VLOOKUP(AE19,Table1[[Ký hiệu]:[Hướng xli]],9,0)</f>
        <v>NCC check theo sheep data cửa hàng nhập kho điều chỉnh giảm toàn bộ HĐ cũ và xuất lại HĐ mới đúng số lượng</v>
      </c>
      <c r="AE19" s="2">
        <v>32471</v>
      </c>
      <c r="AF19" s="6"/>
    </row>
    <row r="20" spans="1:32" x14ac:dyDescent="0.25">
      <c r="A20" s="8">
        <v>45474</v>
      </c>
      <c r="B20" s="2" t="s">
        <v>74</v>
      </c>
      <c r="C20" s="8">
        <v>45477</v>
      </c>
      <c r="D20" s="2" t="s">
        <v>369</v>
      </c>
      <c r="E20" s="2">
        <v>4160864944</v>
      </c>
      <c r="F20" s="2" t="s">
        <v>508</v>
      </c>
      <c r="G20" s="2" t="s">
        <v>359</v>
      </c>
      <c r="H20" s="2"/>
      <c r="I20" s="2" t="s">
        <v>45</v>
      </c>
      <c r="J20" s="2" t="s">
        <v>168</v>
      </c>
      <c r="K20" s="2" t="s">
        <v>80</v>
      </c>
      <c r="L20" s="11">
        <v>3</v>
      </c>
      <c r="M20" s="11">
        <v>3</v>
      </c>
      <c r="N20" s="6">
        <v>59400</v>
      </c>
      <c r="O20" s="6">
        <v>178200</v>
      </c>
      <c r="P20" s="6">
        <f t="shared" si="0"/>
        <v>178200</v>
      </c>
      <c r="Q20" s="6">
        <v>0</v>
      </c>
      <c r="R20" s="11">
        <v>0</v>
      </c>
      <c r="S20" s="6">
        <v>0</v>
      </c>
      <c r="T20" s="2" t="s">
        <v>462</v>
      </c>
      <c r="U20" s="2" t="s">
        <v>252</v>
      </c>
      <c r="V20" s="2" t="s">
        <v>265</v>
      </c>
      <c r="W20" s="2" t="s">
        <v>253</v>
      </c>
      <c r="X20" s="2" t="s">
        <v>425</v>
      </c>
      <c r="Y20" s="2"/>
      <c r="Z20" s="2" t="s">
        <v>251</v>
      </c>
      <c r="AA20" s="2"/>
      <c r="AB20" t="s">
        <v>516</v>
      </c>
      <c r="AC20">
        <v>178200</v>
      </c>
      <c r="AD20" t="str">
        <f>VLOOKUP(AE20,Table1[[Ký hiệu]:[Hướng xli]],9,0)</f>
        <v>NCC check theo sheep data cửa hàng nhập kho điều chỉnh giảm toàn bộ HĐ cũ và xuất lại HĐ mới đúng số lượng</v>
      </c>
      <c r="AE20" s="2">
        <v>32471</v>
      </c>
      <c r="AF20" s="6"/>
    </row>
    <row r="21" spans="1:32" x14ac:dyDescent="0.25">
      <c r="A21" s="8">
        <v>45474</v>
      </c>
      <c r="B21" s="2" t="s">
        <v>74</v>
      </c>
      <c r="C21" s="8">
        <v>45477</v>
      </c>
      <c r="D21" s="2" t="s">
        <v>369</v>
      </c>
      <c r="E21" s="2">
        <v>4160864944</v>
      </c>
      <c r="F21" s="2" t="s">
        <v>508</v>
      </c>
      <c r="G21" s="2" t="s">
        <v>359</v>
      </c>
      <c r="H21" s="2"/>
      <c r="I21" s="2" t="s">
        <v>486</v>
      </c>
      <c r="J21" s="2" t="s">
        <v>22</v>
      </c>
      <c r="K21" s="2" t="s">
        <v>80</v>
      </c>
      <c r="L21" s="11">
        <v>3</v>
      </c>
      <c r="M21" s="11">
        <v>3</v>
      </c>
      <c r="N21" s="6">
        <v>61050</v>
      </c>
      <c r="O21" s="6">
        <v>183150</v>
      </c>
      <c r="P21" s="6">
        <f t="shared" si="0"/>
        <v>183150</v>
      </c>
      <c r="Q21" s="6">
        <v>0</v>
      </c>
      <c r="R21" s="11">
        <v>0</v>
      </c>
      <c r="S21" s="6">
        <v>0</v>
      </c>
      <c r="T21" s="2" t="s">
        <v>462</v>
      </c>
      <c r="U21" s="2" t="s">
        <v>252</v>
      </c>
      <c r="V21" s="2" t="s">
        <v>265</v>
      </c>
      <c r="W21" s="2" t="s">
        <v>253</v>
      </c>
      <c r="X21" s="2" t="s">
        <v>425</v>
      </c>
      <c r="Y21" s="2"/>
      <c r="Z21" s="2" t="s">
        <v>251</v>
      </c>
      <c r="AA21" s="2"/>
      <c r="AB21" t="s">
        <v>516</v>
      </c>
      <c r="AC21">
        <v>183150</v>
      </c>
      <c r="AD21" t="str">
        <f>VLOOKUP(AE21,Table1[[Ký hiệu]:[Hướng xli]],9,0)</f>
        <v>NCC check theo sheep data cửa hàng nhập kho điều chỉnh giảm toàn bộ HĐ cũ và xuất lại HĐ mới đúng số lượng</v>
      </c>
      <c r="AE21" s="2">
        <v>32471</v>
      </c>
      <c r="AF21" s="6"/>
    </row>
    <row r="22" spans="1:32" x14ac:dyDescent="0.25">
      <c r="A22" s="8">
        <v>45474</v>
      </c>
      <c r="B22" s="2" t="s">
        <v>187</v>
      </c>
      <c r="C22" s="8">
        <v>45477</v>
      </c>
      <c r="D22" s="2" t="s">
        <v>502</v>
      </c>
      <c r="E22" s="2">
        <v>4160833945</v>
      </c>
      <c r="F22" s="2" t="s">
        <v>215</v>
      </c>
      <c r="G22" s="2" t="s">
        <v>282</v>
      </c>
      <c r="H22" s="2"/>
      <c r="I22" s="2" t="s">
        <v>450</v>
      </c>
      <c r="J22" s="2" t="s">
        <v>306</v>
      </c>
      <c r="K22" s="2" t="s">
        <v>80</v>
      </c>
      <c r="L22" s="11">
        <v>15</v>
      </c>
      <c r="M22" s="11">
        <v>15</v>
      </c>
      <c r="N22" s="6">
        <v>58745</v>
      </c>
      <c r="O22" s="6">
        <v>881175</v>
      </c>
      <c r="P22" s="6">
        <f t="shared" si="0"/>
        <v>881175</v>
      </c>
      <c r="Q22" s="6">
        <v>0</v>
      </c>
      <c r="R22" s="11">
        <v>0</v>
      </c>
      <c r="S22" s="6">
        <v>0</v>
      </c>
      <c r="T22" s="2" t="s">
        <v>462</v>
      </c>
      <c r="U22" s="2" t="s">
        <v>252</v>
      </c>
      <c r="V22" s="2" t="s">
        <v>202</v>
      </c>
      <c r="W22" s="2" t="s">
        <v>253</v>
      </c>
      <c r="X22" s="2" t="s">
        <v>425</v>
      </c>
      <c r="Y22" s="2" t="s">
        <v>445</v>
      </c>
      <c r="Z22" s="2"/>
      <c r="AA22" s="2"/>
      <c r="AB22" t="s">
        <v>516</v>
      </c>
      <c r="AC22">
        <v>881175</v>
      </c>
      <c r="AD22" t="str">
        <f>VLOOKUP(AE22,Table1[[Ký hiệu]:[Hướng xli]],9,0)</f>
        <v>NCC check theo sheep data cửa hàng nhập kho điều chỉnh giảm toàn bộ HĐ cũ và xuất lại HĐ mới đúng số lượng</v>
      </c>
      <c r="AE22" s="2">
        <v>32503</v>
      </c>
      <c r="AF22" s="6"/>
    </row>
    <row r="23" spans="1:32" x14ac:dyDescent="0.25">
      <c r="A23" s="8">
        <v>45474</v>
      </c>
      <c r="B23" s="2" t="s">
        <v>187</v>
      </c>
      <c r="C23" s="8">
        <v>45477</v>
      </c>
      <c r="D23" s="2" t="s">
        <v>502</v>
      </c>
      <c r="E23" s="2">
        <v>4160833945</v>
      </c>
      <c r="F23" s="2" t="s">
        <v>215</v>
      </c>
      <c r="G23" s="2" t="s">
        <v>282</v>
      </c>
      <c r="H23" s="2"/>
      <c r="I23" s="2" t="s">
        <v>243</v>
      </c>
      <c r="J23" s="2" t="s">
        <v>430</v>
      </c>
      <c r="K23" s="2" t="s">
        <v>80</v>
      </c>
      <c r="L23" s="11">
        <v>5</v>
      </c>
      <c r="M23" s="11">
        <v>5</v>
      </c>
      <c r="N23" s="6">
        <v>46000</v>
      </c>
      <c r="O23" s="6">
        <v>230000</v>
      </c>
      <c r="P23" s="6">
        <f t="shared" si="0"/>
        <v>230000</v>
      </c>
      <c r="Q23" s="6">
        <v>0</v>
      </c>
      <c r="R23" s="11">
        <v>0</v>
      </c>
      <c r="S23" s="6">
        <v>0</v>
      </c>
      <c r="T23" s="2" t="s">
        <v>462</v>
      </c>
      <c r="U23" s="2" t="s">
        <v>252</v>
      </c>
      <c r="V23" s="2" t="s">
        <v>202</v>
      </c>
      <c r="W23" s="2" t="s">
        <v>253</v>
      </c>
      <c r="X23" s="2" t="s">
        <v>425</v>
      </c>
      <c r="Y23" s="2"/>
      <c r="Z23" s="2"/>
      <c r="AA23" s="2"/>
      <c r="AB23" t="s">
        <v>516</v>
      </c>
      <c r="AC23">
        <v>230000</v>
      </c>
      <c r="AD23" t="str">
        <f>VLOOKUP(AE23,Table1[[Ký hiệu]:[Hướng xli]],9,0)</f>
        <v>NCC check theo sheep data cửa hàng nhập kho điều chỉnh giảm toàn bộ HĐ cũ và xuất lại HĐ mới đúng số lượng</v>
      </c>
      <c r="AE23" s="2">
        <v>32503</v>
      </c>
      <c r="AF23" s="6"/>
    </row>
    <row r="24" spans="1:32" s="16" customFormat="1" x14ac:dyDescent="0.25">
      <c r="A24" s="13">
        <v>45474</v>
      </c>
      <c r="B24" s="14" t="s">
        <v>245</v>
      </c>
      <c r="C24" s="13">
        <v>45477</v>
      </c>
      <c r="D24" s="14" t="s">
        <v>356</v>
      </c>
      <c r="E24" s="14">
        <v>4160822589</v>
      </c>
      <c r="F24" s="14" t="s">
        <v>31</v>
      </c>
      <c r="G24" s="14" t="s">
        <v>359</v>
      </c>
      <c r="H24" s="14"/>
      <c r="I24" s="14" t="s">
        <v>450</v>
      </c>
      <c r="J24" s="14" t="s">
        <v>306</v>
      </c>
      <c r="K24" s="14" t="s">
        <v>80</v>
      </c>
      <c r="L24" s="12">
        <v>6</v>
      </c>
      <c r="M24" s="12">
        <v>4</v>
      </c>
      <c r="N24" s="15">
        <v>58745</v>
      </c>
      <c r="O24" s="15">
        <v>352470</v>
      </c>
      <c r="P24" s="6">
        <f t="shared" si="0"/>
        <v>234980</v>
      </c>
      <c r="Q24" s="15">
        <v>0</v>
      </c>
      <c r="R24" s="12">
        <v>0</v>
      </c>
      <c r="S24" s="15">
        <v>0</v>
      </c>
      <c r="T24" s="14" t="s">
        <v>196</v>
      </c>
      <c r="U24" s="14" t="s">
        <v>252</v>
      </c>
      <c r="V24" s="14" t="s">
        <v>379</v>
      </c>
      <c r="W24" s="14" t="s">
        <v>253</v>
      </c>
      <c r="X24" s="14" t="s">
        <v>425</v>
      </c>
      <c r="Y24" s="14" t="s">
        <v>445</v>
      </c>
      <c r="Z24" s="14"/>
      <c r="AA24" s="14"/>
      <c r="AB24" s="16" t="s">
        <v>517</v>
      </c>
      <c r="AC24" s="16">
        <v>234980</v>
      </c>
      <c r="AD24" t="str">
        <f>VLOOKUP(AE24,Table1[[Ký hiệu]:[Hướng xli]],9,0)</f>
        <v>NCC check theo sheep data cửa hàng nhập kho điều chỉnh giảm toàn bộ HĐ cũ và xuất lại HĐ mới đúng số lượng</v>
      </c>
      <c r="AE24" s="14">
        <v>32551</v>
      </c>
      <c r="AF24" s="6"/>
    </row>
    <row r="25" spans="1:32" s="16" customFormat="1" x14ac:dyDescent="0.25">
      <c r="A25" s="13">
        <v>45474</v>
      </c>
      <c r="B25" s="14" t="s">
        <v>245</v>
      </c>
      <c r="C25" s="13">
        <v>45477</v>
      </c>
      <c r="D25" s="14" t="s">
        <v>356</v>
      </c>
      <c r="E25" s="14">
        <v>4160822589</v>
      </c>
      <c r="F25" s="14" t="s">
        <v>31</v>
      </c>
      <c r="G25" s="14" t="s">
        <v>359</v>
      </c>
      <c r="H25" s="14"/>
      <c r="I25" s="14" t="s">
        <v>328</v>
      </c>
      <c r="J25" s="14" t="s">
        <v>305</v>
      </c>
      <c r="K25" s="14" t="s">
        <v>80</v>
      </c>
      <c r="L25" s="12">
        <v>7</v>
      </c>
      <c r="M25" s="12">
        <v>6</v>
      </c>
      <c r="N25" s="15">
        <v>111058</v>
      </c>
      <c r="O25" s="15">
        <v>777406</v>
      </c>
      <c r="P25" s="6">
        <f t="shared" si="0"/>
        <v>666348</v>
      </c>
      <c r="Q25" s="15">
        <v>0</v>
      </c>
      <c r="R25" s="12">
        <v>0</v>
      </c>
      <c r="S25" s="15">
        <v>0</v>
      </c>
      <c r="T25" s="14" t="s">
        <v>196</v>
      </c>
      <c r="U25" s="14" t="s">
        <v>252</v>
      </c>
      <c r="V25" s="14" t="s">
        <v>379</v>
      </c>
      <c r="W25" s="14" t="s">
        <v>253</v>
      </c>
      <c r="X25" s="14" t="s">
        <v>425</v>
      </c>
      <c r="Y25" s="14" t="s">
        <v>445</v>
      </c>
      <c r="Z25" s="14"/>
      <c r="AA25" s="14"/>
      <c r="AB25" s="16" t="s">
        <v>517</v>
      </c>
      <c r="AC25" s="16">
        <v>666348</v>
      </c>
      <c r="AD25" t="str">
        <f>VLOOKUP(AE25,Table1[[Ký hiệu]:[Hướng xli]],9,0)</f>
        <v>NCC check theo sheep data cửa hàng nhập kho điều chỉnh giảm toàn bộ HĐ cũ và xuất lại HĐ mới đúng số lượng</v>
      </c>
      <c r="AE25" s="14">
        <v>32551</v>
      </c>
      <c r="AF25" s="6"/>
    </row>
    <row r="26" spans="1:32" x14ac:dyDescent="0.25">
      <c r="A26" s="8">
        <v>45474</v>
      </c>
      <c r="B26" s="2" t="s">
        <v>205</v>
      </c>
      <c r="C26" s="8">
        <v>45477</v>
      </c>
      <c r="D26" s="2" t="s">
        <v>136</v>
      </c>
      <c r="E26" s="2">
        <v>4160914201</v>
      </c>
      <c r="F26" s="2" t="s">
        <v>343</v>
      </c>
      <c r="G26" s="2" t="s">
        <v>359</v>
      </c>
      <c r="H26" s="2"/>
      <c r="I26" s="2" t="s">
        <v>450</v>
      </c>
      <c r="J26" s="2" t="s">
        <v>306</v>
      </c>
      <c r="K26" s="2" t="s">
        <v>80</v>
      </c>
      <c r="L26" s="11">
        <v>5</v>
      </c>
      <c r="M26" s="11">
        <v>5</v>
      </c>
      <c r="N26" s="6">
        <v>58745</v>
      </c>
      <c r="O26" s="6">
        <v>293725</v>
      </c>
      <c r="P26" s="6">
        <f t="shared" si="0"/>
        <v>293725</v>
      </c>
      <c r="Q26" s="6">
        <v>0</v>
      </c>
      <c r="R26" s="11">
        <v>0</v>
      </c>
      <c r="S26" s="6">
        <v>0</v>
      </c>
      <c r="T26" s="2" t="s">
        <v>462</v>
      </c>
      <c r="U26" s="2" t="s">
        <v>252</v>
      </c>
      <c r="V26" s="2" t="s">
        <v>15</v>
      </c>
      <c r="W26" s="2" t="s">
        <v>253</v>
      </c>
      <c r="X26" s="2" t="s">
        <v>425</v>
      </c>
      <c r="Y26" s="2" t="s">
        <v>445</v>
      </c>
      <c r="Z26" s="2"/>
      <c r="AA26" s="2"/>
      <c r="AB26" t="s">
        <v>518</v>
      </c>
      <c r="AC26">
        <v>0</v>
      </c>
      <c r="AD26" t="str">
        <f>VLOOKUP(AE26,Table1[[Ký hiệu]:[Hướng xli]],9,0)</f>
        <v>NCC điều chỉnh giảm toàn bộ HĐ</v>
      </c>
      <c r="AE26" s="2">
        <v>32714</v>
      </c>
      <c r="AF26" s="6"/>
    </row>
    <row r="27" spans="1:32" x14ac:dyDescent="0.25">
      <c r="A27" s="8">
        <v>45474</v>
      </c>
      <c r="B27" s="2" t="s">
        <v>205</v>
      </c>
      <c r="C27" s="8">
        <v>45477</v>
      </c>
      <c r="D27" s="2" t="s">
        <v>136</v>
      </c>
      <c r="E27" s="2">
        <v>4160914201</v>
      </c>
      <c r="F27" s="2" t="s">
        <v>343</v>
      </c>
      <c r="G27" s="2" t="s">
        <v>359</v>
      </c>
      <c r="H27" s="2"/>
      <c r="I27" s="2" t="s">
        <v>328</v>
      </c>
      <c r="J27" s="2" t="s">
        <v>305</v>
      </c>
      <c r="K27" s="2" t="s">
        <v>80</v>
      </c>
      <c r="L27" s="11">
        <v>10</v>
      </c>
      <c r="M27" s="11">
        <v>10</v>
      </c>
      <c r="N27" s="6">
        <v>111058</v>
      </c>
      <c r="O27" s="6">
        <v>1110580</v>
      </c>
      <c r="P27" s="6">
        <f t="shared" si="0"/>
        <v>1110580</v>
      </c>
      <c r="Q27" s="6">
        <v>0</v>
      </c>
      <c r="R27" s="11">
        <v>0</v>
      </c>
      <c r="S27" s="6">
        <v>0</v>
      </c>
      <c r="T27" s="2" t="s">
        <v>462</v>
      </c>
      <c r="U27" s="2" t="s">
        <v>252</v>
      </c>
      <c r="V27" s="2" t="s">
        <v>15</v>
      </c>
      <c r="W27" s="2" t="s">
        <v>253</v>
      </c>
      <c r="X27" s="2" t="s">
        <v>425</v>
      </c>
      <c r="Y27" s="2" t="s">
        <v>445</v>
      </c>
      <c r="Z27" s="2"/>
      <c r="AA27" s="2"/>
      <c r="AB27" t="s">
        <v>518</v>
      </c>
      <c r="AC27">
        <v>0</v>
      </c>
      <c r="AD27" t="str">
        <f>VLOOKUP(AE27,Table1[[Ký hiệu]:[Hướng xli]],9,0)</f>
        <v>NCC điều chỉnh giảm toàn bộ HĐ</v>
      </c>
      <c r="AE27" s="2">
        <v>32714</v>
      </c>
      <c r="AF27" s="6"/>
    </row>
    <row r="28" spans="1:32" x14ac:dyDescent="0.25">
      <c r="A28" s="8">
        <v>45474</v>
      </c>
      <c r="B28" s="2" t="s">
        <v>205</v>
      </c>
      <c r="C28" s="8">
        <v>45477</v>
      </c>
      <c r="D28" s="2" t="s">
        <v>136</v>
      </c>
      <c r="E28" s="2">
        <v>4160914201</v>
      </c>
      <c r="F28" s="2" t="s">
        <v>343</v>
      </c>
      <c r="G28" s="2" t="s">
        <v>359</v>
      </c>
      <c r="H28" s="2"/>
      <c r="I28" s="2" t="s">
        <v>490</v>
      </c>
      <c r="J28" s="2" t="s">
        <v>236</v>
      </c>
      <c r="K28" s="2" t="s">
        <v>80</v>
      </c>
      <c r="L28" s="11">
        <v>3</v>
      </c>
      <c r="M28" s="11">
        <v>3</v>
      </c>
      <c r="N28" s="6">
        <v>70950</v>
      </c>
      <c r="O28" s="6">
        <v>212850</v>
      </c>
      <c r="P28" s="6">
        <f t="shared" si="0"/>
        <v>212850</v>
      </c>
      <c r="Q28" s="6">
        <v>0</v>
      </c>
      <c r="R28" s="11">
        <v>0</v>
      </c>
      <c r="S28" s="6">
        <v>0</v>
      </c>
      <c r="T28" s="2" t="s">
        <v>462</v>
      </c>
      <c r="U28" s="2" t="s">
        <v>252</v>
      </c>
      <c r="V28" s="2" t="s">
        <v>15</v>
      </c>
      <c r="W28" s="2" t="s">
        <v>253</v>
      </c>
      <c r="X28" s="2" t="s">
        <v>425</v>
      </c>
      <c r="Y28" s="2" t="s">
        <v>445</v>
      </c>
      <c r="Z28" s="2"/>
      <c r="AA28" s="2"/>
      <c r="AB28" t="s">
        <v>518</v>
      </c>
      <c r="AC28">
        <v>0</v>
      </c>
      <c r="AD28" t="str">
        <f>VLOOKUP(AE28,Table1[[Ký hiệu]:[Hướng xli]],9,0)</f>
        <v>NCC điều chỉnh giảm toàn bộ HĐ</v>
      </c>
      <c r="AE28" s="2">
        <v>32714</v>
      </c>
      <c r="AF28" s="6"/>
    </row>
    <row r="29" spans="1:32" x14ac:dyDescent="0.25">
      <c r="A29" s="8">
        <v>45474</v>
      </c>
      <c r="B29" s="2" t="s">
        <v>321</v>
      </c>
      <c r="C29" s="8">
        <v>45477</v>
      </c>
      <c r="D29" s="2" t="s">
        <v>91</v>
      </c>
      <c r="E29" s="2">
        <v>4160866190</v>
      </c>
      <c r="F29" s="2" t="s">
        <v>73</v>
      </c>
      <c r="G29" s="2" t="s">
        <v>282</v>
      </c>
      <c r="H29" s="2"/>
      <c r="I29" s="2" t="s">
        <v>328</v>
      </c>
      <c r="J29" s="2" t="s">
        <v>305</v>
      </c>
      <c r="K29" s="2" t="s">
        <v>80</v>
      </c>
      <c r="L29" s="11">
        <v>5</v>
      </c>
      <c r="M29" s="11">
        <v>5</v>
      </c>
      <c r="N29" s="6">
        <v>111058</v>
      </c>
      <c r="O29" s="6">
        <v>555290</v>
      </c>
      <c r="P29" s="6">
        <f t="shared" si="0"/>
        <v>555290</v>
      </c>
      <c r="Q29" s="6">
        <v>0</v>
      </c>
      <c r="R29" s="11">
        <v>0</v>
      </c>
      <c r="S29" s="6">
        <v>0</v>
      </c>
      <c r="T29" s="2" t="s">
        <v>462</v>
      </c>
      <c r="U29" s="2" t="s">
        <v>252</v>
      </c>
      <c r="V29" s="2" t="s">
        <v>499</v>
      </c>
      <c r="W29" s="2" t="s">
        <v>253</v>
      </c>
      <c r="X29" s="2" t="s">
        <v>425</v>
      </c>
      <c r="Y29" s="2" t="s">
        <v>445</v>
      </c>
      <c r="Z29" s="2"/>
      <c r="AA29" s="2"/>
      <c r="AB29" t="s">
        <v>514</v>
      </c>
      <c r="AC29">
        <v>555290</v>
      </c>
      <c r="AD29" t="str">
        <f>VLOOKUP(AE29,Table1[[Ký hiệu]:[Hướng xli]],9,0)</f>
        <v>NCC check theo sheep data cửa hàng nhập kho điều chỉnh giảm toàn bộ HĐ cũ và xuất lại HĐ mới đúng số lượng</v>
      </c>
      <c r="AE29" s="2">
        <v>32723</v>
      </c>
      <c r="AF29" s="6"/>
    </row>
    <row r="30" spans="1:32" x14ac:dyDescent="0.25">
      <c r="A30" s="8">
        <v>45474</v>
      </c>
      <c r="B30" s="2" t="s">
        <v>321</v>
      </c>
      <c r="C30" s="8">
        <v>45477</v>
      </c>
      <c r="D30" s="2" t="s">
        <v>91</v>
      </c>
      <c r="E30" s="2">
        <v>4160866190</v>
      </c>
      <c r="F30" s="2" t="s">
        <v>73</v>
      </c>
      <c r="G30" s="2" t="s">
        <v>282</v>
      </c>
      <c r="H30" s="2"/>
      <c r="I30" s="2" t="s">
        <v>450</v>
      </c>
      <c r="J30" s="2" t="s">
        <v>306</v>
      </c>
      <c r="K30" s="2" t="s">
        <v>80</v>
      </c>
      <c r="L30" s="11">
        <v>10</v>
      </c>
      <c r="M30" s="11">
        <v>10</v>
      </c>
      <c r="N30" s="6">
        <v>58745</v>
      </c>
      <c r="O30" s="6">
        <v>587450</v>
      </c>
      <c r="P30" s="6">
        <f t="shared" si="0"/>
        <v>587450</v>
      </c>
      <c r="Q30" s="6">
        <v>0</v>
      </c>
      <c r="R30" s="11">
        <v>0</v>
      </c>
      <c r="S30" s="6">
        <v>0</v>
      </c>
      <c r="T30" s="2" t="s">
        <v>462</v>
      </c>
      <c r="U30" s="2" t="s">
        <v>252</v>
      </c>
      <c r="V30" s="2" t="s">
        <v>499</v>
      </c>
      <c r="W30" s="2" t="s">
        <v>253</v>
      </c>
      <c r="X30" s="2" t="s">
        <v>425</v>
      </c>
      <c r="Y30" s="2" t="s">
        <v>445</v>
      </c>
      <c r="Z30" s="2"/>
      <c r="AA30" s="2"/>
      <c r="AB30" t="s">
        <v>514</v>
      </c>
      <c r="AC30">
        <v>587450</v>
      </c>
      <c r="AD30" t="str">
        <f>VLOOKUP(AE30,Table1[[Ký hiệu]:[Hướng xli]],9,0)</f>
        <v>NCC check theo sheep data cửa hàng nhập kho điều chỉnh giảm toàn bộ HĐ cũ và xuất lại HĐ mới đúng số lượng</v>
      </c>
      <c r="AE30" s="2">
        <v>32723</v>
      </c>
      <c r="AF30" s="6"/>
    </row>
    <row r="31" spans="1:32" s="16" customFormat="1" x14ac:dyDescent="0.25">
      <c r="A31" s="13">
        <v>45474</v>
      </c>
      <c r="B31" s="14" t="s">
        <v>321</v>
      </c>
      <c r="C31" s="13">
        <v>45477</v>
      </c>
      <c r="D31" s="14" t="s">
        <v>91</v>
      </c>
      <c r="E31" s="14">
        <v>4160866190</v>
      </c>
      <c r="F31" s="14" t="s">
        <v>73</v>
      </c>
      <c r="G31" s="14" t="s">
        <v>282</v>
      </c>
      <c r="H31" s="14"/>
      <c r="I31" s="14" t="s">
        <v>243</v>
      </c>
      <c r="J31" s="14" t="s">
        <v>430</v>
      </c>
      <c r="K31" s="14" t="s">
        <v>80</v>
      </c>
      <c r="L31" s="12">
        <v>5</v>
      </c>
      <c r="M31" s="12">
        <v>0</v>
      </c>
      <c r="N31" s="15">
        <v>46000</v>
      </c>
      <c r="O31" s="15">
        <v>230000</v>
      </c>
      <c r="P31" s="6">
        <f t="shared" si="0"/>
        <v>0</v>
      </c>
      <c r="Q31" s="15">
        <v>0</v>
      </c>
      <c r="R31" s="12">
        <v>0</v>
      </c>
      <c r="S31" s="15">
        <v>0</v>
      </c>
      <c r="T31" s="14" t="s">
        <v>462</v>
      </c>
      <c r="U31" s="14" t="s">
        <v>252</v>
      </c>
      <c r="V31" s="14" t="s">
        <v>499</v>
      </c>
      <c r="W31" s="14" t="s">
        <v>253</v>
      </c>
      <c r="X31" s="14" t="s">
        <v>425</v>
      </c>
      <c r="Y31" s="14"/>
      <c r="Z31" s="14"/>
      <c r="AA31" s="14"/>
      <c r="AB31" s="16" t="s">
        <v>514</v>
      </c>
      <c r="AC31" s="16">
        <v>0</v>
      </c>
      <c r="AD31" t="str">
        <f>VLOOKUP(AE31,Table1[[Ký hiệu]:[Hướng xli]],9,0)</f>
        <v>NCC check theo sheep data cửa hàng nhập kho điều chỉnh giảm toàn bộ HĐ cũ và xuất lại HĐ mới đúng số lượng</v>
      </c>
      <c r="AE31" s="14">
        <v>32723</v>
      </c>
      <c r="AF31" s="6"/>
    </row>
    <row r="32" spans="1:32" s="16" customFormat="1" x14ac:dyDescent="0.25">
      <c r="A32" s="13">
        <v>45474</v>
      </c>
      <c r="B32" s="14" t="s">
        <v>8</v>
      </c>
      <c r="C32" s="13">
        <v>45477</v>
      </c>
      <c r="D32" s="14" t="s">
        <v>37</v>
      </c>
      <c r="E32" s="14">
        <v>4161006279</v>
      </c>
      <c r="F32" s="14" t="s">
        <v>484</v>
      </c>
      <c r="G32" s="14" t="s">
        <v>359</v>
      </c>
      <c r="H32" s="14"/>
      <c r="I32" s="14" t="s">
        <v>490</v>
      </c>
      <c r="J32" s="14" t="s">
        <v>236</v>
      </c>
      <c r="K32" s="14" t="s">
        <v>80</v>
      </c>
      <c r="L32" s="12">
        <v>5</v>
      </c>
      <c r="M32" s="12">
        <v>3</v>
      </c>
      <c r="N32" s="15">
        <v>70950</v>
      </c>
      <c r="O32" s="15">
        <v>354750</v>
      </c>
      <c r="P32" s="6">
        <f t="shared" si="0"/>
        <v>212850</v>
      </c>
      <c r="Q32" s="15">
        <v>0</v>
      </c>
      <c r="R32" s="12">
        <v>0</v>
      </c>
      <c r="S32" s="15">
        <v>0</v>
      </c>
      <c r="T32" s="14" t="s">
        <v>196</v>
      </c>
      <c r="U32" s="14" t="s">
        <v>252</v>
      </c>
      <c r="V32" s="14" t="s">
        <v>288</v>
      </c>
      <c r="W32" s="14" t="s">
        <v>253</v>
      </c>
      <c r="X32" s="14" t="s">
        <v>425</v>
      </c>
      <c r="Y32" s="14" t="s">
        <v>445</v>
      </c>
      <c r="Z32" s="14"/>
      <c r="AA32" s="14"/>
      <c r="AB32" s="16" t="s">
        <v>519</v>
      </c>
      <c r="AC32" s="16">
        <v>212850</v>
      </c>
      <c r="AD32" t="str">
        <f>VLOOKUP(AE32,Table1[[Ký hiệu]:[Hướng xli]],9,0)</f>
        <v>NCC check theo sheep data cửa hàng nhập kho điều chỉnh giảm toàn bộ HĐ cũ và xuất lại HĐ mới đúng số lượng</v>
      </c>
      <c r="AE32" s="14">
        <v>32754</v>
      </c>
      <c r="AF32" s="6"/>
    </row>
    <row r="33" spans="1:32" s="16" customFormat="1" x14ac:dyDescent="0.25">
      <c r="A33" s="13">
        <v>45474</v>
      </c>
      <c r="B33" s="14" t="s">
        <v>8</v>
      </c>
      <c r="C33" s="13">
        <v>45477</v>
      </c>
      <c r="D33" s="14" t="s">
        <v>37</v>
      </c>
      <c r="E33" s="14">
        <v>4161006279</v>
      </c>
      <c r="F33" s="14" t="s">
        <v>484</v>
      </c>
      <c r="G33" s="14" t="s">
        <v>359</v>
      </c>
      <c r="H33" s="14"/>
      <c r="I33" s="14" t="s">
        <v>448</v>
      </c>
      <c r="J33" s="14" t="s">
        <v>372</v>
      </c>
      <c r="K33" s="14" t="s">
        <v>80</v>
      </c>
      <c r="L33" s="12">
        <v>4</v>
      </c>
      <c r="M33" s="12">
        <v>3</v>
      </c>
      <c r="N33" s="15">
        <v>74250</v>
      </c>
      <c r="O33" s="15">
        <v>297000</v>
      </c>
      <c r="P33" s="6">
        <f t="shared" si="0"/>
        <v>222750</v>
      </c>
      <c r="Q33" s="15">
        <v>0</v>
      </c>
      <c r="R33" s="12">
        <v>0</v>
      </c>
      <c r="S33" s="15">
        <v>0</v>
      </c>
      <c r="T33" s="14" t="s">
        <v>196</v>
      </c>
      <c r="U33" s="14" t="s">
        <v>252</v>
      </c>
      <c r="V33" s="14" t="s">
        <v>288</v>
      </c>
      <c r="W33" s="14" t="s">
        <v>253</v>
      </c>
      <c r="X33" s="14" t="s">
        <v>425</v>
      </c>
      <c r="Y33" s="14" t="s">
        <v>445</v>
      </c>
      <c r="Z33" s="14"/>
      <c r="AA33" s="14"/>
      <c r="AB33" s="16" t="s">
        <v>519</v>
      </c>
      <c r="AC33" s="16">
        <v>222750</v>
      </c>
      <c r="AD33" t="str">
        <f>VLOOKUP(AE33,Table1[[Ký hiệu]:[Hướng xli]],9,0)</f>
        <v>NCC check theo sheep data cửa hàng nhập kho điều chỉnh giảm toàn bộ HĐ cũ và xuất lại HĐ mới đúng số lượng</v>
      </c>
      <c r="AE33" s="14">
        <v>32754</v>
      </c>
      <c r="AF33" s="6"/>
    </row>
    <row r="34" spans="1:32" s="16" customFormat="1" x14ac:dyDescent="0.25">
      <c r="A34" s="13">
        <v>45474</v>
      </c>
      <c r="B34" s="14" t="s">
        <v>8</v>
      </c>
      <c r="C34" s="13">
        <v>45477</v>
      </c>
      <c r="D34" s="14" t="s">
        <v>37</v>
      </c>
      <c r="E34" s="14">
        <v>4161006279</v>
      </c>
      <c r="F34" s="14" t="s">
        <v>484</v>
      </c>
      <c r="G34" s="14" t="s">
        <v>359</v>
      </c>
      <c r="H34" s="14"/>
      <c r="I34" s="14" t="s">
        <v>243</v>
      </c>
      <c r="J34" s="14" t="s">
        <v>430</v>
      </c>
      <c r="K34" s="14" t="s">
        <v>80</v>
      </c>
      <c r="L34" s="12">
        <v>4</v>
      </c>
      <c r="M34" s="12">
        <v>3</v>
      </c>
      <c r="N34" s="15">
        <v>46000</v>
      </c>
      <c r="O34" s="15">
        <v>184000</v>
      </c>
      <c r="P34" s="6">
        <f t="shared" si="0"/>
        <v>138000</v>
      </c>
      <c r="Q34" s="15">
        <v>0</v>
      </c>
      <c r="R34" s="12">
        <v>0</v>
      </c>
      <c r="S34" s="15">
        <v>0</v>
      </c>
      <c r="T34" s="14" t="s">
        <v>196</v>
      </c>
      <c r="U34" s="14" t="s">
        <v>252</v>
      </c>
      <c r="V34" s="14" t="s">
        <v>288</v>
      </c>
      <c r="W34" s="14" t="s">
        <v>253</v>
      </c>
      <c r="X34" s="14" t="s">
        <v>425</v>
      </c>
      <c r="Y34" s="14" t="s">
        <v>445</v>
      </c>
      <c r="Z34" s="14"/>
      <c r="AA34" s="14"/>
      <c r="AB34" s="16" t="s">
        <v>519</v>
      </c>
      <c r="AC34" s="16">
        <v>138000</v>
      </c>
      <c r="AD34" t="str">
        <f>VLOOKUP(AE34,Table1[[Ký hiệu]:[Hướng xli]],9,0)</f>
        <v>NCC check theo sheep data cửa hàng nhập kho điều chỉnh giảm toàn bộ HĐ cũ và xuất lại HĐ mới đúng số lượng</v>
      </c>
      <c r="AE34" s="14">
        <v>32754</v>
      </c>
      <c r="AF34" s="6"/>
    </row>
    <row r="35" spans="1:32" x14ac:dyDescent="0.25">
      <c r="A35" s="8">
        <v>45474</v>
      </c>
      <c r="B35" s="2" t="s">
        <v>396</v>
      </c>
      <c r="C35" s="8">
        <v>45477</v>
      </c>
      <c r="D35" s="2" t="s">
        <v>104</v>
      </c>
      <c r="E35" s="2">
        <v>4161073493</v>
      </c>
      <c r="F35" s="2" t="s">
        <v>480</v>
      </c>
      <c r="G35" s="2" t="s">
        <v>282</v>
      </c>
      <c r="H35" s="2"/>
      <c r="I35" s="2" t="s">
        <v>328</v>
      </c>
      <c r="J35" s="2" t="s">
        <v>305</v>
      </c>
      <c r="K35" s="2" t="s">
        <v>80</v>
      </c>
      <c r="L35" s="11">
        <v>3</v>
      </c>
      <c r="M35" s="11">
        <v>3</v>
      </c>
      <c r="N35" s="6">
        <v>111058</v>
      </c>
      <c r="O35" s="6">
        <v>333174</v>
      </c>
      <c r="P35" s="6">
        <f t="shared" si="0"/>
        <v>333174</v>
      </c>
      <c r="Q35" s="6">
        <v>0</v>
      </c>
      <c r="R35" s="11">
        <v>0</v>
      </c>
      <c r="S35" s="6">
        <v>0</v>
      </c>
      <c r="T35" s="2" t="s">
        <v>162</v>
      </c>
      <c r="U35" s="2" t="s">
        <v>252</v>
      </c>
      <c r="V35" s="2" t="s">
        <v>202</v>
      </c>
      <c r="W35" s="2" t="s">
        <v>253</v>
      </c>
      <c r="X35" s="2" t="s">
        <v>425</v>
      </c>
      <c r="Y35" s="2"/>
      <c r="Z35" s="2" t="s">
        <v>251</v>
      </c>
      <c r="AA35" s="2"/>
      <c r="AB35" t="s">
        <v>513</v>
      </c>
      <c r="AC35">
        <v>0</v>
      </c>
      <c r="AD35" t="str">
        <f>VLOOKUP(AE35,Table1[[Ký hiệu]:[Hướng xli]],9,0)</f>
        <v>NCC điều chỉnh giảm toàn bộ HĐ</v>
      </c>
      <c r="AE35" s="2">
        <v>32850</v>
      </c>
      <c r="AF35" s="6"/>
    </row>
    <row r="36" spans="1:32" x14ac:dyDescent="0.25">
      <c r="A36" s="8">
        <v>45474</v>
      </c>
      <c r="B36" s="2" t="s">
        <v>396</v>
      </c>
      <c r="C36" s="8">
        <v>45477</v>
      </c>
      <c r="D36" s="2" t="s">
        <v>104</v>
      </c>
      <c r="E36" s="2">
        <v>4161073493</v>
      </c>
      <c r="F36" s="2" t="s">
        <v>480</v>
      </c>
      <c r="G36" s="2" t="s">
        <v>282</v>
      </c>
      <c r="H36" s="2"/>
      <c r="I36" s="2" t="s">
        <v>450</v>
      </c>
      <c r="J36" s="2" t="s">
        <v>306</v>
      </c>
      <c r="K36" s="2" t="s">
        <v>80</v>
      </c>
      <c r="L36" s="11">
        <v>10</v>
      </c>
      <c r="M36" s="11">
        <v>10</v>
      </c>
      <c r="N36" s="6">
        <v>58745</v>
      </c>
      <c r="O36" s="6">
        <v>587450</v>
      </c>
      <c r="P36" s="6">
        <f t="shared" si="0"/>
        <v>587450</v>
      </c>
      <c r="Q36" s="6">
        <v>0</v>
      </c>
      <c r="R36" s="11">
        <v>0</v>
      </c>
      <c r="S36" s="6">
        <v>0</v>
      </c>
      <c r="T36" s="2" t="s">
        <v>162</v>
      </c>
      <c r="U36" s="2" t="s">
        <v>252</v>
      </c>
      <c r="V36" s="2" t="s">
        <v>202</v>
      </c>
      <c r="W36" s="2" t="s">
        <v>253</v>
      </c>
      <c r="X36" s="2" t="s">
        <v>425</v>
      </c>
      <c r="Y36" s="2"/>
      <c r="Z36" s="2" t="s">
        <v>251</v>
      </c>
      <c r="AA36" s="2"/>
      <c r="AB36" t="s">
        <v>513</v>
      </c>
      <c r="AC36">
        <v>0</v>
      </c>
      <c r="AD36" t="str">
        <f>VLOOKUP(AE36,Table1[[Ký hiệu]:[Hướng xli]],9,0)</f>
        <v>NCC điều chỉnh giảm toàn bộ HĐ</v>
      </c>
      <c r="AE36" s="2">
        <v>32850</v>
      </c>
      <c r="AF36" s="6"/>
    </row>
    <row r="37" spans="1:32" x14ac:dyDescent="0.25">
      <c r="A37" s="8">
        <v>45474</v>
      </c>
      <c r="B37" s="2" t="s">
        <v>396</v>
      </c>
      <c r="C37" s="8">
        <v>45477</v>
      </c>
      <c r="D37" s="2" t="s">
        <v>104</v>
      </c>
      <c r="E37" s="2">
        <v>4161073493</v>
      </c>
      <c r="F37" s="2" t="s">
        <v>480</v>
      </c>
      <c r="G37" s="2" t="s">
        <v>282</v>
      </c>
      <c r="H37" s="2"/>
      <c r="I37" s="2" t="s">
        <v>243</v>
      </c>
      <c r="J37" s="2" t="s">
        <v>430</v>
      </c>
      <c r="K37" s="2" t="s">
        <v>80</v>
      </c>
      <c r="L37" s="11">
        <v>5</v>
      </c>
      <c r="M37" s="11">
        <v>5</v>
      </c>
      <c r="N37" s="6">
        <v>46000</v>
      </c>
      <c r="O37" s="6">
        <v>230000</v>
      </c>
      <c r="P37" s="6">
        <f t="shared" si="0"/>
        <v>230000</v>
      </c>
      <c r="Q37" s="6">
        <v>0</v>
      </c>
      <c r="R37" s="11">
        <v>0</v>
      </c>
      <c r="S37" s="6">
        <v>0</v>
      </c>
      <c r="T37" s="2" t="s">
        <v>162</v>
      </c>
      <c r="U37" s="2" t="s">
        <v>252</v>
      </c>
      <c r="V37" s="2" t="s">
        <v>202</v>
      </c>
      <c r="W37" s="2" t="s">
        <v>253</v>
      </c>
      <c r="X37" s="2" t="s">
        <v>425</v>
      </c>
      <c r="Y37" s="2"/>
      <c r="Z37" s="2" t="s">
        <v>251</v>
      </c>
      <c r="AA37" s="2"/>
      <c r="AB37" t="s">
        <v>513</v>
      </c>
      <c r="AC37">
        <v>0</v>
      </c>
      <c r="AD37" t="str">
        <f>VLOOKUP(AE37,Table1[[Ký hiệu]:[Hướng xli]],9,0)</f>
        <v>NCC điều chỉnh giảm toàn bộ HĐ</v>
      </c>
      <c r="AE37" s="2">
        <v>32850</v>
      </c>
      <c r="AF37" s="6"/>
    </row>
    <row r="38" spans="1:32" x14ac:dyDescent="0.25">
      <c r="A38" s="8">
        <v>45474</v>
      </c>
      <c r="B38" s="2" t="s">
        <v>396</v>
      </c>
      <c r="C38" s="8">
        <v>45477</v>
      </c>
      <c r="D38" s="2" t="s">
        <v>104</v>
      </c>
      <c r="E38" s="2">
        <v>4161073493</v>
      </c>
      <c r="F38" s="2" t="s">
        <v>480</v>
      </c>
      <c r="G38" s="2" t="s">
        <v>282</v>
      </c>
      <c r="H38" s="2"/>
      <c r="I38" s="2" t="s">
        <v>448</v>
      </c>
      <c r="J38" s="2" t="s">
        <v>372</v>
      </c>
      <c r="K38" s="2" t="s">
        <v>80</v>
      </c>
      <c r="L38" s="11">
        <v>5</v>
      </c>
      <c r="M38" s="11">
        <v>5</v>
      </c>
      <c r="N38" s="6">
        <v>59400</v>
      </c>
      <c r="O38" s="6">
        <v>297000</v>
      </c>
      <c r="P38" s="6">
        <f t="shared" si="0"/>
        <v>297000</v>
      </c>
      <c r="Q38" s="6">
        <v>0</v>
      </c>
      <c r="R38" s="11">
        <v>0</v>
      </c>
      <c r="S38" s="6">
        <v>0</v>
      </c>
      <c r="T38" s="2" t="s">
        <v>162</v>
      </c>
      <c r="U38" s="2" t="s">
        <v>252</v>
      </c>
      <c r="V38" s="2" t="s">
        <v>202</v>
      </c>
      <c r="W38" s="2" t="s">
        <v>253</v>
      </c>
      <c r="X38" s="2" t="s">
        <v>425</v>
      </c>
      <c r="Y38" s="2"/>
      <c r="Z38" s="2" t="s">
        <v>251</v>
      </c>
      <c r="AA38" s="2"/>
      <c r="AB38" t="s">
        <v>513</v>
      </c>
      <c r="AC38">
        <v>0</v>
      </c>
      <c r="AD38" t="str">
        <f>VLOOKUP(AE38,Table1[[Ký hiệu]:[Hướng xli]],9,0)</f>
        <v>NCC điều chỉnh giảm toàn bộ HĐ</v>
      </c>
      <c r="AE38" s="2">
        <v>32850</v>
      </c>
      <c r="AF38" s="6"/>
    </row>
    <row r="39" spans="1:32" x14ac:dyDescent="0.25">
      <c r="A39" s="8">
        <v>45474</v>
      </c>
      <c r="B39" s="2" t="s">
        <v>396</v>
      </c>
      <c r="C39" s="8">
        <v>45477</v>
      </c>
      <c r="D39" s="2" t="s">
        <v>104</v>
      </c>
      <c r="E39" s="2">
        <v>4161073493</v>
      </c>
      <c r="F39" s="2" t="s">
        <v>480</v>
      </c>
      <c r="G39" s="2" t="s">
        <v>282</v>
      </c>
      <c r="H39" s="2"/>
      <c r="I39" s="2" t="s">
        <v>490</v>
      </c>
      <c r="J39" s="2" t="s">
        <v>236</v>
      </c>
      <c r="K39" s="2" t="s">
        <v>80</v>
      </c>
      <c r="L39" s="11">
        <v>5</v>
      </c>
      <c r="M39" s="11">
        <v>5</v>
      </c>
      <c r="N39" s="6">
        <v>70950</v>
      </c>
      <c r="O39" s="6">
        <v>354750</v>
      </c>
      <c r="P39" s="6">
        <f t="shared" si="0"/>
        <v>354750</v>
      </c>
      <c r="Q39" s="6">
        <v>0</v>
      </c>
      <c r="R39" s="11">
        <v>0</v>
      </c>
      <c r="S39" s="6">
        <v>0</v>
      </c>
      <c r="T39" s="2" t="s">
        <v>162</v>
      </c>
      <c r="U39" s="2" t="s">
        <v>252</v>
      </c>
      <c r="V39" s="2" t="s">
        <v>202</v>
      </c>
      <c r="W39" s="2" t="s">
        <v>253</v>
      </c>
      <c r="X39" s="2" t="s">
        <v>425</v>
      </c>
      <c r="Y39" s="2"/>
      <c r="Z39" s="2" t="s">
        <v>251</v>
      </c>
      <c r="AA39" s="2"/>
      <c r="AB39" t="s">
        <v>513</v>
      </c>
      <c r="AC39">
        <v>0</v>
      </c>
      <c r="AD39" t="str">
        <f>VLOOKUP(AE39,Table1[[Ký hiệu]:[Hướng xli]],9,0)</f>
        <v>NCC điều chỉnh giảm toàn bộ HĐ</v>
      </c>
      <c r="AE39" s="2">
        <v>32850</v>
      </c>
      <c r="AF39" s="6"/>
    </row>
    <row r="40" spans="1:32" x14ac:dyDescent="0.25">
      <c r="A40" s="8">
        <v>45474</v>
      </c>
      <c r="B40" s="2" t="s">
        <v>134</v>
      </c>
      <c r="C40" s="8">
        <v>45477</v>
      </c>
      <c r="D40" s="2" t="s">
        <v>353</v>
      </c>
      <c r="E40" s="2" t="s">
        <v>427</v>
      </c>
      <c r="F40" s="2" t="s">
        <v>26</v>
      </c>
      <c r="G40" s="2" t="s">
        <v>273</v>
      </c>
      <c r="H40" s="2" t="s">
        <v>222</v>
      </c>
      <c r="I40" s="2" t="s">
        <v>450</v>
      </c>
      <c r="J40" s="2" t="s">
        <v>306</v>
      </c>
      <c r="K40" s="2" t="s">
        <v>80</v>
      </c>
      <c r="L40" s="11">
        <v>6</v>
      </c>
      <c r="M40" s="11">
        <v>6</v>
      </c>
      <c r="N40" s="6">
        <v>58745</v>
      </c>
      <c r="O40" s="6">
        <v>352470</v>
      </c>
      <c r="P40" s="6">
        <f t="shared" si="0"/>
        <v>352470</v>
      </c>
      <c r="Q40" s="6">
        <v>0</v>
      </c>
      <c r="R40" s="11">
        <v>0</v>
      </c>
      <c r="S40" s="6">
        <v>0</v>
      </c>
      <c r="T40" s="2"/>
      <c r="U40" s="2" t="s">
        <v>16</v>
      </c>
      <c r="V40" s="2"/>
      <c r="W40" s="2" t="s">
        <v>113</v>
      </c>
      <c r="X40" s="2" t="s">
        <v>425</v>
      </c>
      <c r="Y40" s="2" t="s">
        <v>240</v>
      </c>
      <c r="Z40" s="2"/>
      <c r="AA40" s="2"/>
      <c r="AB40" t="s">
        <v>520</v>
      </c>
      <c r="AC40">
        <v>352470</v>
      </c>
      <c r="AD40" t="str">
        <f>VLOOKUP(AE40,Table1[[Ký hiệu]:[Hướng xli]],9,0)</f>
        <v xml:space="preserve">NCC xuất hđ điều chỉnh giảm toàn bộ HĐ -&gt; xuất hđ mới đúng giá theo PO của wcm </v>
      </c>
      <c r="AE40" s="2">
        <v>33303</v>
      </c>
      <c r="AF40" s="6"/>
    </row>
    <row r="41" spans="1:32" s="18" customFormat="1" x14ac:dyDescent="0.25">
      <c r="A41" s="19">
        <v>45474</v>
      </c>
      <c r="B41" s="20" t="s">
        <v>134</v>
      </c>
      <c r="C41" s="19">
        <v>45477</v>
      </c>
      <c r="D41" s="20" t="s">
        <v>353</v>
      </c>
      <c r="E41" s="20" t="s">
        <v>427</v>
      </c>
      <c r="F41" s="20" t="s">
        <v>26</v>
      </c>
      <c r="G41" s="20" t="s">
        <v>273</v>
      </c>
      <c r="H41" s="20" t="s">
        <v>222</v>
      </c>
      <c r="I41" s="20" t="s">
        <v>448</v>
      </c>
      <c r="J41" s="20" t="s">
        <v>372</v>
      </c>
      <c r="K41" s="20" t="s">
        <v>80</v>
      </c>
      <c r="L41" s="21">
        <v>6</v>
      </c>
      <c r="M41" s="21">
        <v>6</v>
      </c>
      <c r="N41" s="22">
        <v>74250</v>
      </c>
      <c r="O41" s="22">
        <v>445500</v>
      </c>
      <c r="P41" s="17">
        <f t="shared" si="0"/>
        <v>445500</v>
      </c>
      <c r="Q41" s="22">
        <v>0</v>
      </c>
      <c r="R41" s="21">
        <v>0</v>
      </c>
      <c r="S41" s="22">
        <v>0</v>
      </c>
      <c r="T41" s="20"/>
      <c r="U41" s="20" t="s">
        <v>16</v>
      </c>
      <c r="V41" s="20"/>
      <c r="W41" s="20" t="s">
        <v>113</v>
      </c>
      <c r="X41" s="20" t="s">
        <v>425</v>
      </c>
      <c r="Y41" s="20" t="s">
        <v>240</v>
      </c>
      <c r="Z41" s="20"/>
      <c r="AA41" s="20"/>
      <c r="AB41" s="18" t="s">
        <v>520</v>
      </c>
      <c r="AC41" s="18">
        <v>445500</v>
      </c>
      <c r="AD41" t="str">
        <f>VLOOKUP(AE41,Table1[[Ký hiệu]:[Hướng xli]],9,0)</f>
        <v xml:space="preserve">NCC xuất hđ điều chỉnh giảm toàn bộ HĐ -&gt; xuất hđ mới đúng giá theo PO của wcm </v>
      </c>
      <c r="AE41" s="20">
        <v>33303</v>
      </c>
      <c r="AF41" s="17"/>
    </row>
    <row r="42" spans="1:32" x14ac:dyDescent="0.25">
      <c r="A42" s="8">
        <v>45474</v>
      </c>
      <c r="B42" s="2" t="s">
        <v>394</v>
      </c>
      <c r="C42" s="8">
        <v>45477</v>
      </c>
      <c r="D42" s="2" t="s">
        <v>199</v>
      </c>
      <c r="E42" s="2" t="s">
        <v>1</v>
      </c>
      <c r="F42" s="2" t="s">
        <v>275</v>
      </c>
      <c r="G42" s="2" t="s">
        <v>382</v>
      </c>
      <c r="H42" s="2" t="s">
        <v>97</v>
      </c>
      <c r="I42" s="2" t="s">
        <v>450</v>
      </c>
      <c r="J42" s="2" t="s">
        <v>306</v>
      </c>
      <c r="K42" s="2" t="s">
        <v>80</v>
      </c>
      <c r="L42" s="11">
        <v>4</v>
      </c>
      <c r="M42" s="11">
        <v>4</v>
      </c>
      <c r="N42" s="6">
        <v>58745</v>
      </c>
      <c r="O42" s="6">
        <v>234980</v>
      </c>
      <c r="P42" s="6">
        <f t="shared" si="0"/>
        <v>234980</v>
      </c>
      <c r="Q42" s="6">
        <v>0</v>
      </c>
      <c r="R42" s="11">
        <v>0</v>
      </c>
      <c r="S42" s="6">
        <v>0</v>
      </c>
      <c r="T42" s="2"/>
      <c r="U42" s="2" t="s">
        <v>78</v>
      </c>
      <c r="V42" s="2" t="s">
        <v>489</v>
      </c>
      <c r="W42" s="2" t="s">
        <v>113</v>
      </c>
      <c r="X42" s="2" t="s">
        <v>425</v>
      </c>
      <c r="Y42" s="2" t="s">
        <v>240</v>
      </c>
      <c r="Z42" s="2"/>
      <c r="AA42" s="2"/>
      <c r="AB42" t="s">
        <v>515</v>
      </c>
      <c r="AC42">
        <v>234980</v>
      </c>
      <c r="AD42" t="str">
        <f>VLOOKUP(AE42,Table1[[Ký hiệu]:[Hướng xli]],8,0)</f>
        <v>đã ghi nhận và thanh toán</v>
      </c>
      <c r="AE42" s="2">
        <v>33368</v>
      </c>
      <c r="AF42" s="6"/>
    </row>
    <row r="43" spans="1:32" x14ac:dyDescent="0.25">
      <c r="A43" s="8">
        <v>45474</v>
      </c>
      <c r="B43" s="2" t="s">
        <v>394</v>
      </c>
      <c r="C43" s="8">
        <v>45477</v>
      </c>
      <c r="D43" s="2" t="s">
        <v>199</v>
      </c>
      <c r="E43" s="2" t="s">
        <v>1</v>
      </c>
      <c r="F43" s="2" t="s">
        <v>275</v>
      </c>
      <c r="G43" s="2" t="s">
        <v>382</v>
      </c>
      <c r="H43" s="2" t="s">
        <v>97</v>
      </c>
      <c r="I43" s="2" t="s">
        <v>328</v>
      </c>
      <c r="J43" s="2" t="s">
        <v>305</v>
      </c>
      <c r="K43" s="2" t="s">
        <v>80</v>
      </c>
      <c r="L43" s="11">
        <v>4</v>
      </c>
      <c r="M43" s="11">
        <v>4</v>
      </c>
      <c r="N43" s="6">
        <v>111058</v>
      </c>
      <c r="O43" s="6">
        <v>444232</v>
      </c>
      <c r="P43" s="6">
        <f t="shared" si="0"/>
        <v>444232</v>
      </c>
      <c r="Q43" s="6">
        <v>0</v>
      </c>
      <c r="R43" s="11">
        <v>0</v>
      </c>
      <c r="S43" s="6">
        <v>0</v>
      </c>
      <c r="T43" s="2"/>
      <c r="U43" s="2" t="s">
        <v>78</v>
      </c>
      <c r="V43" s="2" t="s">
        <v>489</v>
      </c>
      <c r="W43" s="2" t="s">
        <v>113</v>
      </c>
      <c r="X43" s="2" t="s">
        <v>425</v>
      </c>
      <c r="Y43" s="2" t="s">
        <v>240</v>
      </c>
      <c r="Z43" s="2"/>
      <c r="AA43" s="2"/>
      <c r="AB43" t="s">
        <v>515</v>
      </c>
      <c r="AC43">
        <v>444232</v>
      </c>
      <c r="AD43" t="str">
        <f>VLOOKUP(AE43,Table1[[Ký hiệu]:[Hướng xli]],8,0)</f>
        <v>đã ghi nhận và thanh toán</v>
      </c>
      <c r="AE43" s="2">
        <v>33368</v>
      </c>
      <c r="AF43" s="6"/>
    </row>
    <row r="44" spans="1:32" x14ac:dyDescent="0.25">
      <c r="A44" s="8">
        <v>45474</v>
      </c>
      <c r="B44" s="2" t="s">
        <v>394</v>
      </c>
      <c r="C44" s="8">
        <v>45477</v>
      </c>
      <c r="D44" s="2" t="s">
        <v>199</v>
      </c>
      <c r="E44" s="2" t="s">
        <v>1</v>
      </c>
      <c r="F44" s="2" t="s">
        <v>275</v>
      </c>
      <c r="G44" s="2" t="s">
        <v>382</v>
      </c>
      <c r="H44" s="2" t="s">
        <v>97</v>
      </c>
      <c r="I44" s="2" t="s">
        <v>448</v>
      </c>
      <c r="J44" s="2" t="s">
        <v>372</v>
      </c>
      <c r="K44" s="2" t="s">
        <v>80</v>
      </c>
      <c r="L44" s="11">
        <v>4</v>
      </c>
      <c r="M44" s="11">
        <v>4</v>
      </c>
      <c r="N44" s="6">
        <v>74250</v>
      </c>
      <c r="O44" s="6">
        <v>297000</v>
      </c>
      <c r="P44" s="6">
        <f t="shared" si="0"/>
        <v>297000</v>
      </c>
      <c r="Q44" s="6">
        <v>0</v>
      </c>
      <c r="R44" s="11">
        <v>0</v>
      </c>
      <c r="S44" s="6">
        <v>0</v>
      </c>
      <c r="T44" s="2"/>
      <c r="U44" s="2" t="s">
        <v>78</v>
      </c>
      <c r="V44" s="2" t="s">
        <v>489</v>
      </c>
      <c r="W44" s="2" t="s">
        <v>113</v>
      </c>
      <c r="X44" s="2" t="s">
        <v>425</v>
      </c>
      <c r="Y44" s="2" t="s">
        <v>240</v>
      </c>
      <c r="Z44" s="2"/>
      <c r="AA44" s="2"/>
      <c r="AB44" t="s">
        <v>515</v>
      </c>
      <c r="AC44">
        <v>297000</v>
      </c>
      <c r="AD44" t="str">
        <f>VLOOKUP(AE44,Table1[[Ký hiệu]:[Hướng xli]],8,0)</f>
        <v>đã ghi nhận và thanh toán</v>
      </c>
      <c r="AE44" s="2">
        <v>33368</v>
      </c>
      <c r="AF44" s="6"/>
    </row>
    <row r="45" spans="1:32" x14ac:dyDescent="0.25">
      <c r="A45" s="8">
        <v>45474</v>
      </c>
      <c r="B45" s="2" t="s">
        <v>394</v>
      </c>
      <c r="C45" s="8">
        <v>45477</v>
      </c>
      <c r="D45" s="2" t="s">
        <v>199</v>
      </c>
      <c r="E45" s="2" t="s">
        <v>1</v>
      </c>
      <c r="F45" s="2" t="s">
        <v>275</v>
      </c>
      <c r="G45" s="2" t="s">
        <v>382</v>
      </c>
      <c r="H45" s="2" t="s">
        <v>97</v>
      </c>
      <c r="I45" s="2" t="s">
        <v>500</v>
      </c>
      <c r="J45" s="2" t="s">
        <v>485</v>
      </c>
      <c r="K45" s="2" t="s">
        <v>80</v>
      </c>
      <c r="L45" s="11">
        <v>4</v>
      </c>
      <c r="M45" s="11">
        <v>4</v>
      </c>
      <c r="N45" s="6">
        <v>50182</v>
      </c>
      <c r="O45" s="6">
        <v>200728</v>
      </c>
      <c r="P45" s="6">
        <f t="shared" si="0"/>
        <v>200728</v>
      </c>
      <c r="Q45" s="6">
        <v>0</v>
      </c>
      <c r="R45" s="11">
        <v>0</v>
      </c>
      <c r="S45" s="6">
        <v>0</v>
      </c>
      <c r="T45" s="2"/>
      <c r="U45" s="2" t="s">
        <v>78</v>
      </c>
      <c r="V45" s="2" t="s">
        <v>489</v>
      </c>
      <c r="W45" s="2" t="s">
        <v>113</v>
      </c>
      <c r="X45" s="2" t="s">
        <v>425</v>
      </c>
      <c r="Y45" s="2" t="s">
        <v>240</v>
      </c>
      <c r="Z45" s="2"/>
      <c r="AA45" s="2"/>
      <c r="AB45" t="s">
        <v>515</v>
      </c>
      <c r="AC45">
        <v>200728</v>
      </c>
      <c r="AD45" t="str">
        <f>VLOOKUP(AE45,Table1[[Ký hiệu]:[Hướng xli]],8,0)</f>
        <v>đã ghi nhận và thanh toán</v>
      </c>
      <c r="AE45" s="2">
        <v>33368</v>
      </c>
      <c r="AF45" s="6"/>
    </row>
    <row r="46" spans="1:32" x14ac:dyDescent="0.25">
      <c r="A46" s="8">
        <v>45474</v>
      </c>
      <c r="B46" s="2" t="s">
        <v>13</v>
      </c>
      <c r="C46" s="8">
        <v>45477</v>
      </c>
      <c r="D46" s="2" t="s">
        <v>183</v>
      </c>
      <c r="E46" s="2" t="s">
        <v>261</v>
      </c>
      <c r="F46" s="2" t="s">
        <v>257</v>
      </c>
      <c r="G46" s="2" t="s">
        <v>145</v>
      </c>
      <c r="H46" s="2" t="s">
        <v>402</v>
      </c>
      <c r="I46" s="2" t="s">
        <v>450</v>
      </c>
      <c r="J46" s="2" t="s">
        <v>306</v>
      </c>
      <c r="K46" s="2" t="s">
        <v>80</v>
      </c>
      <c r="L46" s="11">
        <v>5</v>
      </c>
      <c r="M46" s="11">
        <v>5</v>
      </c>
      <c r="N46" s="6">
        <v>58745</v>
      </c>
      <c r="O46" s="6">
        <v>293725</v>
      </c>
      <c r="P46" s="6">
        <f t="shared" si="0"/>
        <v>293725</v>
      </c>
      <c r="Q46" s="6">
        <v>0</v>
      </c>
      <c r="R46" s="11">
        <v>0</v>
      </c>
      <c r="S46" s="6">
        <v>0</v>
      </c>
      <c r="T46" s="2"/>
      <c r="U46" s="2" t="s">
        <v>380</v>
      </c>
      <c r="V46" s="2"/>
      <c r="W46" s="2" t="s">
        <v>113</v>
      </c>
      <c r="X46" s="2" t="s">
        <v>425</v>
      </c>
      <c r="Y46" s="2" t="s">
        <v>240</v>
      </c>
      <c r="Z46" s="2"/>
      <c r="AA46" s="2"/>
      <c r="AB46" t="s">
        <v>515</v>
      </c>
      <c r="AC46">
        <v>293725</v>
      </c>
      <c r="AD46" t="str">
        <f>VLOOKUP(AE46,Table1[[Ký hiệu]:[Hướng xli]],8,0)</f>
        <v>đã ghi nhận và thanh toán</v>
      </c>
      <c r="AE46" s="2">
        <v>33374</v>
      </c>
      <c r="AF46" s="6"/>
    </row>
    <row r="47" spans="1:32" x14ac:dyDescent="0.25">
      <c r="A47" s="8">
        <v>45474</v>
      </c>
      <c r="B47" s="2" t="s">
        <v>13</v>
      </c>
      <c r="C47" s="8">
        <v>45477</v>
      </c>
      <c r="D47" s="2" t="s">
        <v>183</v>
      </c>
      <c r="E47" s="2" t="s">
        <v>261</v>
      </c>
      <c r="F47" s="2" t="s">
        <v>257</v>
      </c>
      <c r="G47" s="2" t="s">
        <v>145</v>
      </c>
      <c r="H47" s="2" t="s">
        <v>402</v>
      </c>
      <c r="I47" s="2" t="s">
        <v>328</v>
      </c>
      <c r="J47" s="2" t="s">
        <v>305</v>
      </c>
      <c r="K47" s="2" t="s">
        <v>80</v>
      </c>
      <c r="L47" s="11">
        <v>5</v>
      </c>
      <c r="M47" s="11">
        <v>5</v>
      </c>
      <c r="N47" s="6">
        <v>111058</v>
      </c>
      <c r="O47" s="6">
        <v>555290</v>
      </c>
      <c r="P47" s="6">
        <f t="shared" si="0"/>
        <v>555290</v>
      </c>
      <c r="Q47" s="6">
        <v>0</v>
      </c>
      <c r="R47" s="11">
        <v>0</v>
      </c>
      <c r="S47" s="6">
        <v>0</v>
      </c>
      <c r="T47" s="2"/>
      <c r="U47" s="2" t="s">
        <v>380</v>
      </c>
      <c r="V47" s="2"/>
      <c r="W47" s="2" t="s">
        <v>113</v>
      </c>
      <c r="X47" s="2" t="s">
        <v>425</v>
      </c>
      <c r="Y47" s="2" t="s">
        <v>240</v>
      </c>
      <c r="Z47" s="2"/>
      <c r="AA47" s="2"/>
      <c r="AB47" t="s">
        <v>515</v>
      </c>
      <c r="AC47">
        <v>555290</v>
      </c>
      <c r="AD47" t="str">
        <f>VLOOKUP(AE47,Table1[[Ký hiệu]:[Hướng xli]],8,0)</f>
        <v>đã ghi nhận và thanh toán</v>
      </c>
      <c r="AE47" s="2">
        <v>33374</v>
      </c>
      <c r="AF47" s="6"/>
    </row>
    <row r="48" spans="1:32" x14ac:dyDescent="0.25">
      <c r="A48" s="8">
        <v>45474</v>
      </c>
      <c r="B48" s="2" t="s">
        <v>13</v>
      </c>
      <c r="C48" s="8">
        <v>45477</v>
      </c>
      <c r="D48" s="2" t="s">
        <v>183</v>
      </c>
      <c r="E48" s="2" t="s">
        <v>261</v>
      </c>
      <c r="F48" s="2" t="s">
        <v>257</v>
      </c>
      <c r="G48" s="2" t="s">
        <v>145</v>
      </c>
      <c r="H48" s="2" t="s">
        <v>402</v>
      </c>
      <c r="I48" s="2" t="s">
        <v>472</v>
      </c>
      <c r="J48" s="2" t="s">
        <v>256</v>
      </c>
      <c r="K48" s="2" t="s">
        <v>80</v>
      </c>
      <c r="L48" s="11">
        <v>5</v>
      </c>
      <c r="M48" s="11">
        <v>5</v>
      </c>
      <c r="N48" s="6">
        <v>44476</v>
      </c>
      <c r="O48" s="6">
        <v>222380</v>
      </c>
      <c r="P48" s="6">
        <f t="shared" si="0"/>
        <v>222380</v>
      </c>
      <c r="Q48" s="6">
        <v>0</v>
      </c>
      <c r="R48" s="11">
        <v>0</v>
      </c>
      <c r="S48" s="6">
        <v>0</v>
      </c>
      <c r="T48" s="2"/>
      <c r="U48" s="2" t="s">
        <v>380</v>
      </c>
      <c r="V48" s="2"/>
      <c r="W48" s="2" t="s">
        <v>113</v>
      </c>
      <c r="X48" s="2" t="s">
        <v>425</v>
      </c>
      <c r="Y48" s="2" t="s">
        <v>240</v>
      </c>
      <c r="Z48" s="2"/>
      <c r="AA48" s="2"/>
      <c r="AB48" t="s">
        <v>515</v>
      </c>
      <c r="AC48">
        <v>222380</v>
      </c>
      <c r="AD48" t="str">
        <f>VLOOKUP(AE48,Table1[[Ký hiệu]:[Hướng xli]],8,0)</f>
        <v>đã ghi nhận và thanh toán</v>
      </c>
      <c r="AE48" s="2">
        <v>33374</v>
      </c>
      <c r="AF48" s="6"/>
    </row>
    <row r="49" spans="1:32" x14ac:dyDescent="0.25">
      <c r="A49" s="8">
        <v>45474</v>
      </c>
      <c r="B49" s="2" t="s">
        <v>13</v>
      </c>
      <c r="C49" s="8">
        <v>45477</v>
      </c>
      <c r="D49" s="2" t="s">
        <v>183</v>
      </c>
      <c r="E49" s="2" t="s">
        <v>261</v>
      </c>
      <c r="F49" s="2" t="s">
        <v>257</v>
      </c>
      <c r="G49" s="2" t="s">
        <v>145</v>
      </c>
      <c r="H49" s="2" t="s">
        <v>402</v>
      </c>
      <c r="I49" s="2" t="s">
        <v>500</v>
      </c>
      <c r="J49" s="2" t="s">
        <v>485</v>
      </c>
      <c r="K49" s="2" t="s">
        <v>80</v>
      </c>
      <c r="L49" s="11">
        <v>5</v>
      </c>
      <c r="M49" s="11">
        <v>5</v>
      </c>
      <c r="N49" s="6">
        <v>50182</v>
      </c>
      <c r="O49" s="6">
        <v>250910</v>
      </c>
      <c r="P49" s="6">
        <f t="shared" si="0"/>
        <v>250910</v>
      </c>
      <c r="Q49" s="6">
        <v>0</v>
      </c>
      <c r="R49" s="11">
        <v>0</v>
      </c>
      <c r="S49" s="6">
        <v>0</v>
      </c>
      <c r="T49" s="2"/>
      <c r="U49" s="2" t="s">
        <v>380</v>
      </c>
      <c r="V49" s="2"/>
      <c r="W49" s="2" t="s">
        <v>113</v>
      </c>
      <c r="X49" s="2" t="s">
        <v>425</v>
      </c>
      <c r="Y49" s="2" t="s">
        <v>240</v>
      </c>
      <c r="Z49" s="2"/>
      <c r="AA49" s="2"/>
      <c r="AB49" t="s">
        <v>515</v>
      </c>
      <c r="AC49">
        <v>250910</v>
      </c>
      <c r="AD49" t="str">
        <f>VLOOKUP(AE49,Table1[[Ký hiệu]:[Hướng xli]],8,0)</f>
        <v>đã ghi nhận và thanh toán</v>
      </c>
      <c r="AE49" s="2">
        <v>33374</v>
      </c>
      <c r="AF49" s="6"/>
    </row>
    <row r="50" spans="1:32" x14ac:dyDescent="0.25">
      <c r="A50" s="8">
        <v>45474</v>
      </c>
      <c r="B50" s="2" t="s">
        <v>278</v>
      </c>
      <c r="C50" s="8">
        <v>45477</v>
      </c>
      <c r="D50" s="2" t="s">
        <v>269</v>
      </c>
      <c r="E50" s="2" t="s">
        <v>46</v>
      </c>
      <c r="F50" s="2" t="s">
        <v>257</v>
      </c>
      <c r="G50" s="2" t="s">
        <v>145</v>
      </c>
      <c r="H50" s="2" t="s">
        <v>402</v>
      </c>
      <c r="I50" s="2" t="s">
        <v>450</v>
      </c>
      <c r="J50" s="2" t="s">
        <v>306</v>
      </c>
      <c r="K50" s="2" t="s">
        <v>80</v>
      </c>
      <c r="L50" s="11">
        <v>6</v>
      </c>
      <c r="M50" s="11">
        <v>6</v>
      </c>
      <c r="N50" s="6">
        <v>58745</v>
      </c>
      <c r="O50" s="6">
        <v>352470</v>
      </c>
      <c r="P50" s="6">
        <f t="shared" si="0"/>
        <v>352470</v>
      </c>
      <c r="Q50" s="6">
        <v>0</v>
      </c>
      <c r="R50" s="11">
        <v>0</v>
      </c>
      <c r="S50" s="6">
        <v>0</v>
      </c>
      <c r="T50" s="2"/>
      <c r="U50" s="2" t="s">
        <v>380</v>
      </c>
      <c r="V50" s="2"/>
      <c r="W50" s="2" t="s">
        <v>113</v>
      </c>
      <c r="X50" s="2" t="s">
        <v>425</v>
      </c>
      <c r="Y50" s="2" t="s">
        <v>240</v>
      </c>
      <c r="Z50" s="2"/>
      <c r="AA50" s="2"/>
      <c r="AB50" t="s">
        <v>515</v>
      </c>
      <c r="AC50">
        <v>352470</v>
      </c>
      <c r="AD50" t="str">
        <f>VLOOKUP(AE50,Table1[[Ký hiệu]:[Hướng xli]],8,0)</f>
        <v>đã ghi nhận và thanh toán</v>
      </c>
      <c r="AE50" s="2">
        <v>33376</v>
      </c>
      <c r="AF50" s="6"/>
    </row>
    <row r="51" spans="1:32" x14ac:dyDescent="0.25">
      <c r="A51" s="8">
        <v>45474</v>
      </c>
      <c r="B51" s="2" t="s">
        <v>278</v>
      </c>
      <c r="C51" s="8">
        <v>45477</v>
      </c>
      <c r="D51" s="2" t="s">
        <v>269</v>
      </c>
      <c r="E51" s="2" t="s">
        <v>46</v>
      </c>
      <c r="F51" s="2" t="s">
        <v>257</v>
      </c>
      <c r="G51" s="2" t="s">
        <v>145</v>
      </c>
      <c r="H51" s="2" t="s">
        <v>402</v>
      </c>
      <c r="I51" s="2" t="s">
        <v>328</v>
      </c>
      <c r="J51" s="2" t="s">
        <v>305</v>
      </c>
      <c r="K51" s="2" t="s">
        <v>80</v>
      </c>
      <c r="L51" s="11">
        <v>6</v>
      </c>
      <c r="M51" s="11">
        <v>6</v>
      </c>
      <c r="N51" s="6">
        <v>111058</v>
      </c>
      <c r="O51" s="6">
        <v>666348</v>
      </c>
      <c r="P51" s="6">
        <f t="shared" si="0"/>
        <v>666348</v>
      </c>
      <c r="Q51" s="6">
        <v>0</v>
      </c>
      <c r="R51" s="11">
        <v>0</v>
      </c>
      <c r="S51" s="6">
        <v>0</v>
      </c>
      <c r="T51" s="2"/>
      <c r="U51" s="2" t="s">
        <v>380</v>
      </c>
      <c r="V51" s="2"/>
      <c r="W51" s="2" t="s">
        <v>113</v>
      </c>
      <c r="X51" s="2" t="s">
        <v>425</v>
      </c>
      <c r="Y51" s="2" t="s">
        <v>240</v>
      </c>
      <c r="Z51" s="2"/>
      <c r="AA51" s="2"/>
      <c r="AB51" t="s">
        <v>515</v>
      </c>
      <c r="AC51">
        <v>666348</v>
      </c>
      <c r="AD51" t="str">
        <f>VLOOKUP(AE51,Table1[[Ký hiệu]:[Hướng xli]],8,0)</f>
        <v>đã ghi nhận và thanh toán</v>
      </c>
      <c r="AE51" s="2">
        <v>33376</v>
      </c>
      <c r="AF51" s="6"/>
    </row>
    <row r="52" spans="1:32" x14ac:dyDescent="0.25">
      <c r="A52" s="8">
        <v>45474</v>
      </c>
      <c r="B52" s="2" t="s">
        <v>278</v>
      </c>
      <c r="C52" s="8">
        <v>45477</v>
      </c>
      <c r="D52" s="2" t="s">
        <v>269</v>
      </c>
      <c r="E52" s="2" t="s">
        <v>46</v>
      </c>
      <c r="F52" s="2" t="s">
        <v>257</v>
      </c>
      <c r="G52" s="2" t="s">
        <v>145</v>
      </c>
      <c r="H52" s="2" t="s">
        <v>402</v>
      </c>
      <c r="I52" s="2" t="s">
        <v>472</v>
      </c>
      <c r="J52" s="2" t="s">
        <v>256</v>
      </c>
      <c r="K52" s="2" t="s">
        <v>80</v>
      </c>
      <c r="L52" s="11">
        <v>6</v>
      </c>
      <c r="M52" s="11">
        <v>6</v>
      </c>
      <c r="N52" s="6">
        <v>44476</v>
      </c>
      <c r="O52" s="6">
        <v>266856</v>
      </c>
      <c r="P52" s="6">
        <f t="shared" si="0"/>
        <v>266856</v>
      </c>
      <c r="Q52" s="6">
        <v>0</v>
      </c>
      <c r="R52" s="11">
        <v>0</v>
      </c>
      <c r="S52" s="6">
        <v>0</v>
      </c>
      <c r="T52" s="2"/>
      <c r="U52" s="2" t="s">
        <v>380</v>
      </c>
      <c r="V52" s="2"/>
      <c r="W52" s="2" t="s">
        <v>113</v>
      </c>
      <c r="X52" s="2" t="s">
        <v>425</v>
      </c>
      <c r="Y52" s="2" t="s">
        <v>240</v>
      </c>
      <c r="Z52" s="2"/>
      <c r="AA52" s="2"/>
      <c r="AB52" t="s">
        <v>515</v>
      </c>
      <c r="AC52">
        <v>266856</v>
      </c>
      <c r="AD52" t="str">
        <f>VLOOKUP(AE52,Table1[[Ký hiệu]:[Hướng xli]],8,0)</f>
        <v>đã ghi nhận và thanh toán</v>
      </c>
      <c r="AE52" s="2">
        <v>33376</v>
      </c>
      <c r="AF52" s="6"/>
    </row>
    <row r="53" spans="1:32" x14ac:dyDescent="0.25">
      <c r="A53" s="8">
        <v>45474</v>
      </c>
      <c r="B53" s="2" t="s">
        <v>278</v>
      </c>
      <c r="C53" s="8">
        <v>45477</v>
      </c>
      <c r="D53" s="2" t="s">
        <v>269</v>
      </c>
      <c r="E53" s="2" t="s">
        <v>46</v>
      </c>
      <c r="F53" s="2" t="s">
        <v>257</v>
      </c>
      <c r="G53" s="2" t="s">
        <v>145</v>
      </c>
      <c r="H53" s="2" t="s">
        <v>402</v>
      </c>
      <c r="I53" s="2" t="s">
        <v>500</v>
      </c>
      <c r="J53" s="2" t="s">
        <v>485</v>
      </c>
      <c r="K53" s="2" t="s">
        <v>80</v>
      </c>
      <c r="L53" s="11">
        <v>6</v>
      </c>
      <c r="M53" s="11">
        <v>6</v>
      </c>
      <c r="N53" s="6">
        <v>50182</v>
      </c>
      <c r="O53" s="6">
        <v>301092</v>
      </c>
      <c r="P53" s="6">
        <f t="shared" si="0"/>
        <v>301092</v>
      </c>
      <c r="Q53" s="6">
        <v>0</v>
      </c>
      <c r="R53" s="11">
        <v>0</v>
      </c>
      <c r="S53" s="6">
        <v>0</v>
      </c>
      <c r="T53" s="2"/>
      <c r="U53" s="2" t="s">
        <v>380</v>
      </c>
      <c r="V53" s="2"/>
      <c r="W53" s="2" t="s">
        <v>113</v>
      </c>
      <c r="X53" s="2" t="s">
        <v>425</v>
      </c>
      <c r="Y53" s="2" t="s">
        <v>240</v>
      </c>
      <c r="Z53" s="2"/>
      <c r="AA53" s="2"/>
      <c r="AB53" t="s">
        <v>515</v>
      </c>
      <c r="AC53">
        <v>301092</v>
      </c>
      <c r="AD53" t="str">
        <f>VLOOKUP(AE53,Table1[[Ký hiệu]:[Hướng xli]],8,0)</f>
        <v>đã ghi nhận và thanh toán</v>
      </c>
      <c r="AE53" s="2">
        <v>33376</v>
      </c>
      <c r="AF53" s="6"/>
    </row>
    <row r="54" spans="1:32" x14ac:dyDescent="0.25">
      <c r="A54" s="8">
        <v>45474</v>
      </c>
      <c r="B54" s="2" t="s">
        <v>409</v>
      </c>
      <c r="C54" s="8">
        <v>45477</v>
      </c>
      <c r="D54" s="2" t="s">
        <v>146</v>
      </c>
      <c r="E54" s="2" t="s">
        <v>453</v>
      </c>
      <c r="F54" s="2" t="s">
        <v>195</v>
      </c>
      <c r="G54" s="2" t="s">
        <v>90</v>
      </c>
      <c r="H54" s="2" t="s">
        <v>429</v>
      </c>
      <c r="I54" s="2" t="s">
        <v>328</v>
      </c>
      <c r="J54" s="2" t="s">
        <v>305</v>
      </c>
      <c r="K54" s="2" t="s">
        <v>80</v>
      </c>
      <c r="L54" s="11">
        <v>5</v>
      </c>
      <c r="M54" s="11">
        <v>5</v>
      </c>
      <c r="N54" s="6">
        <v>111058</v>
      </c>
      <c r="O54" s="6">
        <v>555290</v>
      </c>
      <c r="P54" s="6">
        <f t="shared" si="0"/>
        <v>555290</v>
      </c>
      <c r="Q54" s="6">
        <v>0</v>
      </c>
      <c r="R54" s="11">
        <v>0</v>
      </c>
      <c r="S54" s="6">
        <v>0</v>
      </c>
      <c r="T54" s="2"/>
      <c r="U54" s="2" t="s">
        <v>29</v>
      </c>
      <c r="V54" s="2" t="s">
        <v>268</v>
      </c>
      <c r="W54" s="2" t="s">
        <v>113</v>
      </c>
      <c r="X54" s="2" t="s">
        <v>425</v>
      </c>
      <c r="Y54" s="2" t="s">
        <v>240</v>
      </c>
      <c r="Z54" s="2"/>
      <c r="AA54" s="2"/>
      <c r="AB54" t="s">
        <v>515</v>
      </c>
      <c r="AC54">
        <v>555290</v>
      </c>
      <c r="AD54" t="str">
        <f>VLOOKUP(AE54,Table1[[Ký hiệu]:[Hướng xli]],8,0)</f>
        <v>đã ghi nhận và thanh toán</v>
      </c>
      <c r="AE54" s="2">
        <v>33377</v>
      </c>
      <c r="AF54" s="6"/>
    </row>
    <row r="55" spans="1:32" x14ac:dyDescent="0.25">
      <c r="A55" s="8">
        <v>45474</v>
      </c>
      <c r="B55" s="2" t="s">
        <v>409</v>
      </c>
      <c r="C55" s="8">
        <v>45477</v>
      </c>
      <c r="D55" s="2" t="s">
        <v>146</v>
      </c>
      <c r="E55" s="2" t="s">
        <v>453</v>
      </c>
      <c r="F55" s="2" t="s">
        <v>195</v>
      </c>
      <c r="G55" s="2" t="s">
        <v>90</v>
      </c>
      <c r="H55" s="2" t="s">
        <v>429</v>
      </c>
      <c r="I55" s="2" t="s">
        <v>472</v>
      </c>
      <c r="J55" s="2" t="s">
        <v>256</v>
      </c>
      <c r="K55" s="2" t="s">
        <v>80</v>
      </c>
      <c r="L55" s="11">
        <v>5</v>
      </c>
      <c r="M55" s="11">
        <v>5</v>
      </c>
      <c r="N55" s="6">
        <v>55595</v>
      </c>
      <c r="O55" s="6">
        <v>277975</v>
      </c>
      <c r="P55" s="6">
        <f t="shared" si="0"/>
        <v>277975</v>
      </c>
      <c r="Q55" s="6">
        <v>0</v>
      </c>
      <c r="R55" s="11">
        <v>0</v>
      </c>
      <c r="S55" s="6">
        <v>0</v>
      </c>
      <c r="T55" s="2"/>
      <c r="U55" s="2" t="s">
        <v>29</v>
      </c>
      <c r="V55" s="2" t="s">
        <v>268</v>
      </c>
      <c r="W55" s="2" t="s">
        <v>113</v>
      </c>
      <c r="X55" s="2" t="s">
        <v>425</v>
      </c>
      <c r="Y55" s="2" t="s">
        <v>240</v>
      </c>
      <c r="Z55" s="2"/>
      <c r="AA55" s="2"/>
      <c r="AB55" t="s">
        <v>515</v>
      </c>
      <c r="AC55">
        <v>277975</v>
      </c>
      <c r="AD55" t="str">
        <f>VLOOKUP(AE55,Table1[[Ký hiệu]:[Hướng xli]],8,0)</f>
        <v>đã ghi nhận và thanh toán</v>
      </c>
      <c r="AE55" s="2">
        <v>33377</v>
      </c>
      <c r="AF55" s="6"/>
    </row>
    <row r="56" spans="1:32" x14ac:dyDescent="0.25">
      <c r="A56" s="8">
        <v>45474</v>
      </c>
      <c r="B56" s="2" t="s">
        <v>20</v>
      </c>
      <c r="C56" s="8">
        <v>45478</v>
      </c>
      <c r="D56" s="2" t="s">
        <v>179</v>
      </c>
      <c r="E56" s="2" t="s">
        <v>431</v>
      </c>
      <c r="F56" s="2" t="s">
        <v>260</v>
      </c>
      <c r="G56" s="2" t="s">
        <v>297</v>
      </c>
      <c r="H56" s="2" t="s">
        <v>75</v>
      </c>
      <c r="I56" s="2" t="s">
        <v>328</v>
      </c>
      <c r="J56" s="2" t="s">
        <v>305</v>
      </c>
      <c r="K56" s="2" t="s">
        <v>80</v>
      </c>
      <c r="L56" s="11">
        <v>5</v>
      </c>
      <c r="M56" s="11">
        <v>5</v>
      </c>
      <c r="N56" s="6">
        <v>111058</v>
      </c>
      <c r="O56" s="6">
        <v>555290</v>
      </c>
      <c r="P56" s="6">
        <f t="shared" si="0"/>
        <v>555290</v>
      </c>
      <c r="Q56" s="6">
        <v>0</v>
      </c>
      <c r="R56" s="11">
        <v>0</v>
      </c>
      <c r="S56" s="6">
        <v>0</v>
      </c>
      <c r="T56" s="2"/>
      <c r="U56" s="2" t="s">
        <v>157</v>
      </c>
      <c r="V56" s="2"/>
      <c r="W56" s="2" t="s">
        <v>113</v>
      </c>
      <c r="X56" s="2" t="s">
        <v>425</v>
      </c>
      <c r="Y56" s="2" t="s">
        <v>240</v>
      </c>
      <c r="Z56" s="2"/>
      <c r="AA56" s="2"/>
      <c r="AB56" t="s">
        <v>513</v>
      </c>
      <c r="AC56">
        <v>0</v>
      </c>
      <c r="AD56" t="str">
        <f>VLOOKUP(AE56,Table1[[Ký hiệu]:[Hướng xli]],9,0)</f>
        <v>NCC điều chỉnh giảm toàn bộ HĐ</v>
      </c>
      <c r="AE56" s="2">
        <v>33477</v>
      </c>
      <c r="AF56" s="6"/>
    </row>
    <row r="57" spans="1:32" x14ac:dyDescent="0.25">
      <c r="A57" s="8">
        <v>45474</v>
      </c>
      <c r="B57" s="2" t="s">
        <v>20</v>
      </c>
      <c r="C57" s="8">
        <v>45478</v>
      </c>
      <c r="D57" s="2" t="s">
        <v>179</v>
      </c>
      <c r="E57" s="2" t="s">
        <v>431</v>
      </c>
      <c r="F57" s="2" t="s">
        <v>260</v>
      </c>
      <c r="G57" s="2" t="s">
        <v>297</v>
      </c>
      <c r="H57" s="2" t="s">
        <v>75</v>
      </c>
      <c r="I57" s="2" t="s">
        <v>450</v>
      </c>
      <c r="J57" s="2" t="s">
        <v>306</v>
      </c>
      <c r="K57" s="2" t="s">
        <v>80</v>
      </c>
      <c r="L57" s="11">
        <v>3</v>
      </c>
      <c r="M57" s="11">
        <v>3</v>
      </c>
      <c r="N57" s="6">
        <v>58745</v>
      </c>
      <c r="O57" s="6">
        <v>176235</v>
      </c>
      <c r="P57" s="6">
        <f t="shared" si="0"/>
        <v>176235</v>
      </c>
      <c r="Q57" s="6">
        <v>0</v>
      </c>
      <c r="R57" s="11">
        <v>0</v>
      </c>
      <c r="S57" s="6">
        <v>0</v>
      </c>
      <c r="T57" s="2"/>
      <c r="U57" s="2" t="s">
        <v>157</v>
      </c>
      <c r="V57" s="2"/>
      <c r="W57" s="2" t="s">
        <v>113</v>
      </c>
      <c r="X57" s="2" t="s">
        <v>425</v>
      </c>
      <c r="Y57" s="2" t="s">
        <v>240</v>
      </c>
      <c r="Z57" s="2"/>
      <c r="AA57" s="2"/>
      <c r="AB57" t="s">
        <v>513</v>
      </c>
      <c r="AC57">
        <v>0</v>
      </c>
      <c r="AD57" t="str">
        <f>VLOOKUP(AE57,Table1[[Ký hiệu]:[Hướng xli]],9,0)</f>
        <v>NCC điều chỉnh giảm toàn bộ HĐ</v>
      </c>
      <c r="AE57" s="2">
        <v>33477</v>
      </c>
      <c r="AF57" s="6"/>
    </row>
    <row r="58" spans="1:32" x14ac:dyDescent="0.25">
      <c r="A58" s="8">
        <v>45474</v>
      </c>
      <c r="B58" s="2" t="s">
        <v>20</v>
      </c>
      <c r="C58" s="8">
        <v>45478</v>
      </c>
      <c r="D58" s="2" t="s">
        <v>179</v>
      </c>
      <c r="E58" s="2" t="s">
        <v>431</v>
      </c>
      <c r="F58" s="2" t="s">
        <v>260</v>
      </c>
      <c r="G58" s="2" t="s">
        <v>297</v>
      </c>
      <c r="H58" s="2" t="s">
        <v>75</v>
      </c>
      <c r="I58" s="2" t="s">
        <v>472</v>
      </c>
      <c r="J58" s="2" t="s">
        <v>256</v>
      </c>
      <c r="K58" s="2" t="s">
        <v>80</v>
      </c>
      <c r="L58" s="11">
        <v>3</v>
      </c>
      <c r="M58" s="11">
        <v>3</v>
      </c>
      <c r="N58" s="6">
        <v>55595</v>
      </c>
      <c r="O58" s="6">
        <v>166785</v>
      </c>
      <c r="P58" s="6">
        <f t="shared" si="0"/>
        <v>166785</v>
      </c>
      <c r="Q58" s="6">
        <v>0</v>
      </c>
      <c r="R58" s="11">
        <v>0</v>
      </c>
      <c r="S58" s="6">
        <v>0</v>
      </c>
      <c r="T58" s="2"/>
      <c r="U58" s="2" t="s">
        <v>157</v>
      </c>
      <c r="V58" s="2"/>
      <c r="W58" s="2" t="s">
        <v>113</v>
      </c>
      <c r="X58" s="2" t="s">
        <v>425</v>
      </c>
      <c r="Y58" s="2" t="s">
        <v>240</v>
      </c>
      <c r="Z58" s="2"/>
      <c r="AA58" s="2"/>
      <c r="AB58" t="s">
        <v>513</v>
      </c>
      <c r="AC58">
        <v>0</v>
      </c>
      <c r="AD58" t="str">
        <f>VLOOKUP(AE58,Table1[[Ký hiệu]:[Hướng xli]],9,0)</f>
        <v>NCC điều chỉnh giảm toàn bộ HĐ</v>
      </c>
      <c r="AE58" s="2">
        <v>33477</v>
      </c>
      <c r="AF58" s="6"/>
    </row>
    <row r="59" spans="1:32" x14ac:dyDescent="0.25">
      <c r="A59" s="8">
        <v>45474</v>
      </c>
      <c r="B59" s="2" t="s">
        <v>20</v>
      </c>
      <c r="C59" s="8">
        <v>45478</v>
      </c>
      <c r="D59" s="2" t="s">
        <v>179</v>
      </c>
      <c r="E59" s="2" t="s">
        <v>431</v>
      </c>
      <c r="F59" s="2" t="s">
        <v>260</v>
      </c>
      <c r="G59" s="2" t="s">
        <v>297</v>
      </c>
      <c r="H59" s="2" t="s">
        <v>75</v>
      </c>
      <c r="I59" s="2" t="s">
        <v>448</v>
      </c>
      <c r="J59" s="2" t="s">
        <v>372</v>
      </c>
      <c r="K59" s="2" t="s">
        <v>80</v>
      </c>
      <c r="L59" s="11">
        <v>5</v>
      </c>
      <c r="M59" s="11">
        <v>5</v>
      </c>
      <c r="N59" s="6">
        <v>74250</v>
      </c>
      <c r="O59" s="6">
        <v>371250</v>
      </c>
      <c r="P59" s="6">
        <f t="shared" si="0"/>
        <v>371250</v>
      </c>
      <c r="Q59" s="6">
        <v>0</v>
      </c>
      <c r="R59" s="11">
        <v>0</v>
      </c>
      <c r="S59" s="6">
        <v>0</v>
      </c>
      <c r="T59" s="2"/>
      <c r="U59" s="2" t="s">
        <v>157</v>
      </c>
      <c r="V59" s="2"/>
      <c r="W59" s="2" t="s">
        <v>113</v>
      </c>
      <c r="X59" s="2" t="s">
        <v>425</v>
      </c>
      <c r="Y59" s="2" t="s">
        <v>240</v>
      </c>
      <c r="Z59" s="2"/>
      <c r="AA59" s="2"/>
      <c r="AB59" t="s">
        <v>513</v>
      </c>
      <c r="AC59">
        <v>0</v>
      </c>
      <c r="AD59" t="str">
        <f>VLOOKUP(AE59,Table1[[Ký hiệu]:[Hướng xli]],9,0)</f>
        <v>NCC điều chỉnh giảm toàn bộ HĐ</v>
      </c>
      <c r="AE59" s="2">
        <v>33477</v>
      </c>
      <c r="AF59" s="6"/>
    </row>
    <row r="60" spans="1:32" x14ac:dyDescent="0.25">
      <c r="A60" s="8">
        <v>45474</v>
      </c>
      <c r="B60" s="2" t="s">
        <v>20</v>
      </c>
      <c r="C60" s="8">
        <v>45478</v>
      </c>
      <c r="D60" s="2" t="s">
        <v>179</v>
      </c>
      <c r="E60" s="2" t="s">
        <v>431</v>
      </c>
      <c r="F60" s="2" t="s">
        <v>260</v>
      </c>
      <c r="G60" s="2" t="s">
        <v>297</v>
      </c>
      <c r="H60" s="2" t="s">
        <v>75</v>
      </c>
      <c r="I60" s="2" t="s">
        <v>490</v>
      </c>
      <c r="J60" s="2" t="s">
        <v>236</v>
      </c>
      <c r="K60" s="2" t="s">
        <v>80</v>
      </c>
      <c r="L60" s="11">
        <v>3</v>
      </c>
      <c r="M60" s="11">
        <v>3</v>
      </c>
      <c r="N60" s="6">
        <v>70950</v>
      </c>
      <c r="O60" s="6">
        <v>212850</v>
      </c>
      <c r="P60" s="6">
        <f t="shared" si="0"/>
        <v>212850</v>
      </c>
      <c r="Q60" s="6">
        <v>0</v>
      </c>
      <c r="R60" s="11">
        <v>0</v>
      </c>
      <c r="S60" s="6">
        <v>0</v>
      </c>
      <c r="T60" s="2"/>
      <c r="U60" s="2" t="s">
        <v>157</v>
      </c>
      <c r="V60" s="2"/>
      <c r="W60" s="2" t="s">
        <v>113</v>
      </c>
      <c r="X60" s="2" t="s">
        <v>425</v>
      </c>
      <c r="Y60" s="2" t="s">
        <v>240</v>
      </c>
      <c r="Z60" s="2"/>
      <c r="AA60" s="2"/>
      <c r="AB60" t="s">
        <v>513</v>
      </c>
      <c r="AC60">
        <v>0</v>
      </c>
      <c r="AD60" t="str">
        <f>VLOOKUP(AE60,Table1[[Ký hiệu]:[Hướng xli]],9,0)</f>
        <v>NCC điều chỉnh giảm toàn bộ HĐ</v>
      </c>
      <c r="AE60" s="2">
        <v>33477</v>
      </c>
      <c r="AF60" s="6"/>
    </row>
    <row r="61" spans="1:32" x14ac:dyDescent="0.25">
      <c r="A61" s="8">
        <v>45474</v>
      </c>
      <c r="B61" s="2" t="s">
        <v>20</v>
      </c>
      <c r="C61" s="8">
        <v>45478</v>
      </c>
      <c r="D61" s="2" t="s">
        <v>179</v>
      </c>
      <c r="E61" s="2" t="s">
        <v>431</v>
      </c>
      <c r="F61" s="2" t="s">
        <v>260</v>
      </c>
      <c r="G61" s="2" t="s">
        <v>297</v>
      </c>
      <c r="H61" s="2" t="s">
        <v>75</v>
      </c>
      <c r="I61" s="2" t="s">
        <v>243</v>
      </c>
      <c r="J61" s="2" t="s">
        <v>430</v>
      </c>
      <c r="K61" s="2" t="s">
        <v>80</v>
      </c>
      <c r="L61" s="11">
        <v>3</v>
      </c>
      <c r="M61" s="11">
        <v>3</v>
      </c>
      <c r="N61" s="6">
        <v>46000</v>
      </c>
      <c r="O61" s="6">
        <v>138000</v>
      </c>
      <c r="P61" s="6">
        <f t="shared" si="0"/>
        <v>138000</v>
      </c>
      <c r="Q61" s="6">
        <v>0</v>
      </c>
      <c r="R61" s="11">
        <v>0</v>
      </c>
      <c r="S61" s="6">
        <v>0</v>
      </c>
      <c r="T61" s="2"/>
      <c r="U61" s="2" t="s">
        <v>157</v>
      </c>
      <c r="V61" s="2"/>
      <c r="W61" s="2" t="s">
        <v>113</v>
      </c>
      <c r="X61" s="2" t="s">
        <v>425</v>
      </c>
      <c r="Y61" s="2" t="s">
        <v>240</v>
      </c>
      <c r="Z61" s="2"/>
      <c r="AA61" s="2"/>
      <c r="AB61" t="s">
        <v>513</v>
      </c>
      <c r="AC61">
        <v>0</v>
      </c>
      <c r="AD61" t="str">
        <f>VLOOKUP(AE61,Table1[[Ký hiệu]:[Hướng xli]],9,0)</f>
        <v>NCC điều chỉnh giảm toàn bộ HĐ</v>
      </c>
      <c r="AE61" s="2">
        <v>33477</v>
      </c>
      <c r="AF61" s="6"/>
    </row>
    <row r="62" spans="1:32" x14ac:dyDescent="0.25">
      <c r="A62" s="8">
        <v>45474</v>
      </c>
      <c r="B62" s="2" t="s">
        <v>99</v>
      </c>
      <c r="C62" s="8">
        <v>45478</v>
      </c>
      <c r="D62" s="2" t="s">
        <v>103</v>
      </c>
      <c r="E62" s="2">
        <v>4161057982</v>
      </c>
      <c r="F62" s="2" t="s">
        <v>209</v>
      </c>
      <c r="G62" s="2" t="s">
        <v>411</v>
      </c>
      <c r="H62" s="2" t="s">
        <v>251</v>
      </c>
      <c r="I62" s="2" t="s">
        <v>450</v>
      </c>
      <c r="J62" s="2" t="s">
        <v>306</v>
      </c>
      <c r="K62" s="2" t="s">
        <v>80</v>
      </c>
      <c r="L62" s="11">
        <v>5</v>
      </c>
      <c r="M62" s="11">
        <v>5</v>
      </c>
      <c r="N62" s="6">
        <v>58745</v>
      </c>
      <c r="O62" s="6">
        <v>293725</v>
      </c>
      <c r="P62" s="6">
        <f t="shared" si="0"/>
        <v>293725</v>
      </c>
      <c r="Q62" s="6">
        <v>0</v>
      </c>
      <c r="R62" s="11">
        <v>0</v>
      </c>
      <c r="S62" s="6">
        <v>0</v>
      </c>
      <c r="T62" s="2" t="s">
        <v>207</v>
      </c>
      <c r="U62" s="2" t="s">
        <v>408</v>
      </c>
      <c r="V62" s="2" t="s">
        <v>365</v>
      </c>
      <c r="W62" s="2" t="s">
        <v>113</v>
      </c>
      <c r="X62" s="2" t="s">
        <v>425</v>
      </c>
      <c r="Y62" s="2" t="s">
        <v>240</v>
      </c>
      <c r="Z62" s="2"/>
      <c r="AA62" s="2"/>
      <c r="AB62" t="s">
        <v>514</v>
      </c>
      <c r="AC62">
        <v>293725</v>
      </c>
      <c r="AD62" t="str">
        <f>VLOOKUP(AE62,Table1[[Ký hiệu]:[Hướng xli]],9,0)</f>
        <v>NCC check theo sheep data cửa hàng nhập kho điều chỉnh giảm toàn bộ HĐ cũ và xuất lại HĐ mới đúng số lượng</v>
      </c>
      <c r="AE62" s="2">
        <v>33499</v>
      </c>
      <c r="AF62" s="6"/>
    </row>
    <row r="63" spans="1:32" x14ac:dyDescent="0.25">
      <c r="A63" s="8">
        <v>45474</v>
      </c>
      <c r="B63" s="2" t="s">
        <v>99</v>
      </c>
      <c r="C63" s="8">
        <v>45478</v>
      </c>
      <c r="D63" s="2" t="s">
        <v>103</v>
      </c>
      <c r="E63" s="2">
        <v>4161057982</v>
      </c>
      <c r="F63" s="2" t="s">
        <v>209</v>
      </c>
      <c r="G63" s="2" t="s">
        <v>411</v>
      </c>
      <c r="H63" s="2" t="s">
        <v>251</v>
      </c>
      <c r="I63" s="2" t="s">
        <v>500</v>
      </c>
      <c r="J63" s="2" t="s">
        <v>485</v>
      </c>
      <c r="K63" s="2" t="s">
        <v>80</v>
      </c>
      <c r="L63" s="11">
        <v>5</v>
      </c>
      <c r="M63" s="11">
        <v>5</v>
      </c>
      <c r="N63" s="6">
        <v>50182</v>
      </c>
      <c r="O63" s="6">
        <v>250910</v>
      </c>
      <c r="P63" s="6">
        <f t="shared" si="0"/>
        <v>250910</v>
      </c>
      <c r="Q63" s="6">
        <v>0</v>
      </c>
      <c r="R63" s="11">
        <v>0</v>
      </c>
      <c r="S63" s="6">
        <v>0</v>
      </c>
      <c r="T63" s="2" t="s">
        <v>207</v>
      </c>
      <c r="U63" s="2" t="s">
        <v>408</v>
      </c>
      <c r="V63" s="2" t="s">
        <v>365</v>
      </c>
      <c r="W63" s="2" t="s">
        <v>113</v>
      </c>
      <c r="X63" s="2" t="s">
        <v>425</v>
      </c>
      <c r="Y63" s="2" t="s">
        <v>240</v>
      </c>
      <c r="Z63" s="2"/>
      <c r="AA63" s="2"/>
      <c r="AB63" t="s">
        <v>514</v>
      </c>
      <c r="AC63">
        <v>250910</v>
      </c>
      <c r="AD63" t="str">
        <f>VLOOKUP(AE63,Table1[[Ký hiệu]:[Hướng xli]],9,0)</f>
        <v>NCC check theo sheep data cửa hàng nhập kho điều chỉnh giảm toàn bộ HĐ cũ và xuất lại HĐ mới đúng số lượng</v>
      </c>
      <c r="AE63" s="2">
        <v>33499</v>
      </c>
      <c r="AF63" s="6"/>
    </row>
    <row r="64" spans="1:32" s="16" customFormat="1" x14ac:dyDescent="0.25">
      <c r="A64" s="13">
        <v>45474</v>
      </c>
      <c r="B64" s="14" t="s">
        <v>99</v>
      </c>
      <c r="C64" s="13">
        <v>45478</v>
      </c>
      <c r="D64" s="14" t="s">
        <v>103</v>
      </c>
      <c r="E64" s="14">
        <v>4161057982</v>
      </c>
      <c r="F64" s="14" t="s">
        <v>209</v>
      </c>
      <c r="G64" s="14" t="s">
        <v>411</v>
      </c>
      <c r="H64" s="14" t="s">
        <v>251</v>
      </c>
      <c r="I64" s="14" t="s">
        <v>448</v>
      </c>
      <c r="J64" s="14" t="s">
        <v>372</v>
      </c>
      <c r="K64" s="14" t="s">
        <v>80</v>
      </c>
      <c r="L64" s="12">
        <v>5</v>
      </c>
      <c r="M64" s="12">
        <v>0</v>
      </c>
      <c r="N64" s="15">
        <v>74250</v>
      </c>
      <c r="O64" s="15">
        <v>371250</v>
      </c>
      <c r="P64" s="6">
        <f t="shared" si="0"/>
        <v>0</v>
      </c>
      <c r="Q64" s="15">
        <v>0</v>
      </c>
      <c r="R64" s="12">
        <v>0</v>
      </c>
      <c r="S64" s="15">
        <v>0</v>
      </c>
      <c r="T64" s="14" t="s">
        <v>207</v>
      </c>
      <c r="U64" s="14" t="s">
        <v>408</v>
      </c>
      <c r="V64" s="14" t="s">
        <v>365</v>
      </c>
      <c r="W64" s="14" t="s">
        <v>113</v>
      </c>
      <c r="X64" s="14" t="s">
        <v>425</v>
      </c>
      <c r="Y64" s="14" t="s">
        <v>240</v>
      </c>
      <c r="Z64" s="14"/>
      <c r="AA64" s="14"/>
      <c r="AB64" s="16" t="s">
        <v>514</v>
      </c>
      <c r="AC64" s="16">
        <v>0</v>
      </c>
      <c r="AD64" t="str">
        <f>VLOOKUP(AE64,Table1[[Ký hiệu]:[Hướng xli]],9,0)</f>
        <v>NCC check theo sheep data cửa hàng nhập kho điều chỉnh giảm toàn bộ HĐ cũ và xuất lại HĐ mới đúng số lượng</v>
      </c>
      <c r="AE64" s="14">
        <v>33499</v>
      </c>
      <c r="AF64" s="6"/>
    </row>
    <row r="65" spans="1:32" x14ac:dyDescent="0.25">
      <c r="A65" s="8">
        <v>45476</v>
      </c>
      <c r="B65" s="2" t="s">
        <v>303</v>
      </c>
      <c r="C65" s="8">
        <v>45478</v>
      </c>
      <c r="D65" s="2" t="s">
        <v>40</v>
      </c>
      <c r="E65" s="2" t="s">
        <v>338</v>
      </c>
      <c r="F65" s="2" t="s">
        <v>204</v>
      </c>
      <c r="G65" s="2" t="s">
        <v>63</v>
      </c>
      <c r="H65" s="2" t="s">
        <v>117</v>
      </c>
      <c r="I65" s="2" t="s">
        <v>450</v>
      </c>
      <c r="J65" s="2" t="s">
        <v>306</v>
      </c>
      <c r="K65" s="2" t="s">
        <v>80</v>
      </c>
      <c r="L65" s="11">
        <v>3</v>
      </c>
      <c r="M65" s="11">
        <v>3</v>
      </c>
      <c r="N65" s="6">
        <v>58745</v>
      </c>
      <c r="O65" s="6">
        <v>176235</v>
      </c>
      <c r="P65" s="6">
        <f t="shared" si="0"/>
        <v>176235</v>
      </c>
      <c r="Q65" s="6">
        <v>0</v>
      </c>
      <c r="R65" s="11">
        <v>0</v>
      </c>
      <c r="S65" s="6">
        <v>0</v>
      </c>
      <c r="T65" s="2"/>
      <c r="U65" s="2" t="s">
        <v>197</v>
      </c>
      <c r="V65" s="2"/>
      <c r="W65" s="2" t="s">
        <v>113</v>
      </c>
      <c r="X65" s="2" t="s">
        <v>425</v>
      </c>
      <c r="Y65" s="2" t="s">
        <v>240</v>
      </c>
      <c r="Z65" s="2"/>
      <c r="AA65" s="2"/>
      <c r="AB65" t="s">
        <v>518</v>
      </c>
      <c r="AC65">
        <v>0</v>
      </c>
      <c r="AD65" t="str">
        <f>VLOOKUP(AE65,Table1[[Ký hiệu]:[Hướng xli]],9,0)</f>
        <v>NCC điều chỉnh giảm toàn bộ HĐ</v>
      </c>
      <c r="AE65" s="2">
        <v>33536</v>
      </c>
      <c r="AF65" s="6"/>
    </row>
    <row r="66" spans="1:32" x14ac:dyDescent="0.25">
      <c r="A66" s="8">
        <v>45476</v>
      </c>
      <c r="B66" s="2" t="s">
        <v>303</v>
      </c>
      <c r="C66" s="8">
        <v>45478</v>
      </c>
      <c r="D66" s="2" t="s">
        <v>40</v>
      </c>
      <c r="E66" s="2" t="s">
        <v>338</v>
      </c>
      <c r="F66" s="2" t="s">
        <v>204</v>
      </c>
      <c r="G66" s="2" t="s">
        <v>63</v>
      </c>
      <c r="H66" s="2" t="s">
        <v>117</v>
      </c>
      <c r="I66" s="2" t="s">
        <v>328</v>
      </c>
      <c r="J66" s="2" t="s">
        <v>305</v>
      </c>
      <c r="K66" s="2" t="s">
        <v>80</v>
      </c>
      <c r="L66" s="11">
        <v>3</v>
      </c>
      <c r="M66" s="11">
        <v>3</v>
      </c>
      <c r="N66" s="6">
        <v>111058</v>
      </c>
      <c r="O66" s="6">
        <v>333174</v>
      </c>
      <c r="P66" s="6">
        <f t="shared" si="0"/>
        <v>333174</v>
      </c>
      <c r="Q66" s="6">
        <v>0</v>
      </c>
      <c r="R66" s="11">
        <v>0</v>
      </c>
      <c r="S66" s="6">
        <v>0</v>
      </c>
      <c r="T66" s="2"/>
      <c r="U66" s="2" t="s">
        <v>197</v>
      </c>
      <c r="V66" s="2"/>
      <c r="W66" s="2" t="s">
        <v>113</v>
      </c>
      <c r="X66" s="2" t="s">
        <v>425</v>
      </c>
      <c r="Y66" s="2" t="s">
        <v>240</v>
      </c>
      <c r="Z66" s="2"/>
      <c r="AA66" s="2"/>
      <c r="AB66" t="s">
        <v>518</v>
      </c>
      <c r="AC66">
        <v>0</v>
      </c>
      <c r="AD66" t="str">
        <f>VLOOKUP(AE66,Table1[[Ký hiệu]:[Hướng xli]],9,0)</f>
        <v>NCC điều chỉnh giảm toàn bộ HĐ</v>
      </c>
      <c r="AE66" s="2">
        <v>33536</v>
      </c>
      <c r="AF66" s="6"/>
    </row>
    <row r="67" spans="1:32" x14ac:dyDescent="0.25">
      <c r="A67" s="8">
        <v>45476</v>
      </c>
      <c r="B67" s="2" t="s">
        <v>303</v>
      </c>
      <c r="C67" s="8">
        <v>45478</v>
      </c>
      <c r="D67" s="2" t="s">
        <v>40</v>
      </c>
      <c r="E67" s="2" t="s">
        <v>338</v>
      </c>
      <c r="F67" s="2" t="s">
        <v>204</v>
      </c>
      <c r="G67" s="2" t="s">
        <v>63</v>
      </c>
      <c r="H67" s="2" t="s">
        <v>117</v>
      </c>
      <c r="I67" s="2" t="s">
        <v>472</v>
      </c>
      <c r="J67" s="2" t="s">
        <v>256</v>
      </c>
      <c r="K67" s="2" t="s">
        <v>80</v>
      </c>
      <c r="L67" s="11">
        <v>3</v>
      </c>
      <c r="M67" s="11">
        <v>3</v>
      </c>
      <c r="N67" s="6">
        <v>55595</v>
      </c>
      <c r="O67" s="6">
        <v>166785</v>
      </c>
      <c r="P67" s="6">
        <f t="shared" ref="P67:P130" si="1">M67*N67</f>
        <v>166785</v>
      </c>
      <c r="Q67" s="6">
        <v>0</v>
      </c>
      <c r="R67" s="11">
        <v>0</v>
      </c>
      <c r="S67" s="6">
        <v>0</v>
      </c>
      <c r="T67" s="2"/>
      <c r="U67" s="2" t="s">
        <v>197</v>
      </c>
      <c r="V67" s="2"/>
      <c r="W67" s="2" t="s">
        <v>113</v>
      </c>
      <c r="X67" s="2" t="s">
        <v>425</v>
      </c>
      <c r="Y67" s="2" t="s">
        <v>240</v>
      </c>
      <c r="Z67" s="2"/>
      <c r="AA67" s="2"/>
      <c r="AB67" t="s">
        <v>518</v>
      </c>
      <c r="AC67">
        <v>0</v>
      </c>
      <c r="AD67" t="str">
        <f>VLOOKUP(AE67,Table1[[Ký hiệu]:[Hướng xli]],9,0)</f>
        <v>NCC điều chỉnh giảm toàn bộ HĐ</v>
      </c>
      <c r="AE67" s="2">
        <v>33536</v>
      </c>
      <c r="AF67" s="6"/>
    </row>
    <row r="68" spans="1:32" x14ac:dyDescent="0.25">
      <c r="A68" s="8">
        <v>45476</v>
      </c>
      <c r="B68" s="2" t="s">
        <v>303</v>
      </c>
      <c r="C68" s="8">
        <v>45478</v>
      </c>
      <c r="D68" s="2" t="s">
        <v>40</v>
      </c>
      <c r="E68" s="2" t="s">
        <v>338</v>
      </c>
      <c r="F68" s="2" t="s">
        <v>204</v>
      </c>
      <c r="G68" s="2" t="s">
        <v>63</v>
      </c>
      <c r="H68" s="2" t="s">
        <v>117</v>
      </c>
      <c r="I68" s="2" t="s">
        <v>45</v>
      </c>
      <c r="J68" s="2" t="s">
        <v>168</v>
      </c>
      <c r="K68" s="2" t="s">
        <v>80</v>
      </c>
      <c r="L68" s="11">
        <v>3</v>
      </c>
      <c r="M68" s="11">
        <v>3</v>
      </c>
      <c r="N68" s="6">
        <v>59400</v>
      </c>
      <c r="O68" s="6">
        <v>178200</v>
      </c>
      <c r="P68" s="6">
        <f t="shared" si="1"/>
        <v>178200</v>
      </c>
      <c r="Q68" s="6">
        <v>0</v>
      </c>
      <c r="R68" s="11">
        <v>0</v>
      </c>
      <c r="S68" s="6">
        <v>0</v>
      </c>
      <c r="T68" s="2"/>
      <c r="U68" s="2" t="s">
        <v>197</v>
      </c>
      <c r="V68" s="2"/>
      <c r="W68" s="2" t="s">
        <v>113</v>
      </c>
      <c r="X68" s="2" t="s">
        <v>425</v>
      </c>
      <c r="Y68" s="2" t="s">
        <v>240</v>
      </c>
      <c r="Z68" s="2"/>
      <c r="AA68" s="2"/>
      <c r="AB68" t="s">
        <v>518</v>
      </c>
      <c r="AC68">
        <v>0</v>
      </c>
      <c r="AD68" t="str">
        <f>VLOOKUP(AE68,Table1[[Ký hiệu]:[Hướng xli]],9,0)</f>
        <v>NCC điều chỉnh giảm toàn bộ HĐ</v>
      </c>
      <c r="AE68" s="2">
        <v>33536</v>
      </c>
      <c r="AF68" s="6"/>
    </row>
    <row r="69" spans="1:32" x14ac:dyDescent="0.25">
      <c r="A69" s="8">
        <v>45476</v>
      </c>
      <c r="B69" s="2" t="s">
        <v>303</v>
      </c>
      <c r="C69" s="8">
        <v>45478</v>
      </c>
      <c r="D69" s="2" t="s">
        <v>40</v>
      </c>
      <c r="E69" s="2" t="s">
        <v>338</v>
      </c>
      <c r="F69" s="2" t="s">
        <v>204</v>
      </c>
      <c r="G69" s="2" t="s">
        <v>63</v>
      </c>
      <c r="H69" s="2" t="s">
        <v>117</v>
      </c>
      <c r="I69" s="2" t="s">
        <v>490</v>
      </c>
      <c r="J69" s="2" t="s">
        <v>236</v>
      </c>
      <c r="K69" s="2" t="s">
        <v>80</v>
      </c>
      <c r="L69" s="11">
        <v>3</v>
      </c>
      <c r="M69" s="11">
        <v>3</v>
      </c>
      <c r="N69" s="6">
        <v>70950</v>
      </c>
      <c r="O69" s="6">
        <v>212850</v>
      </c>
      <c r="P69" s="6">
        <f t="shared" si="1"/>
        <v>212850</v>
      </c>
      <c r="Q69" s="6">
        <v>0</v>
      </c>
      <c r="R69" s="11">
        <v>0</v>
      </c>
      <c r="S69" s="6">
        <v>0</v>
      </c>
      <c r="T69" s="2"/>
      <c r="U69" s="2" t="s">
        <v>197</v>
      </c>
      <c r="V69" s="2"/>
      <c r="W69" s="2" t="s">
        <v>113</v>
      </c>
      <c r="X69" s="2" t="s">
        <v>425</v>
      </c>
      <c r="Y69" s="2" t="s">
        <v>240</v>
      </c>
      <c r="Z69" s="2"/>
      <c r="AA69" s="2"/>
      <c r="AB69" t="s">
        <v>518</v>
      </c>
      <c r="AC69">
        <v>0</v>
      </c>
      <c r="AD69" t="str">
        <f>VLOOKUP(AE69,Table1[[Ký hiệu]:[Hướng xli]],9,0)</f>
        <v>NCC điều chỉnh giảm toàn bộ HĐ</v>
      </c>
      <c r="AE69" s="2">
        <v>33536</v>
      </c>
      <c r="AF69" s="6"/>
    </row>
    <row r="70" spans="1:32" x14ac:dyDescent="0.25">
      <c r="A70" s="8">
        <v>45476</v>
      </c>
      <c r="B70" s="2" t="s">
        <v>303</v>
      </c>
      <c r="C70" s="8">
        <v>45478</v>
      </c>
      <c r="D70" s="2" t="s">
        <v>40</v>
      </c>
      <c r="E70" s="2" t="s">
        <v>338</v>
      </c>
      <c r="F70" s="2" t="s">
        <v>204</v>
      </c>
      <c r="G70" s="2" t="s">
        <v>63</v>
      </c>
      <c r="H70" s="2" t="s">
        <v>117</v>
      </c>
      <c r="I70" s="2" t="s">
        <v>448</v>
      </c>
      <c r="J70" s="2" t="s">
        <v>372</v>
      </c>
      <c r="K70" s="2" t="s">
        <v>80</v>
      </c>
      <c r="L70" s="11">
        <v>3</v>
      </c>
      <c r="M70" s="11">
        <v>3</v>
      </c>
      <c r="N70" s="6">
        <v>74250</v>
      </c>
      <c r="O70" s="6">
        <v>222750</v>
      </c>
      <c r="P70" s="6">
        <f t="shared" si="1"/>
        <v>222750</v>
      </c>
      <c r="Q70" s="6">
        <v>0</v>
      </c>
      <c r="R70" s="11">
        <v>0</v>
      </c>
      <c r="S70" s="6">
        <v>0</v>
      </c>
      <c r="T70" s="2"/>
      <c r="U70" s="2" t="s">
        <v>197</v>
      </c>
      <c r="V70" s="2"/>
      <c r="W70" s="2" t="s">
        <v>113</v>
      </c>
      <c r="X70" s="2" t="s">
        <v>425</v>
      </c>
      <c r="Y70" s="2" t="s">
        <v>240</v>
      </c>
      <c r="Z70" s="2"/>
      <c r="AA70" s="2"/>
      <c r="AB70" t="s">
        <v>518</v>
      </c>
      <c r="AC70">
        <v>0</v>
      </c>
      <c r="AD70" t="str">
        <f>VLOOKUP(AE70,Table1[[Ký hiệu]:[Hướng xli]],9,0)</f>
        <v>NCC điều chỉnh giảm toàn bộ HĐ</v>
      </c>
      <c r="AE70" s="2">
        <v>33536</v>
      </c>
      <c r="AF70" s="6"/>
    </row>
    <row r="71" spans="1:32" x14ac:dyDescent="0.25">
      <c r="A71" s="8">
        <v>45476</v>
      </c>
      <c r="B71" s="2" t="s">
        <v>303</v>
      </c>
      <c r="C71" s="8">
        <v>45478</v>
      </c>
      <c r="D71" s="2" t="s">
        <v>40</v>
      </c>
      <c r="E71" s="2" t="s">
        <v>338</v>
      </c>
      <c r="F71" s="2" t="s">
        <v>204</v>
      </c>
      <c r="G71" s="2" t="s">
        <v>63</v>
      </c>
      <c r="H71" s="2" t="s">
        <v>117</v>
      </c>
      <c r="I71" s="2" t="s">
        <v>500</v>
      </c>
      <c r="J71" s="2" t="s">
        <v>485</v>
      </c>
      <c r="K71" s="2" t="s">
        <v>80</v>
      </c>
      <c r="L71" s="11">
        <v>3</v>
      </c>
      <c r="M71" s="11">
        <v>3</v>
      </c>
      <c r="N71" s="6">
        <v>50182</v>
      </c>
      <c r="O71" s="6">
        <v>150546</v>
      </c>
      <c r="P71" s="6">
        <f t="shared" si="1"/>
        <v>150546</v>
      </c>
      <c r="Q71" s="6">
        <v>0</v>
      </c>
      <c r="R71" s="11">
        <v>0</v>
      </c>
      <c r="S71" s="6">
        <v>0</v>
      </c>
      <c r="T71" s="2"/>
      <c r="U71" s="2" t="s">
        <v>197</v>
      </c>
      <c r="V71" s="2"/>
      <c r="W71" s="2" t="s">
        <v>113</v>
      </c>
      <c r="X71" s="2" t="s">
        <v>425</v>
      </c>
      <c r="Y71" s="2" t="s">
        <v>240</v>
      </c>
      <c r="Z71" s="2"/>
      <c r="AA71" s="2"/>
      <c r="AB71" t="s">
        <v>518</v>
      </c>
      <c r="AC71">
        <v>0</v>
      </c>
      <c r="AD71" t="str">
        <f>VLOOKUP(AE71,Table1[[Ký hiệu]:[Hướng xli]],9,0)</f>
        <v>NCC điều chỉnh giảm toàn bộ HĐ</v>
      </c>
      <c r="AE71" s="2">
        <v>33536</v>
      </c>
      <c r="AF71" s="6"/>
    </row>
    <row r="72" spans="1:32" x14ac:dyDescent="0.25">
      <c r="A72" s="8">
        <v>45476</v>
      </c>
      <c r="B72" s="2" t="s">
        <v>303</v>
      </c>
      <c r="C72" s="8">
        <v>45478</v>
      </c>
      <c r="D72" s="2" t="s">
        <v>40</v>
      </c>
      <c r="E72" s="2" t="s">
        <v>338</v>
      </c>
      <c r="F72" s="2" t="s">
        <v>204</v>
      </c>
      <c r="G72" s="2" t="s">
        <v>63</v>
      </c>
      <c r="H72" s="2" t="s">
        <v>117</v>
      </c>
      <c r="I72" s="2" t="s">
        <v>243</v>
      </c>
      <c r="J72" s="2" t="s">
        <v>430</v>
      </c>
      <c r="K72" s="2" t="s">
        <v>80</v>
      </c>
      <c r="L72" s="11">
        <v>3</v>
      </c>
      <c r="M72" s="11">
        <v>3</v>
      </c>
      <c r="N72" s="6">
        <v>46000</v>
      </c>
      <c r="O72" s="6">
        <v>138000</v>
      </c>
      <c r="P72" s="6">
        <f t="shared" si="1"/>
        <v>138000</v>
      </c>
      <c r="Q72" s="6">
        <v>0</v>
      </c>
      <c r="R72" s="11">
        <v>0</v>
      </c>
      <c r="S72" s="6">
        <v>0</v>
      </c>
      <c r="T72" s="2"/>
      <c r="U72" s="2" t="s">
        <v>197</v>
      </c>
      <c r="V72" s="2"/>
      <c r="W72" s="2" t="s">
        <v>113</v>
      </c>
      <c r="X72" s="2" t="s">
        <v>425</v>
      </c>
      <c r="Y72" s="2" t="s">
        <v>240</v>
      </c>
      <c r="Z72" s="2"/>
      <c r="AA72" s="2"/>
      <c r="AB72" t="s">
        <v>518</v>
      </c>
      <c r="AC72">
        <v>0</v>
      </c>
      <c r="AD72" t="str">
        <f>VLOOKUP(AE72,Table1[[Ký hiệu]:[Hướng xli]],9,0)</f>
        <v>NCC điều chỉnh giảm toàn bộ HĐ</v>
      </c>
      <c r="AE72" s="2">
        <v>33536</v>
      </c>
      <c r="AF72" s="6"/>
    </row>
    <row r="73" spans="1:32" x14ac:dyDescent="0.25">
      <c r="A73" s="8">
        <v>45474</v>
      </c>
      <c r="B73" s="2" t="s">
        <v>496</v>
      </c>
      <c r="C73" s="8">
        <v>45478</v>
      </c>
      <c r="D73" s="2" t="s">
        <v>418</v>
      </c>
      <c r="E73" s="2" t="s">
        <v>69</v>
      </c>
      <c r="F73" s="2" t="s">
        <v>141</v>
      </c>
      <c r="G73" s="2" t="s">
        <v>201</v>
      </c>
      <c r="H73" s="2" t="s">
        <v>220</v>
      </c>
      <c r="I73" s="2" t="s">
        <v>450</v>
      </c>
      <c r="J73" s="2" t="s">
        <v>306</v>
      </c>
      <c r="K73" s="2" t="s">
        <v>80</v>
      </c>
      <c r="L73" s="11">
        <v>10</v>
      </c>
      <c r="M73" s="11">
        <v>10</v>
      </c>
      <c r="N73" s="6">
        <v>73431</v>
      </c>
      <c r="O73" s="6">
        <v>734310</v>
      </c>
      <c r="P73" s="6">
        <f t="shared" si="1"/>
        <v>734310</v>
      </c>
      <c r="Q73" s="6">
        <v>0</v>
      </c>
      <c r="R73" s="11">
        <v>0</v>
      </c>
      <c r="S73" s="6">
        <v>0</v>
      </c>
      <c r="T73" s="2"/>
      <c r="U73" s="2" t="s">
        <v>126</v>
      </c>
      <c r="V73" s="2"/>
      <c r="W73" s="2" t="s">
        <v>253</v>
      </c>
      <c r="X73" s="2" t="s">
        <v>425</v>
      </c>
      <c r="Y73" s="2"/>
      <c r="Z73" s="2" t="s">
        <v>251</v>
      </c>
      <c r="AA73" s="2"/>
      <c r="AB73" t="s">
        <v>513</v>
      </c>
      <c r="AC73">
        <v>0</v>
      </c>
      <c r="AD73" t="str">
        <f>VLOOKUP(AE73,Table1[[Ký hiệu]:[Hướng xli]],9,0)</f>
        <v>NCC điều chỉnh giảm toàn bộ HĐ</v>
      </c>
      <c r="AE73" s="2">
        <v>33589</v>
      </c>
      <c r="AF73" s="6"/>
    </row>
    <row r="74" spans="1:32" x14ac:dyDescent="0.25">
      <c r="A74" s="8">
        <v>45474</v>
      </c>
      <c r="B74" s="2" t="s">
        <v>23</v>
      </c>
      <c r="C74" s="8">
        <v>45478</v>
      </c>
      <c r="D74" s="2" t="s">
        <v>509</v>
      </c>
      <c r="E74" s="2" t="s">
        <v>364</v>
      </c>
      <c r="F74" s="2" t="s">
        <v>257</v>
      </c>
      <c r="G74" s="2" t="s">
        <v>145</v>
      </c>
      <c r="H74" s="2" t="s">
        <v>402</v>
      </c>
      <c r="I74" s="2" t="s">
        <v>450</v>
      </c>
      <c r="J74" s="2" t="s">
        <v>306</v>
      </c>
      <c r="K74" s="2" t="s">
        <v>80</v>
      </c>
      <c r="L74" s="11">
        <v>5</v>
      </c>
      <c r="M74" s="11">
        <v>5</v>
      </c>
      <c r="N74" s="6">
        <v>58745</v>
      </c>
      <c r="O74" s="6">
        <v>293725</v>
      </c>
      <c r="P74" s="6">
        <f t="shared" si="1"/>
        <v>293725</v>
      </c>
      <c r="Q74" s="6">
        <v>0</v>
      </c>
      <c r="R74" s="11">
        <v>0</v>
      </c>
      <c r="S74" s="6">
        <v>0</v>
      </c>
      <c r="T74" s="2"/>
      <c r="U74" s="2" t="s">
        <v>380</v>
      </c>
      <c r="V74" s="2"/>
      <c r="W74" s="2" t="s">
        <v>113</v>
      </c>
      <c r="X74" s="2" t="s">
        <v>425</v>
      </c>
      <c r="Y74" s="2" t="s">
        <v>240</v>
      </c>
      <c r="Z74" s="2"/>
      <c r="AA74" s="2"/>
      <c r="AB74" t="s">
        <v>515</v>
      </c>
      <c r="AC74">
        <v>293725</v>
      </c>
      <c r="AD74" t="str">
        <f>VLOOKUP(AE74,Table1[[Ký hiệu]:[Hướng xli]],8,0)</f>
        <v>đã ghi nhận và thanh toán</v>
      </c>
      <c r="AE74" s="2">
        <v>33592</v>
      </c>
      <c r="AF74" s="6"/>
    </row>
    <row r="75" spans="1:32" x14ac:dyDescent="0.25">
      <c r="A75" s="8">
        <v>45474</v>
      </c>
      <c r="B75" s="2" t="s">
        <v>23</v>
      </c>
      <c r="C75" s="8">
        <v>45478</v>
      </c>
      <c r="D75" s="2" t="s">
        <v>509</v>
      </c>
      <c r="E75" s="2" t="s">
        <v>364</v>
      </c>
      <c r="F75" s="2" t="s">
        <v>257</v>
      </c>
      <c r="G75" s="2" t="s">
        <v>145</v>
      </c>
      <c r="H75" s="2" t="s">
        <v>402</v>
      </c>
      <c r="I75" s="2" t="s">
        <v>490</v>
      </c>
      <c r="J75" s="2" t="s">
        <v>236</v>
      </c>
      <c r="K75" s="2" t="s">
        <v>80</v>
      </c>
      <c r="L75" s="11">
        <v>5</v>
      </c>
      <c r="M75" s="11">
        <v>5</v>
      </c>
      <c r="N75" s="6">
        <v>70950</v>
      </c>
      <c r="O75" s="6">
        <v>354750</v>
      </c>
      <c r="P75" s="6">
        <f t="shared" si="1"/>
        <v>354750</v>
      </c>
      <c r="Q75" s="6">
        <v>0</v>
      </c>
      <c r="R75" s="11">
        <v>0</v>
      </c>
      <c r="S75" s="6">
        <v>0</v>
      </c>
      <c r="T75" s="2"/>
      <c r="U75" s="2" t="s">
        <v>380</v>
      </c>
      <c r="V75" s="2"/>
      <c r="W75" s="2" t="s">
        <v>113</v>
      </c>
      <c r="X75" s="2" t="s">
        <v>425</v>
      </c>
      <c r="Y75" s="2" t="s">
        <v>240</v>
      </c>
      <c r="Z75" s="2"/>
      <c r="AA75" s="2"/>
      <c r="AB75" t="s">
        <v>515</v>
      </c>
      <c r="AC75">
        <v>354750</v>
      </c>
      <c r="AD75" t="str">
        <f>VLOOKUP(AE75,Table1[[Ký hiệu]:[Hướng xli]],8,0)</f>
        <v>đã ghi nhận và thanh toán</v>
      </c>
      <c r="AE75" s="2">
        <v>33592</v>
      </c>
      <c r="AF75" s="6"/>
    </row>
    <row r="76" spans="1:32" x14ac:dyDescent="0.25">
      <c r="A76" s="8">
        <v>45474</v>
      </c>
      <c r="B76" s="2" t="s">
        <v>23</v>
      </c>
      <c r="C76" s="8">
        <v>45478</v>
      </c>
      <c r="D76" s="2" t="s">
        <v>509</v>
      </c>
      <c r="E76" s="2" t="s">
        <v>364</v>
      </c>
      <c r="F76" s="2" t="s">
        <v>257</v>
      </c>
      <c r="G76" s="2" t="s">
        <v>145</v>
      </c>
      <c r="H76" s="2" t="s">
        <v>402</v>
      </c>
      <c r="I76" s="2" t="s">
        <v>243</v>
      </c>
      <c r="J76" s="2" t="s">
        <v>430</v>
      </c>
      <c r="K76" s="2" t="s">
        <v>80</v>
      </c>
      <c r="L76" s="11">
        <v>5</v>
      </c>
      <c r="M76" s="11">
        <v>5</v>
      </c>
      <c r="N76" s="6">
        <v>46000</v>
      </c>
      <c r="O76" s="6">
        <v>230000</v>
      </c>
      <c r="P76" s="6">
        <f t="shared" si="1"/>
        <v>230000</v>
      </c>
      <c r="Q76" s="6">
        <v>0</v>
      </c>
      <c r="R76" s="11">
        <v>0</v>
      </c>
      <c r="S76" s="6">
        <v>0</v>
      </c>
      <c r="T76" s="2"/>
      <c r="U76" s="2" t="s">
        <v>380</v>
      </c>
      <c r="V76" s="2"/>
      <c r="W76" s="2" t="s">
        <v>113</v>
      </c>
      <c r="X76" s="2" t="s">
        <v>425</v>
      </c>
      <c r="Y76" s="2" t="s">
        <v>240</v>
      </c>
      <c r="Z76" s="2"/>
      <c r="AA76" s="2"/>
      <c r="AB76" t="s">
        <v>515</v>
      </c>
      <c r="AC76">
        <v>230000</v>
      </c>
      <c r="AD76" t="str">
        <f>VLOOKUP(AE76,Table1[[Ký hiệu]:[Hướng xli]],8,0)</f>
        <v>đã ghi nhận và thanh toán</v>
      </c>
      <c r="AE76" s="2">
        <v>33592</v>
      </c>
      <c r="AF76" s="6"/>
    </row>
    <row r="77" spans="1:32" x14ac:dyDescent="0.25">
      <c r="A77" s="8">
        <v>45474</v>
      </c>
      <c r="B77" s="2" t="s">
        <v>56</v>
      </c>
      <c r="C77" s="8">
        <v>45484</v>
      </c>
      <c r="D77" s="2" t="s">
        <v>331</v>
      </c>
      <c r="E77" s="2">
        <v>4160863888</v>
      </c>
      <c r="F77" s="2" t="s">
        <v>324</v>
      </c>
      <c r="G77" s="2" t="s">
        <v>359</v>
      </c>
      <c r="H77" s="2"/>
      <c r="I77" s="2" t="s">
        <v>450</v>
      </c>
      <c r="J77" s="2" t="s">
        <v>306</v>
      </c>
      <c r="K77" s="2" t="s">
        <v>80</v>
      </c>
      <c r="L77" s="11">
        <v>5</v>
      </c>
      <c r="M77" s="11">
        <v>5</v>
      </c>
      <c r="N77" s="6">
        <v>58745</v>
      </c>
      <c r="O77" s="6">
        <v>293725</v>
      </c>
      <c r="P77" s="6">
        <f t="shared" si="1"/>
        <v>293725</v>
      </c>
      <c r="Q77" s="6">
        <v>0</v>
      </c>
      <c r="R77" s="11">
        <v>0</v>
      </c>
      <c r="S77" s="6">
        <v>0</v>
      </c>
      <c r="T77" s="2" t="s">
        <v>462</v>
      </c>
      <c r="U77" s="2" t="s">
        <v>252</v>
      </c>
      <c r="V77" s="2" t="s">
        <v>466</v>
      </c>
      <c r="W77" s="2" t="s">
        <v>253</v>
      </c>
      <c r="X77" s="2" t="s">
        <v>425</v>
      </c>
      <c r="Y77" s="2" t="s">
        <v>445</v>
      </c>
      <c r="Z77" s="2"/>
      <c r="AA77" s="2"/>
      <c r="AB77" t="s">
        <v>514</v>
      </c>
      <c r="AC77">
        <v>293725</v>
      </c>
      <c r="AD77" t="str">
        <f>VLOOKUP(AE77,Table1[[Ký hiệu]:[Hướng xli]],9,0)</f>
        <v>NCC check theo sheep data cửa hàng nhập kho điều chỉnh giảm toàn bộ HĐ cũ và xuất lại HĐ mới đúng số lượng</v>
      </c>
      <c r="AE77" s="2">
        <v>34194</v>
      </c>
      <c r="AF77" s="6"/>
    </row>
    <row r="78" spans="1:32" x14ac:dyDescent="0.25">
      <c r="A78" s="8">
        <v>45474</v>
      </c>
      <c r="B78" s="2" t="s">
        <v>56</v>
      </c>
      <c r="C78" s="8">
        <v>45484</v>
      </c>
      <c r="D78" s="2" t="s">
        <v>331</v>
      </c>
      <c r="E78" s="2">
        <v>4160863888</v>
      </c>
      <c r="F78" s="2" t="s">
        <v>324</v>
      </c>
      <c r="G78" s="2" t="s">
        <v>359</v>
      </c>
      <c r="H78" s="2"/>
      <c r="I78" s="2" t="s">
        <v>448</v>
      </c>
      <c r="J78" s="2" t="s">
        <v>372</v>
      </c>
      <c r="K78" s="2" t="s">
        <v>80</v>
      </c>
      <c r="L78" s="11">
        <v>5</v>
      </c>
      <c r="M78" s="11">
        <v>5</v>
      </c>
      <c r="N78" s="6">
        <v>74250</v>
      </c>
      <c r="O78" s="6">
        <v>371250</v>
      </c>
      <c r="P78" s="6">
        <f t="shared" si="1"/>
        <v>371250</v>
      </c>
      <c r="Q78" s="6">
        <v>0</v>
      </c>
      <c r="R78" s="11">
        <v>0</v>
      </c>
      <c r="S78" s="6">
        <v>0</v>
      </c>
      <c r="T78" s="2" t="s">
        <v>462</v>
      </c>
      <c r="U78" s="2" t="s">
        <v>252</v>
      </c>
      <c r="V78" s="2" t="s">
        <v>466</v>
      </c>
      <c r="W78" s="2" t="s">
        <v>253</v>
      </c>
      <c r="X78" s="2" t="s">
        <v>425</v>
      </c>
      <c r="Y78" s="2" t="s">
        <v>445</v>
      </c>
      <c r="Z78" s="2"/>
      <c r="AA78" s="2"/>
      <c r="AB78" t="s">
        <v>514</v>
      </c>
      <c r="AC78">
        <v>371250</v>
      </c>
      <c r="AD78" t="str">
        <f>VLOOKUP(AE78,Table1[[Ký hiệu]:[Hướng xli]],9,0)</f>
        <v>NCC check theo sheep data cửa hàng nhập kho điều chỉnh giảm toàn bộ HĐ cũ và xuất lại HĐ mới đúng số lượng</v>
      </c>
      <c r="AE78" s="2">
        <v>34194</v>
      </c>
      <c r="AF78" s="6"/>
    </row>
    <row r="79" spans="1:32" s="16" customFormat="1" x14ac:dyDescent="0.25">
      <c r="A79" s="13">
        <v>45474</v>
      </c>
      <c r="B79" s="14" t="s">
        <v>56</v>
      </c>
      <c r="C79" s="13">
        <v>45484</v>
      </c>
      <c r="D79" s="14" t="s">
        <v>331</v>
      </c>
      <c r="E79" s="14">
        <v>4160863888</v>
      </c>
      <c r="F79" s="14" t="s">
        <v>324</v>
      </c>
      <c r="G79" s="14" t="s">
        <v>359</v>
      </c>
      <c r="H79" s="14"/>
      <c r="I79" s="14" t="s">
        <v>164</v>
      </c>
      <c r="J79" s="14" t="s">
        <v>444</v>
      </c>
      <c r="K79" s="14" t="s">
        <v>80</v>
      </c>
      <c r="L79" s="12">
        <v>5</v>
      </c>
      <c r="M79" s="12">
        <v>0</v>
      </c>
      <c r="N79" s="15">
        <v>111606</v>
      </c>
      <c r="O79" s="15">
        <v>558030</v>
      </c>
      <c r="P79" s="6">
        <f t="shared" si="1"/>
        <v>0</v>
      </c>
      <c r="Q79" s="15">
        <v>0</v>
      </c>
      <c r="R79" s="12">
        <v>0</v>
      </c>
      <c r="S79" s="15">
        <v>0</v>
      </c>
      <c r="T79" s="14" t="s">
        <v>462</v>
      </c>
      <c r="U79" s="14" t="s">
        <v>252</v>
      </c>
      <c r="V79" s="14" t="s">
        <v>466</v>
      </c>
      <c r="W79" s="14" t="s">
        <v>253</v>
      </c>
      <c r="X79" s="14" t="s">
        <v>425</v>
      </c>
      <c r="Y79" s="14" t="s">
        <v>445</v>
      </c>
      <c r="Z79" s="14"/>
      <c r="AA79" s="14"/>
      <c r="AB79" s="16" t="s">
        <v>514</v>
      </c>
      <c r="AC79" s="16">
        <v>0</v>
      </c>
      <c r="AD79" t="str">
        <f>VLOOKUP(AE79,Table1[[Ký hiệu]:[Hướng xli]],9,0)</f>
        <v>NCC check theo sheep data cửa hàng nhập kho điều chỉnh giảm toàn bộ HĐ cũ và xuất lại HĐ mới đúng số lượng</v>
      </c>
      <c r="AE79" s="14">
        <v>34194</v>
      </c>
      <c r="AF79" s="6"/>
    </row>
    <row r="80" spans="1:32" x14ac:dyDescent="0.25">
      <c r="A80" s="8">
        <v>45474</v>
      </c>
      <c r="B80" s="2" t="s">
        <v>211</v>
      </c>
      <c r="C80" s="8">
        <v>45484</v>
      </c>
      <c r="D80" s="2" t="s">
        <v>249</v>
      </c>
      <c r="E80" s="2">
        <v>4160937822</v>
      </c>
      <c r="F80" s="2" t="s">
        <v>51</v>
      </c>
      <c r="G80" s="2" t="s">
        <v>359</v>
      </c>
      <c r="H80" s="2"/>
      <c r="I80" s="2" t="s">
        <v>328</v>
      </c>
      <c r="J80" s="2" t="s">
        <v>305</v>
      </c>
      <c r="K80" s="2" t="s">
        <v>80</v>
      </c>
      <c r="L80" s="11">
        <v>10</v>
      </c>
      <c r="M80" s="11">
        <v>10</v>
      </c>
      <c r="N80" s="6">
        <v>111058</v>
      </c>
      <c r="O80" s="6">
        <v>1110580</v>
      </c>
      <c r="P80" s="6">
        <f t="shared" si="1"/>
        <v>1110580</v>
      </c>
      <c r="Q80" s="6">
        <v>0</v>
      </c>
      <c r="R80" s="11">
        <v>0</v>
      </c>
      <c r="S80" s="6">
        <v>0</v>
      </c>
      <c r="T80" s="2" t="s">
        <v>462</v>
      </c>
      <c r="U80" s="2" t="s">
        <v>252</v>
      </c>
      <c r="V80" s="2" t="s">
        <v>265</v>
      </c>
      <c r="W80" s="2" t="s">
        <v>253</v>
      </c>
      <c r="X80" s="2" t="s">
        <v>425</v>
      </c>
      <c r="Y80" s="2" t="s">
        <v>445</v>
      </c>
      <c r="Z80" s="2"/>
      <c r="AA80" s="2"/>
      <c r="AB80" t="s">
        <v>514</v>
      </c>
      <c r="AC80">
        <v>1110580</v>
      </c>
      <c r="AD80" t="str">
        <f>VLOOKUP(AE80,Table1[[Ký hiệu]:[Hướng xli]],9,0)</f>
        <v>NCC check theo sheep data cửa hàng nhập kho điều chỉnh giảm toàn bộ HĐ cũ và xuất lại HĐ mới đúng số lượng</v>
      </c>
      <c r="AE80" s="2">
        <v>34222</v>
      </c>
      <c r="AF80" s="6"/>
    </row>
    <row r="81" spans="1:32" x14ac:dyDescent="0.25">
      <c r="A81" s="8">
        <v>45474</v>
      </c>
      <c r="B81" s="2" t="s">
        <v>211</v>
      </c>
      <c r="C81" s="8">
        <v>45484</v>
      </c>
      <c r="D81" s="2" t="s">
        <v>249</v>
      </c>
      <c r="E81" s="2">
        <v>4160937822</v>
      </c>
      <c r="F81" s="2" t="s">
        <v>51</v>
      </c>
      <c r="G81" s="2" t="s">
        <v>359</v>
      </c>
      <c r="H81" s="2"/>
      <c r="I81" s="2" t="s">
        <v>450</v>
      </c>
      <c r="J81" s="2" t="s">
        <v>306</v>
      </c>
      <c r="K81" s="2" t="s">
        <v>80</v>
      </c>
      <c r="L81" s="11">
        <v>10</v>
      </c>
      <c r="M81" s="11">
        <v>10</v>
      </c>
      <c r="N81" s="6">
        <v>58745</v>
      </c>
      <c r="O81" s="6">
        <v>587450</v>
      </c>
      <c r="P81" s="6">
        <f t="shared" si="1"/>
        <v>587450</v>
      </c>
      <c r="Q81" s="6">
        <v>0</v>
      </c>
      <c r="R81" s="11">
        <v>0</v>
      </c>
      <c r="S81" s="6">
        <v>0</v>
      </c>
      <c r="T81" s="2" t="s">
        <v>462</v>
      </c>
      <c r="U81" s="2" t="s">
        <v>252</v>
      </c>
      <c r="V81" s="2" t="s">
        <v>265</v>
      </c>
      <c r="W81" s="2" t="s">
        <v>253</v>
      </c>
      <c r="X81" s="2" t="s">
        <v>425</v>
      </c>
      <c r="Y81" s="2" t="s">
        <v>445</v>
      </c>
      <c r="Z81" s="2"/>
      <c r="AA81" s="2"/>
      <c r="AB81" t="s">
        <v>514</v>
      </c>
      <c r="AC81">
        <v>587450</v>
      </c>
      <c r="AD81" t="str">
        <f>VLOOKUP(AE81,Table1[[Ký hiệu]:[Hướng xli]],9,0)</f>
        <v>NCC check theo sheep data cửa hàng nhập kho điều chỉnh giảm toàn bộ HĐ cũ và xuất lại HĐ mới đúng số lượng</v>
      </c>
      <c r="AE81" s="2">
        <v>34222</v>
      </c>
      <c r="AF81" s="6"/>
    </row>
    <row r="82" spans="1:32" s="16" customFormat="1" x14ac:dyDescent="0.25">
      <c r="A82" s="13">
        <v>45474</v>
      </c>
      <c r="B82" s="14" t="s">
        <v>211</v>
      </c>
      <c r="C82" s="13">
        <v>45484</v>
      </c>
      <c r="D82" s="14" t="s">
        <v>249</v>
      </c>
      <c r="E82" s="14">
        <v>4160937822</v>
      </c>
      <c r="F82" s="14" t="s">
        <v>51</v>
      </c>
      <c r="G82" s="14" t="s">
        <v>359</v>
      </c>
      <c r="H82" s="14"/>
      <c r="I82" s="14" t="s">
        <v>243</v>
      </c>
      <c r="J82" s="14" t="s">
        <v>430</v>
      </c>
      <c r="K82" s="14" t="s">
        <v>80</v>
      </c>
      <c r="L82" s="12">
        <v>5</v>
      </c>
      <c r="M82" s="12">
        <v>0</v>
      </c>
      <c r="N82" s="15">
        <v>46000</v>
      </c>
      <c r="O82" s="15">
        <v>230000</v>
      </c>
      <c r="P82" s="6">
        <f t="shared" si="1"/>
        <v>0</v>
      </c>
      <c r="Q82" s="15">
        <v>0</v>
      </c>
      <c r="R82" s="12">
        <v>0</v>
      </c>
      <c r="S82" s="15">
        <v>0</v>
      </c>
      <c r="T82" s="14" t="s">
        <v>462</v>
      </c>
      <c r="U82" s="14" t="s">
        <v>252</v>
      </c>
      <c r="V82" s="14" t="s">
        <v>265</v>
      </c>
      <c r="W82" s="14" t="s">
        <v>253</v>
      </c>
      <c r="X82" s="14" t="s">
        <v>425</v>
      </c>
      <c r="Y82" s="14"/>
      <c r="Z82" s="14"/>
      <c r="AA82" s="14"/>
      <c r="AB82" s="16" t="s">
        <v>514</v>
      </c>
      <c r="AC82" s="16">
        <v>0</v>
      </c>
      <c r="AD82" t="str">
        <f>VLOOKUP(AE82,Table1[[Ký hiệu]:[Hướng xli]],9,0)</f>
        <v>NCC check theo sheep data cửa hàng nhập kho điều chỉnh giảm toàn bộ HĐ cũ và xuất lại HĐ mới đúng số lượng</v>
      </c>
      <c r="AE82" s="14">
        <v>34222</v>
      </c>
      <c r="AF82" s="6"/>
    </row>
    <row r="83" spans="1:32" x14ac:dyDescent="0.25">
      <c r="A83" s="8">
        <v>45475</v>
      </c>
      <c r="B83" s="2" t="s">
        <v>61</v>
      </c>
      <c r="C83" s="8">
        <v>45484</v>
      </c>
      <c r="D83" s="2" t="s">
        <v>475</v>
      </c>
      <c r="E83" s="2">
        <v>4161266931</v>
      </c>
      <c r="F83" s="2" t="s">
        <v>326</v>
      </c>
      <c r="G83" s="2" t="s">
        <v>282</v>
      </c>
      <c r="H83" s="2"/>
      <c r="I83" s="2" t="s">
        <v>500</v>
      </c>
      <c r="J83" s="2" t="s">
        <v>485</v>
      </c>
      <c r="K83" s="2" t="s">
        <v>80</v>
      </c>
      <c r="L83" s="11">
        <v>10</v>
      </c>
      <c r="M83" s="11">
        <v>10</v>
      </c>
      <c r="N83" s="6">
        <v>50182</v>
      </c>
      <c r="O83" s="6">
        <v>501820</v>
      </c>
      <c r="P83" s="6">
        <f t="shared" si="1"/>
        <v>501820</v>
      </c>
      <c r="Q83" s="6">
        <v>0</v>
      </c>
      <c r="R83" s="11">
        <v>0</v>
      </c>
      <c r="S83" s="6">
        <v>0</v>
      </c>
      <c r="T83" s="2" t="s">
        <v>196</v>
      </c>
      <c r="U83" s="2" t="s">
        <v>252</v>
      </c>
      <c r="V83" s="2" t="s">
        <v>156</v>
      </c>
      <c r="W83" s="2" t="s">
        <v>504</v>
      </c>
      <c r="X83" s="2"/>
      <c r="Y83" s="2" t="s">
        <v>445</v>
      </c>
      <c r="Z83" s="2" t="s">
        <v>251</v>
      </c>
      <c r="AA83" s="2"/>
      <c r="AB83" t="s">
        <v>520</v>
      </c>
      <c r="AC83">
        <v>501820</v>
      </c>
      <c r="AD83" t="str">
        <f>VLOOKUP(AE83,Table1[[Ký hiệu]:[Hướng xli]],9,0)</f>
        <v xml:space="preserve">NCC xuất hđ điều chỉnh giảm toàn bộ HĐ -&gt; xuất hđ mới đúng giá theo PO của wcm </v>
      </c>
      <c r="AE83" s="2">
        <v>34434</v>
      </c>
      <c r="AF83" s="6"/>
    </row>
    <row r="84" spans="1:32" s="18" customFormat="1" x14ac:dyDescent="0.25">
      <c r="A84" s="19">
        <v>45475</v>
      </c>
      <c r="B84" s="20" t="s">
        <v>61</v>
      </c>
      <c r="C84" s="19">
        <v>45484</v>
      </c>
      <c r="D84" s="20" t="s">
        <v>475</v>
      </c>
      <c r="E84" s="20">
        <v>4161266931</v>
      </c>
      <c r="F84" s="20" t="s">
        <v>326</v>
      </c>
      <c r="G84" s="20" t="s">
        <v>282</v>
      </c>
      <c r="H84" s="20"/>
      <c r="I84" s="20" t="s">
        <v>328</v>
      </c>
      <c r="J84" s="20" t="s">
        <v>305</v>
      </c>
      <c r="K84" s="20" t="s">
        <v>80</v>
      </c>
      <c r="L84" s="21">
        <v>20</v>
      </c>
      <c r="M84" s="21">
        <v>20</v>
      </c>
      <c r="N84" s="22">
        <v>111058</v>
      </c>
      <c r="O84" s="22">
        <v>2221160</v>
      </c>
      <c r="P84" s="17">
        <f t="shared" si="1"/>
        <v>2221160</v>
      </c>
      <c r="Q84" s="22">
        <v>0</v>
      </c>
      <c r="R84" s="21">
        <v>0</v>
      </c>
      <c r="S84" s="22">
        <v>0</v>
      </c>
      <c r="T84" s="20" t="s">
        <v>196</v>
      </c>
      <c r="U84" s="20" t="s">
        <v>252</v>
      </c>
      <c r="V84" s="20" t="s">
        <v>156</v>
      </c>
      <c r="W84" s="20" t="s">
        <v>504</v>
      </c>
      <c r="X84" s="20"/>
      <c r="Y84" s="20" t="s">
        <v>445</v>
      </c>
      <c r="Z84" s="20" t="s">
        <v>251</v>
      </c>
      <c r="AA84" s="20"/>
      <c r="AB84" s="18" t="s">
        <v>520</v>
      </c>
      <c r="AC84" s="18">
        <v>2221160</v>
      </c>
      <c r="AD84" t="str">
        <f>VLOOKUP(AE84,Table1[[Ký hiệu]:[Hướng xli]],9,0)</f>
        <v xml:space="preserve">NCC xuất hđ điều chỉnh giảm toàn bộ HĐ -&gt; xuất hđ mới đúng giá theo PO của wcm </v>
      </c>
      <c r="AE84" s="20">
        <v>34434</v>
      </c>
      <c r="AF84" s="17"/>
    </row>
    <row r="85" spans="1:32" x14ac:dyDescent="0.25">
      <c r="A85" s="8">
        <v>45476</v>
      </c>
      <c r="B85" s="2" t="s">
        <v>340</v>
      </c>
      <c r="C85" s="8">
        <v>45484</v>
      </c>
      <c r="D85" s="2" t="s">
        <v>92</v>
      </c>
      <c r="E85" s="2">
        <v>4161080915</v>
      </c>
      <c r="F85" s="2" t="s">
        <v>223</v>
      </c>
      <c r="G85" s="2" t="s">
        <v>359</v>
      </c>
      <c r="H85" s="2"/>
      <c r="I85" s="2" t="s">
        <v>450</v>
      </c>
      <c r="J85" s="2" t="s">
        <v>306</v>
      </c>
      <c r="K85" s="2" t="s">
        <v>80</v>
      </c>
      <c r="L85" s="11">
        <v>10</v>
      </c>
      <c r="M85" s="11">
        <v>10</v>
      </c>
      <c r="N85" s="6">
        <v>58745</v>
      </c>
      <c r="O85" s="6">
        <v>587450</v>
      </c>
      <c r="P85" s="6">
        <f t="shared" si="1"/>
        <v>587450</v>
      </c>
      <c r="Q85" s="6">
        <v>0</v>
      </c>
      <c r="R85" s="11">
        <v>0</v>
      </c>
      <c r="S85" s="6">
        <v>0</v>
      </c>
      <c r="T85" s="2" t="s">
        <v>462</v>
      </c>
      <c r="U85" s="2" t="s">
        <v>252</v>
      </c>
      <c r="V85" s="2" t="s">
        <v>469</v>
      </c>
      <c r="W85" s="2" t="s">
        <v>253</v>
      </c>
      <c r="X85" s="2" t="s">
        <v>425</v>
      </c>
      <c r="Y85" s="2" t="s">
        <v>445</v>
      </c>
      <c r="Z85" s="2"/>
      <c r="AA85" s="2"/>
      <c r="AB85" t="s">
        <v>523</v>
      </c>
      <c r="AC85">
        <v>587450</v>
      </c>
      <c r="AD85" t="str">
        <f>VLOOKUP(AE85,Table1[[Ký hiệu]:[Hướng xli]],9,0)</f>
        <v>NCC check theo sheep data cửa hàng nhập kho điều chỉnh giảm toàn bộ HĐ cũ và xuất lại HĐ mới đúng số lượng</v>
      </c>
      <c r="AE85" s="2">
        <v>34470</v>
      </c>
      <c r="AF85" s="6"/>
    </row>
    <row r="86" spans="1:32" x14ac:dyDescent="0.25">
      <c r="A86" s="8">
        <v>45476</v>
      </c>
      <c r="B86" s="2" t="s">
        <v>340</v>
      </c>
      <c r="C86" s="8">
        <v>45484</v>
      </c>
      <c r="D86" s="2" t="s">
        <v>92</v>
      </c>
      <c r="E86" s="2">
        <v>4161080915</v>
      </c>
      <c r="F86" s="2" t="s">
        <v>223</v>
      </c>
      <c r="G86" s="2" t="s">
        <v>359</v>
      </c>
      <c r="H86" s="2"/>
      <c r="I86" s="2" t="s">
        <v>328</v>
      </c>
      <c r="J86" s="2" t="s">
        <v>305</v>
      </c>
      <c r="K86" s="2" t="s">
        <v>80</v>
      </c>
      <c r="L86" s="11">
        <v>10</v>
      </c>
      <c r="M86" s="11">
        <v>10</v>
      </c>
      <c r="N86" s="6">
        <v>111058</v>
      </c>
      <c r="O86" s="6">
        <v>1110580</v>
      </c>
      <c r="P86" s="6">
        <f t="shared" si="1"/>
        <v>1110580</v>
      </c>
      <c r="Q86" s="6">
        <v>0</v>
      </c>
      <c r="R86" s="11">
        <v>0</v>
      </c>
      <c r="S86" s="6">
        <v>0</v>
      </c>
      <c r="T86" s="2" t="s">
        <v>462</v>
      </c>
      <c r="U86" s="2" t="s">
        <v>252</v>
      </c>
      <c r="V86" s="2" t="s">
        <v>469</v>
      </c>
      <c r="W86" s="2" t="s">
        <v>253</v>
      </c>
      <c r="X86" s="2" t="s">
        <v>425</v>
      </c>
      <c r="Y86" s="2" t="s">
        <v>445</v>
      </c>
      <c r="Z86" s="2"/>
      <c r="AA86" s="2"/>
      <c r="AB86" t="s">
        <v>523</v>
      </c>
      <c r="AC86">
        <v>1110580</v>
      </c>
      <c r="AD86" t="str">
        <f>VLOOKUP(AE86,Table1[[Ký hiệu]:[Hướng xli]],9,0)</f>
        <v>NCC check theo sheep data cửa hàng nhập kho điều chỉnh giảm toàn bộ HĐ cũ và xuất lại HĐ mới đúng số lượng</v>
      </c>
      <c r="AE86" s="2">
        <v>34470</v>
      </c>
      <c r="AF86" s="6"/>
    </row>
    <row r="87" spans="1:32" s="16" customFormat="1" x14ac:dyDescent="0.25">
      <c r="A87" s="13">
        <v>45476</v>
      </c>
      <c r="B87" s="14" t="s">
        <v>340</v>
      </c>
      <c r="C87" s="13">
        <v>45484</v>
      </c>
      <c r="D87" s="14" t="s">
        <v>92</v>
      </c>
      <c r="E87" s="14">
        <v>4161080915</v>
      </c>
      <c r="F87" s="14" t="s">
        <v>223</v>
      </c>
      <c r="G87" s="14" t="s">
        <v>359</v>
      </c>
      <c r="H87" s="14"/>
      <c r="I87" s="14" t="s">
        <v>448</v>
      </c>
      <c r="J87" s="14" t="s">
        <v>372</v>
      </c>
      <c r="K87" s="14" t="s">
        <v>80</v>
      </c>
      <c r="L87" s="12">
        <v>5</v>
      </c>
      <c r="M87" s="12">
        <v>0</v>
      </c>
      <c r="N87" s="15">
        <v>74250</v>
      </c>
      <c r="O87" s="15">
        <v>371250</v>
      </c>
      <c r="P87" s="6">
        <f t="shared" si="1"/>
        <v>0</v>
      </c>
      <c r="Q87" s="15">
        <v>0</v>
      </c>
      <c r="R87" s="12">
        <v>0</v>
      </c>
      <c r="S87" s="15">
        <v>0</v>
      </c>
      <c r="T87" s="14" t="s">
        <v>462</v>
      </c>
      <c r="U87" s="14" t="s">
        <v>252</v>
      </c>
      <c r="V87" s="14" t="s">
        <v>469</v>
      </c>
      <c r="W87" s="14" t="s">
        <v>253</v>
      </c>
      <c r="X87" s="14" t="s">
        <v>425</v>
      </c>
      <c r="Y87" s="14" t="s">
        <v>445</v>
      </c>
      <c r="Z87" s="14"/>
      <c r="AA87" s="14"/>
      <c r="AB87" s="16" t="s">
        <v>523</v>
      </c>
      <c r="AC87" s="16">
        <v>0</v>
      </c>
      <c r="AD87" t="str">
        <f>VLOOKUP(AE87,Table1[[Ký hiệu]:[Hướng xli]],9,0)</f>
        <v>NCC check theo sheep data cửa hàng nhập kho điều chỉnh giảm toàn bộ HĐ cũ và xuất lại HĐ mới đúng số lượng</v>
      </c>
      <c r="AE87" s="14">
        <v>34470</v>
      </c>
      <c r="AF87" s="6"/>
    </row>
    <row r="88" spans="1:32" s="16" customFormat="1" x14ac:dyDescent="0.25">
      <c r="A88" s="13">
        <v>45476</v>
      </c>
      <c r="B88" s="14" t="s">
        <v>340</v>
      </c>
      <c r="C88" s="13">
        <v>45484</v>
      </c>
      <c r="D88" s="14" t="s">
        <v>92</v>
      </c>
      <c r="E88" s="14">
        <v>4161080915</v>
      </c>
      <c r="F88" s="14" t="s">
        <v>223</v>
      </c>
      <c r="G88" s="14" t="s">
        <v>359</v>
      </c>
      <c r="H88" s="14"/>
      <c r="I88" s="14" t="s">
        <v>500</v>
      </c>
      <c r="J88" s="14" t="s">
        <v>485</v>
      </c>
      <c r="K88" s="14" t="s">
        <v>80</v>
      </c>
      <c r="L88" s="12">
        <v>5</v>
      </c>
      <c r="M88" s="12">
        <v>0</v>
      </c>
      <c r="N88" s="15">
        <v>50182</v>
      </c>
      <c r="O88" s="15">
        <v>250910</v>
      </c>
      <c r="P88" s="6">
        <f t="shared" si="1"/>
        <v>0</v>
      </c>
      <c r="Q88" s="15">
        <v>0</v>
      </c>
      <c r="R88" s="12">
        <v>0</v>
      </c>
      <c r="S88" s="15">
        <v>0</v>
      </c>
      <c r="T88" s="14" t="s">
        <v>462</v>
      </c>
      <c r="U88" s="14" t="s">
        <v>252</v>
      </c>
      <c r="V88" s="14" t="s">
        <v>469</v>
      </c>
      <c r="W88" s="14" t="s">
        <v>253</v>
      </c>
      <c r="X88" s="14" t="s">
        <v>425</v>
      </c>
      <c r="Y88" s="14" t="s">
        <v>445</v>
      </c>
      <c r="Z88" s="14"/>
      <c r="AA88" s="14"/>
      <c r="AB88" s="16" t="s">
        <v>523</v>
      </c>
      <c r="AC88" s="16">
        <v>0</v>
      </c>
      <c r="AD88" t="str">
        <f>VLOOKUP(AE88,Table1[[Ký hiệu]:[Hướng xli]],9,0)</f>
        <v>NCC check theo sheep data cửa hàng nhập kho điều chỉnh giảm toàn bộ HĐ cũ và xuất lại HĐ mới đúng số lượng</v>
      </c>
      <c r="AE88" s="14">
        <v>34470</v>
      </c>
      <c r="AF88" s="6"/>
    </row>
    <row r="89" spans="1:32" s="16" customFormat="1" x14ac:dyDescent="0.25">
      <c r="A89" s="13">
        <v>45476</v>
      </c>
      <c r="B89" s="14" t="s">
        <v>340</v>
      </c>
      <c r="C89" s="13">
        <v>45484</v>
      </c>
      <c r="D89" s="14" t="s">
        <v>92</v>
      </c>
      <c r="E89" s="14">
        <v>4161080915</v>
      </c>
      <c r="F89" s="14" t="s">
        <v>223</v>
      </c>
      <c r="G89" s="14" t="s">
        <v>359</v>
      </c>
      <c r="H89" s="14"/>
      <c r="I89" s="14" t="s">
        <v>490</v>
      </c>
      <c r="J89" s="14" t="s">
        <v>236</v>
      </c>
      <c r="K89" s="14" t="s">
        <v>80</v>
      </c>
      <c r="L89" s="12">
        <v>5</v>
      </c>
      <c r="M89" s="12">
        <v>0</v>
      </c>
      <c r="N89" s="15">
        <v>70950</v>
      </c>
      <c r="O89" s="15">
        <v>354750</v>
      </c>
      <c r="P89" s="6">
        <f t="shared" si="1"/>
        <v>0</v>
      </c>
      <c r="Q89" s="15">
        <v>0</v>
      </c>
      <c r="R89" s="12">
        <v>0</v>
      </c>
      <c r="S89" s="15">
        <v>0</v>
      </c>
      <c r="T89" s="14" t="s">
        <v>462</v>
      </c>
      <c r="U89" s="14" t="s">
        <v>252</v>
      </c>
      <c r="V89" s="14" t="s">
        <v>469</v>
      </c>
      <c r="W89" s="14" t="s">
        <v>253</v>
      </c>
      <c r="X89" s="14" t="s">
        <v>425</v>
      </c>
      <c r="Y89" s="14" t="s">
        <v>445</v>
      </c>
      <c r="Z89" s="14"/>
      <c r="AA89" s="14"/>
      <c r="AB89" s="16" t="s">
        <v>523</v>
      </c>
      <c r="AC89" s="16">
        <v>0</v>
      </c>
      <c r="AD89" t="str">
        <f>VLOOKUP(AE89,Table1[[Ký hiệu]:[Hướng xli]],9,0)</f>
        <v>NCC check theo sheep data cửa hàng nhập kho điều chỉnh giảm toàn bộ HĐ cũ và xuất lại HĐ mới đúng số lượng</v>
      </c>
      <c r="AE89" s="14">
        <v>34470</v>
      </c>
      <c r="AF89" s="6"/>
    </row>
    <row r="90" spans="1:32" x14ac:dyDescent="0.25">
      <c r="A90" s="8">
        <v>45478</v>
      </c>
      <c r="B90" s="2" t="s">
        <v>467</v>
      </c>
      <c r="C90" s="8">
        <v>45484</v>
      </c>
      <c r="D90" s="2" t="s">
        <v>67</v>
      </c>
      <c r="E90" s="2">
        <v>4161172365</v>
      </c>
      <c r="F90" s="2" t="s">
        <v>316</v>
      </c>
      <c r="G90" s="2" t="s">
        <v>282</v>
      </c>
      <c r="H90" s="2"/>
      <c r="I90" s="2" t="s">
        <v>450</v>
      </c>
      <c r="J90" s="2" t="s">
        <v>306</v>
      </c>
      <c r="K90" s="2" t="s">
        <v>80</v>
      </c>
      <c r="L90" s="11">
        <v>4</v>
      </c>
      <c r="M90" s="11">
        <v>4</v>
      </c>
      <c r="N90" s="6">
        <v>58745</v>
      </c>
      <c r="O90" s="6">
        <v>234980</v>
      </c>
      <c r="P90" s="6">
        <f t="shared" si="1"/>
        <v>234980</v>
      </c>
      <c r="Q90" s="6">
        <v>0</v>
      </c>
      <c r="R90" s="11">
        <v>0</v>
      </c>
      <c r="S90" s="6">
        <v>0</v>
      </c>
      <c r="T90" s="2" t="s">
        <v>196</v>
      </c>
      <c r="U90" s="2" t="s">
        <v>252</v>
      </c>
      <c r="V90" s="2" t="s">
        <v>451</v>
      </c>
      <c r="W90" s="2" t="s">
        <v>253</v>
      </c>
      <c r="X90" s="2" t="s">
        <v>425</v>
      </c>
      <c r="Y90" s="2" t="s">
        <v>445</v>
      </c>
      <c r="Z90" s="2"/>
      <c r="AA90" s="2"/>
      <c r="AB90" t="s">
        <v>526</v>
      </c>
      <c r="AC90">
        <v>234980</v>
      </c>
      <c r="AD90" t="str">
        <f>VLOOKUP(AE90,Table1[[Ký hiệu]:[Hướng xli]],9,0)</f>
        <v>NCC check theo sheep data cửa hàng nhập kho điều chỉnh giảm toàn bộ HĐ cũ và xuất lại HĐ mới đúng số lượng</v>
      </c>
      <c r="AE90" s="2">
        <v>34534</v>
      </c>
      <c r="AF90" s="6"/>
    </row>
    <row r="91" spans="1:32" s="16" customFormat="1" x14ac:dyDescent="0.25">
      <c r="A91" s="13">
        <v>45478</v>
      </c>
      <c r="B91" s="14" t="s">
        <v>467</v>
      </c>
      <c r="C91" s="13">
        <v>45484</v>
      </c>
      <c r="D91" s="14" t="s">
        <v>67</v>
      </c>
      <c r="E91" s="14">
        <v>4161172365</v>
      </c>
      <c r="F91" s="14" t="s">
        <v>316</v>
      </c>
      <c r="G91" s="14" t="s">
        <v>282</v>
      </c>
      <c r="H91" s="14"/>
      <c r="I91" s="14" t="s">
        <v>490</v>
      </c>
      <c r="J91" s="14" t="s">
        <v>236</v>
      </c>
      <c r="K91" s="14" t="s">
        <v>80</v>
      </c>
      <c r="L91" s="12">
        <v>2</v>
      </c>
      <c r="M91" s="12">
        <v>0</v>
      </c>
      <c r="N91" s="15">
        <v>70950</v>
      </c>
      <c r="O91" s="15">
        <v>141900</v>
      </c>
      <c r="P91" s="6">
        <f t="shared" si="1"/>
        <v>0</v>
      </c>
      <c r="Q91" s="15">
        <v>0</v>
      </c>
      <c r="R91" s="12">
        <v>0</v>
      </c>
      <c r="S91" s="15">
        <v>0</v>
      </c>
      <c r="T91" s="14" t="s">
        <v>196</v>
      </c>
      <c r="U91" s="14" t="s">
        <v>252</v>
      </c>
      <c r="V91" s="14" t="s">
        <v>451</v>
      </c>
      <c r="W91" s="14" t="s">
        <v>253</v>
      </c>
      <c r="X91" s="14" t="s">
        <v>425</v>
      </c>
      <c r="Y91" s="14" t="s">
        <v>445</v>
      </c>
      <c r="Z91" s="14"/>
      <c r="AA91" s="14"/>
      <c r="AB91" s="16" t="s">
        <v>526</v>
      </c>
      <c r="AC91" s="16">
        <v>0</v>
      </c>
      <c r="AD91" t="str">
        <f>VLOOKUP(AE91,Table1[[Ký hiệu]:[Hướng xli]],9,0)</f>
        <v>NCC check theo sheep data cửa hàng nhập kho điều chỉnh giảm toàn bộ HĐ cũ và xuất lại HĐ mới đúng số lượng</v>
      </c>
      <c r="AE91" s="14">
        <v>34534</v>
      </c>
      <c r="AF91" s="6"/>
    </row>
    <row r="92" spans="1:32" s="16" customFormat="1" x14ac:dyDescent="0.25">
      <c r="A92" s="13">
        <v>45478</v>
      </c>
      <c r="B92" s="14" t="s">
        <v>467</v>
      </c>
      <c r="C92" s="13">
        <v>45484</v>
      </c>
      <c r="D92" s="14" t="s">
        <v>67</v>
      </c>
      <c r="E92" s="14">
        <v>4161172365</v>
      </c>
      <c r="F92" s="14" t="s">
        <v>316</v>
      </c>
      <c r="G92" s="14" t="s">
        <v>282</v>
      </c>
      <c r="H92" s="14"/>
      <c r="I92" s="14" t="s">
        <v>500</v>
      </c>
      <c r="J92" s="14" t="s">
        <v>485</v>
      </c>
      <c r="K92" s="14" t="s">
        <v>80</v>
      </c>
      <c r="L92" s="12">
        <v>5</v>
      </c>
      <c r="M92" s="12">
        <v>0</v>
      </c>
      <c r="N92" s="15">
        <v>50182</v>
      </c>
      <c r="O92" s="15">
        <v>250910</v>
      </c>
      <c r="P92" s="6">
        <f t="shared" si="1"/>
        <v>0</v>
      </c>
      <c r="Q92" s="15">
        <v>0</v>
      </c>
      <c r="R92" s="12">
        <v>0</v>
      </c>
      <c r="S92" s="15">
        <v>0</v>
      </c>
      <c r="T92" s="14" t="s">
        <v>196</v>
      </c>
      <c r="U92" s="14" t="s">
        <v>252</v>
      </c>
      <c r="V92" s="14" t="s">
        <v>451</v>
      </c>
      <c r="W92" s="14" t="s">
        <v>253</v>
      </c>
      <c r="X92" s="14" t="s">
        <v>425</v>
      </c>
      <c r="Y92" s="14" t="s">
        <v>445</v>
      </c>
      <c r="Z92" s="14"/>
      <c r="AA92" s="14"/>
      <c r="AB92" s="16" t="s">
        <v>526</v>
      </c>
      <c r="AC92" s="16">
        <v>0</v>
      </c>
      <c r="AD92" t="str">
        <f>VLOOKUP(AE92,Table1[[Ký hiệu]:[Hướng xli]],9,0)</f>
        <v>NCC check theo sheep data cửa hàng nhập kho điều chỉnh giảm toàn bộ HĐ cũ và xuất lại HĐ mới đúng số lượng</v>
      </c>
      <c r="AE92" s="14">
        <v>34534</v>
      </c>
      <c r="AF92" s="6"/>
    </row>
    <row r="93" spans="1:32" s="16" customFormat="1" x14ac:dyDescent="0.25">
      <c r="A93" s="13">
        <v>45478</v>
      </c>
      <c r="B93" s="14" t="s">
        <v>467</v>
      </c>
      <c r="C93" s="13">
        <v>45484</v>
      </c>
      <c r="D93" s="14" t="s">
        <v>67</v>
      </c>
      <c r="E93" s="14">
        <v>4161172365</v>
      </c>
      <c r="F93" s="14" t="s">
        <v>316</v>
      </c>
      <c r="G93" s="14" t="s">
        <v>282</v>
      </c>
      <c r="H93" s="14"/>
      <c r="I93" s="14" t="s">
        <v>243</v>
      </c>
      <c r="J93" s="14" t="s">
        <v>430</v>
      </c>
      <c r="K93" s="14" t="s">
        <v>80</v>
      </c>
      <c r="L93" s="12">
        <v>2</v>
      </c>
      <c r="M93" s="12">
        <v>0</v>
      </c>
      <c r="N93" s="15">
        <v>46000</v>
      </c>
      <c r="O93" s="15">
        <v>92000</v>
      </c>
      <c r="P93" s="6">
        <f t="shared" si="1"/>
        <v>0</v>
      </c>
      <c r="Q93" s="15">
        <v>0</v>
      </c>
      <c r="R93" s="12">
        <v>0</v>
      </c>
      <c r="S93" s="15">
        <v>0</v>
      </c>
      <c r="T93" s="14" t="s">
        <v>196</v>
      </c>
      <c r="U93" s="14" t="s">
        <v>252</v>
      </c>
      <c r="V93" s="14" t="s">
        <v>451</v>
      </c>
      <c r="W93" s="14" t="s">
        <v>253</v>
      </c>
      <c r="X93" s="14" t="s">
        <v>425</v>
      </c>
      <c r="Y93" s="14" t="s">
        <v>445</v>
      </c>
      <c r="Z93" s="14"/>
      <c r="AA93" s="14"/>
      <c r="AB93" s="16" t="s">
        <v>526</v>
      </c>
      <c r="AC93" s="16">
        <v>0</v>
      </c>
      <c r="AD93" t="str">
        <f>VLOOKUP(AE93,Table1[[Ký hiệu]:[Hướng xli]],9,0)</f>
        <v>NCC check theo sheep data cửa hàng nhập kho điều chỉnh giảm toàn bộ HĐ cũ và xuất lại HĐ mới đúng số lượng</v>
      </c>
      <c r="AE93" s="14">
        <v>34534</v>
      </c>
      <c r="AF93" s="6"/>
    </row>
    <row r="94" spans="1:32" s="16" customFormat="1" x14ac:dyDescent="0.25">
      <c r="A94" s="13">
        <v>45474</v>
      </c>
      <c r="B94" s="14" t="s">
        <v>163</v>
      </c>
      <c r="C94" s="13">
        <v>45484</v>
      </c>
      <c r="D94" s="14" t="s">
        <v>24</v>
      </c>
      <c r="E94" s="14" t="s">
        <v>150</v>
      </c>
      <c r="F94" s="14" t="s">
        <v>424</v>
      </c>
      <c r="G94" s="14" t="s">
        <v>368</v>
      </c>
      <c r="H94" s="14" t="s">
        <v>403</v>
      </c>
      <c r="I94" s="14" t="s">
        <v>450</v>
      </c>
      <c r="J94" s="14" t="s">
        <v>306</v>
      </c>
      <c r="K94" s="14" t="s">
        <v>80</v>
      </c>
      <c r="L94" s="12">
        <v>5</v>
      </c>
      <c r="M94" s="12">
        <v>0</v>
      </c>
      <c r="N94" s="15">
        <v>58745</v>
      </c>
      <c r="O94" s="15">
        <v>293725</v>
      </c>
      <c r="P94" s="6">
        <f t="shared" si="1"/>
        <v>0</v>
      </c>
      <c r="Q94" s="15">
        <v>0</v>
      </c>
      <c r="R94" s="12">
        <v>0</v>
      </c>
      <c r="S94" s="15">
        <v>0</v>
      </c>
      <c r="T94" s="14"/>
      <c r="U94" s="14" t="s">
        <v>441</v>
      </c>
      <c r="V94" s="14"/>
      <c r="W94" s="14" t="s">
        <v>253</v>
      </c>
      <c r="X94" s="14" t="s">
        <v>425</v>
      </c>
      <c r="Y94" s="14" t="s">
        <v>445</v>
      </c>
      <c r="Z94" s="14"/>
      <c r="AA94" s="14"/>
      <c r="AB94" s="16" t="s">
        <v>521</v>
      </c>
      <c r="AC94" s="16">
        <v>0</v>
      </c>
      <c r="AD94" t="str">
        <f>VLOOKUP(AE94,Table1[[Ký hiệu]:[Hướng xli]],9,0)</f>
        <v>NCC check theo sheep data cửa hàng nhập kho điều chỉnh giảm toàn bộ HĐ cũ và xuất lại HĐ mới đúng số lượng</v>
      </c>
      <c r="AE94" s="14">
        <v>34686</v>
      </c>
      <c r="AF94" s="6"/>
    </row>
    <row r="95" spans="1:32" s="16" customFormat="1" x14ac:dyDescent="0.25">
      <c r="A95" s="13">
        <v>45474</v>
      </c>
      <c r="B95" s="14" t="s">
        <v>163</v>
      </c>
      <c r="C95" s="13">
        <v>45484</v>
      </c>
      <c r="D95" s="14" t="s">
        <v>24</v>
      </c>
      <c r="E95" s="14" t="s">
        <v>150</v>
      </c>
      <c r="F95" s="14" t="s">
        <v>424</v>
      </c>
      <c r="G95" s="14" t="s">
        <v>368</v>
      </c>
      <c r="H95" s="14" t="s">
        <v>403</v>
      </c>
      <c r="I95" s="14" t="s">
        <v>500</v>
      </c>
      <c r="J95" s="14" t="s">
        <v>485</v>
      </c>
      <c r="K95" s="14" t="s">
        <v>80</v>
      </c>
      <c r="L95" s="12">
        <v>5</v>
      </c>
      <c r="M95" s="12">
        <v>0</v>
      </c>
      <c r="N95" s="15">
        <v>50182</v>
      </c>
      <c r="O95" s="15">
        <v>250910</v>
      </c>
      <c r="P95" s="6">
        <f t="shared" si="1"/>
        <v>0</v>
      </c>
      <c r="Q95" s="15">
        <v>0</v>
      </c>
      <c r="R95" s="12">
        <v>0</v>
      </c>
      <c r="S95" s="15">
        <v>0</v>
      </c>
      <c r="T95" s="14"/>
      <c r="U95" s="14" t="s">
        <v>441</v>
      </c>
      <c r="V95" s="14"/>
      <c r="W95" s="14" t="s">
        <v>253</v>
      </c>
      <c r="X95" s="14" t="s">
        <v>425</v>
      </c>
      <c r="Y95" s="14" t="s">
        <v>445</v>
      </c>
      <c r="Z95" s="14"/>
      <c r="AA95" s="14"/>
      <c r="AB95" s="16" t="s">
        <v>521</v>
      </c>
      <c r="AC95" s="16">
        <v>0</v>
      </c>
      <c r="AD95" t="str">
        <f>VLOOKUP(AE95,Table1[[Ký hiệu]:[Hướng xli]],9,0)</f>
        <v>NCC check theo sheep data cửa hàng nhập kho điều chỉnh giảm toàn bộ HĐ cũ và xuất lại HĐ mới đúng số lượng</v>
      </c>
      <c r="AE95" s="14">
        <v>34686</v>
      </c>
      <c r="AF95" s="6"/>
    </row>
    <row r="96" spans="1:32" x14ac:dyDescent="0.25">
      <c r="A96" s="8">
        <v>45474</v>
      </c>
      <c r="B96" s="2" t="s">
        <v>163</v>
      </c>
      <c r="C96" s="8">
        <v>45484</v>
      </c>
      <c r="D96" s="2" t="s">
        <v>24</v>
      </c>
      <c r="E96" s="2" t="s">
        <v>150</v>
      </c>
      <c r="F96" s="2" t="s">
        <v>424</v>
      </c>
      <c r="G96" s="2" t="s">
        <v>368</v>
      </c>
      <c r="H96" s="2" t="s">
        <v>403</v>
      </c>
      <c r="I96" s="2" t="s">
        <v>243</v>
      </c>
      <c r="J96" s="2" t="s">
        <v>430</v>
      </c>
      <c r="K96" s="2" t="s">
        <v>80</v>
      </c>
      <c r="L96" s="11">
        <v>5</v>
      </c>
      <c r="M96" s="11">
        <v>5</v>
      </c>
      <c r="N96" s="6">
        <v>46000</v>
      </c>
      <c r="O96" s="6">
        <v>230000</v>
      </c>
      <c r="P96" s="6">
        <f t="shared" si="1"/>
        <v>230000</v>
      </c>
      <c r="Q96" s="6">
        <v>0</v>
      </c>
      <c r="R96" s="11">
        <v>0</v>
      </c>
      <c r="S96" s="6">
        <v>0</v>
      </c>
      <c r="T96" s="2"/>
      <c r="U96" s="2" t="s">
        <v>441</v>
      </c>
      <c r="V96" s="2"/>
      <c r="W96" s="2" t="s">
        <v>253</v>
      </c>
      <c r="X96" s="2" t="s">
        <v>425</v>
      </c>
      <c r="Y96" s="2" t="s">
        <v>445</v>
      </c>
      <c r="Z96" s="2"/>
      <c r="AA96" s="2"/>
      <c r="AB96" t="s">
        <v>521</v>
      </c>
      <c r="AC96">
        <v>230000</v>
      </c>
      <c r="AD96" t="str">
        <f>VLOOKUP(AE96,Table1[[Ký hiệu]:[Hướng xli]],9,0)</f>
        <v>NCC check theo sheep data cửa hàng nhập kho điều chỉnh giảm toàn bộ HĐ cũ và xuất lại HĐ mới đúng số lượng</v>
      </c>
      <c r="AE96" s="2">
        <v>34686</v>
      </c>
      <c r="AF96" s="6"/>
    </row>
    <row r="97" spans="1:32" x14ac:dyDescent="0.25">
      <c r="A97" s="8">
        <v>45474</v>
      </c>
      <c r="B97" s="2" t="s">
        <v>123</v>
      </c>
      <c r="C97" s="8">
        <v>45484</v>
      </c>
      <c r="D97" s="2" t="s">
        <v>470</v>
      </c>
      <c r="E97" s="2" t="s">
        <v>417</v>
      </c>
      <c r="F97" s="2" t="s">
        <v>152</v>
      </c>
      <c r="G97" s="2" t="s">
        <v>342</v>
      </c>
      <c r="H97" s="2" t="s">
        <v>200</v>
      </c>
      <c r="I97" s="2" t="s">
        <v>450</v>
      </c>
      <c r="J97" s="2" t="s">
        <v>306</v>
      </c>
      <c r="K97" s="2" t="s">
        <v>80</v>
      </c>
      <c r="L97" s="11">
        <v>3</v>
      </c>
      <c r="M97" s="11">
        <v>3</v>
      </c>
      <c r="N97" s="6">
        <v>58745</v>
      </c>
      <c r="O97" s="6">
        <v>176235</v>
      </c>
      <c r="P97" s="6">
        <f t="shared" si="1"/>
        <v>176235</v>
      </c>
      <c r="Q97" s="6">
        <v>0</v>
      </c>
      <c r="R97" s="11">
        <v>0</v>
      </c>
      <c r="S97" s="6">
        <v>0</v>
      </c>
      <c r="T97" s="2"/>
      <c r="U97" s="2" t="s">
        <v>388</v>
      </c>
      <c r="V97" s="2"/>
      <c r="W97" s="2" t="s">
        <v>253</v>
      </c>
      <c r="X97" s="2" t="s">
        <v>425</v>
      </c>
      <c r="Y97" s="2" t="s">
        <v>445</v>
      </c>
      <c r="Z97" s="2" t="s">
        <v>251</v>
      </c>
      <c r="AA97" s="2"/>
      <c r="AB97" t="s">
        <v>522</v>
      </c>
      <c r="AC97">
        <v>176235</v>
      </c>
      <c r="AD97" t="str">
        <f>VLOOKUP(AE97,Table1[[Ký hiệu]:[Hướng xli]],8,0)</f>
        <v>đã ghi nhận và thanh toán</v>
      </c>
      <c r="AE97" s="2">
        <v>34745</v>
      </c>
      <c r="AF97" s="6"/>
    </row>
    <row r="98" spans="1:32" x14ac:dyDescent="0.25">
      <c r="A98" s="8">
        <v>45474</v>
      </c>
      <c r="B98" s="2" t="s">
        <v>123</v>
      </c>
      <c r="C98" s="8">
        <v>45484</v>
      </c>
      <c r="D98" s="2" t="s">
        <v>470</v>
      </c>
      <c r="E98" s="2" t="s">
        <v>417</v>
      </c>
      <c r="F98" s="2" t="s">
        <v>152</v>
      </c>
      <c r="G98" s="2" t="s">
        <v>342</v>
      </c>
      <c r="H98" s="2" t="s">
        <v>200</v>
      </c>
      <c r="I98" s="2" t="s">
        <v>500</v>
      </c>
      <c r="J98" s="2" t="s">
        <v>485</v>
      </c>
      <c r="K98" s="2" t="s">
        <v>80</v>
      </c>
      <c r="L98" s="11">
        <v>3</v>
      </c>
      <c r="M98" s="11">
        <v>3</v>
      </c>
      <c r="N98" s="6">
        <v>50182</v>
      </c>
      <c r="O98" s="6">
        <v>150546</v>
      </c>
      <c r="P98" s="6">
        <f t="shared" si="1"/>
        <v>150546</v>
      </c>
      <c r="Q98" s="6">
        <v>0</v>
      </c>
      <c r="R98" s="11">
        <v>0</v>
      </c>
      <c r="S98" s="6">
        <v>0</v>
      </c>
      <c r="T98" s="2"/>
      <c r="U98" s="2" t="s">
        <v>388</v>
      </c>
      <c r="V98" s="2"/>
      <c r="W98" s="2" t="s">
        <v>253</v>
      </c>
      <c r="X98" s="2" t="s">
        <v>425</v>
      </c>
      <c r="Y98" s="2" t="s">
        <v>445</v>
      </c>
      <c r="Z98" s="2" t="s">
        <v>251</v>
      </c>
      <c r="AA98" s="2"/>
      <c r="AB98" t="s">
        <v>522</v>
      </c>
      <c r="AC98">
        <v>150546</v>
      </c>
      <c r="AD98" t="str">
        <f>VLOOKUP(AE98,Table1[[Ký hiệu]:[Hướng xli]],8,0)</f>
        <v>đã ghi nhận và thanh toán</v>
      </c>
      <c r="AE98" s="2">
        <v>34745</v>
      </c>
      <c r="AF98" s="6"/>
    </row>
    <row r="99" spans="1:32" x14ac:dyDescent="0.25">
      <c r="A99" s="8">
        <v>45474</v>
      </c>
      <c r="B99" s="2" t="s">
        <v>123</v>
      </c>
      <c r="C99" s="8">
        <v>45484</v>
      </c>
      <c r="D99" s="2" t="s">
        <v>470</v>
      </c>
      <c r="E99" s="2" t="s">
        <v>417</v>
      </c>
      <c r="F99" s="2" t="s">
        <v>152</v>
      </c>
      <c r="G99" s="2" t="s">
        <v>342</v>
      </c>
      <c r="H99" s="2" t="s">
        <v>200</v>
      </c>
      <c r="I99" s="2" t="s">
        <v>243</v>
      </c>
      <c r="J99" s="2" t="s">
        <v>430</v>
      </c>
      <c r="K99" s="2" t="s">
        <v>80</v>
      </c>
      <c r="L99" s="11">
        <v>3</v>
      </c>
      <c r="M99" s="11">
        <v>3</v>
      </c>
      <c r="N99" s="6">
        <v>46000</v>
      </c>
      <c r="O99" s="6">
        <v>138000</v>
      </c>
      <c r="P99" s="6">
        <f t="shared" si="1"/>
        <v>138000</v>
      </c>
      <c r="Q99" s="6">
        <v>0</v>
      </c>
      <c r="R99" s="11">
        <v>0</v>
      </c>
      <c r="S99" s="6">
        <v>0</v>
      </c>
      <c r="T99" s="2"/>
      <c r="U99" s="2" t="s">
        <v>388</v>
      </c>
      <c r="V99" s="2"/>
      <c r="W99" s="2" t="s">
        <v>253</v>
      </c>
      <c r="X99" s="2" t="s">
        <v>425</v>
      </c>
      <c r="Y99" s="2" t="s">
        <v>445</v>
      </c>
      <c r="Z99" s="2" t="s">
        <v>251</v>
      </c>
      <c r="AA99" s="2"/>
      <c r="AB99" t="s">
        <v>522</v>
      </c>
      <c r="AC99">
        <v>138000</v>
      </c>
      <c r="AD99" t="str">
        <f>VLOOKUP(AE99,Table1[[Ký hiệu]:[Hướng xli]],8,0)</f>
        <v>đã ghi nhận và thanh toán</v>
      </c>
      <c r="AE99" s="2">
        <v>34745</v>
      </c>
      <c r="AF99" s="6"/>
    </row>
    <row r="100" spans="1:32" x14ac:dyDescent="0.25">
      <c r="A100" s="8">
        <v>45474</v>
      </c>
      <c r="B100" s="2" t="s">
        <v>123</v>
      </c>
      <c r="C100" s="8">
        <v>45484</v>
      </c>
      <c r="D100" s="2" t="s">
        <v>470</v>
      </c>
      <c r="E100" s="2" t="s">
        <v>417</v>
      </c>
      <c r="F100" s="2" t="s">
        <v>152</v>
      </c>
      <c r="G100" s="2" t="s">
        <v>342</v>
      </c>
      <c r="H100" s="2" t="s">
        <v>200</v>
      </c>
      <c r="I100" s="2" t="s">
        <v>45</v>
      </c>
      <c r="J100" s="2" t="s">
        <v>168</v>
      </c>
      <c r="K100" s="2" t="s">
        <v>80</v>
      </c>
      <c r="L100" s="11">
        <v>12</v>
      </c>
      <c r="M100" s="11">
        <v>12</v>
      </c>
      <c r="N100" s="6">
        <v>59400</v>
      </c>
      <c r="O100" s="6">
        <v>712800</v>
      </c>
      <c r="P100" s="6">
        <f t="shared" si="1"/>
        <v>712800</v>
      </c>
      <c r="Q100" s="6">
        <v>0</v>
      </c>
      <c r="R100" s="11">
        <v>0</v>
      </c>
      <c r="S100" s="6">
        <v>0</v>
      </c>
      <c r="T100" s="2"/>
      <c r="U100" s="2" t="s">
        <v>388</v>
      </c>
      <c r="V100" s="2"/>
      <c r="W100" s="2" t="s">
        <v>253</v>
      </c>
      <c r="X100" s="2" t="s">
        <v>425</v>
      </c>
      <c r="Y100" s="2" t="s">
        <v>445</v>
      </c>
      <c r="Z100" s="2" t="s">
        <v>251</v>
      </c>
      <c r="AA100" s="2"/>
      <c r="AB100" t="s">
        <v>522</v>
      </c>
      <c r="AC100">
        <v>712800</v>
      </c>
      <c r="AD100" t="str">
        <f>VLOOKUP(AE100,Table1[[Ký hiệu]:[Hướng xli]],8,0)</f>
        <v>đã ghi nhận và thanh toán</v>
      </c>
      <c r="AE100" s="2">
        <v>34745</v>
      </c>
      <c r="AF100" s="6"/>
    </row>
    <row r="101" spans="1:32" x14ac:dyDescent="0.25">
      <c r="A101" s="8">
        <v>45474</v>
      </c>
      <c r="B101" s="2" t="s">
        <v>123</v>
      </c>
      <c r="C101" s="8">
        <v>45484</v>
      </c>
      <c r="D101" s="2" t="s">
        <v>470</v>
      </c>
      <c r="E101" s="2" t="s">
        <v>417</v>
      </c>
      <c r="F101" s="2" t="s">
        <v>152</v>
      </c>
      <c r="G101" s="2" t="s">
        <v>342</v>
      </c>
      <c r="H101" s="2" t="s">
        <v>200</v>
      </c>
      <c r="I101" s="2" t="s">
        <v>486</v>
      </c>
      <c r="J101" s="2" t="s">
        <v>22</v>
      </c>
      <c r="K101" s="2" t="s">
        <v>80</v>
      </c>
      <c r="L101" s="11">
        <v>12</v>
      </c>
      <c r="M101" s="11">
        <v>12</v>
      </c>
      <c r="N101" s="6">
        <v>61050</v>
      </c>
      <c r="O101" s="6">
        <v>732600</v>
      </c>
      <c r="P101" s="6">
        <f t="shared" si="1"/>
        <v>732600</v>
      </c>
      <c r="Q101" s="6">
        <v>0</v>
      </c>
      <c r="R101" s="11">
        <v>0</v>
      </c>
      <c r="S101" s="6">
        <v>0</v>
      </c>
      <c r="T101" s="2"/>
      <c r="U101" s="2" t="s">
        <v>388</v>
      </c>
      <c r="V101" s="2"/>
      <c r="W101" s="2" t="s">
        <v>253</v>
      </c>
      <c r="X101" s="2" t="s">
        <v>425</v>
      </c>
      <c r="Y101" s="2" t="s">
        <v>445</v>
      </c>
      <c r="Z101" s="2" t="s">
        <v>251</v>
      </c>
      <c r="AA101" s="2"/>
      <c r="AB101" t="s">
        <v>522</v>
      </c>
      <c r="AC101">
        <v>732600</v>
      </c>
      <c r="AD101" t="str">
        <f>VLOOKUP(AE101,Table1[[Ký hiệu]:[Hướng xli]],8,0)</f>
        <v>đã ghi nhận và thanh toán</v>
      </c>
      <c r="AE101" s="2">
        <v>34745</v>
      </c>
      <c r="AF101" s="6"/>
    </row>
    <row r="102" spans="1:32" x14ac:dyDescent="0.25">
      <c r="A102" s="8">
        <v>45479</v>
      </c>
      <c r="B102" s="2" t="s">
        <v>96</v>
      </c>
      <c r="C102" s="8">
        <v>45484</v>
      </c>
      <c r="D102" s="2" t="s">
        <v>250</v>
      </c>
      <c r="E102" s="2">
        <v>4161024148</v>
      </c>
      <c r="F102" s="2" t="s">
        <v>370</v>
      </c>
      <c r="G102" s="2" t="s">
        <v>314</v>
      </c>
      <c r="H102" s="2" t="s">
        <v>251</v>
      </c>
      <c r="I102" s="2" t="s">
        <v>45</v>
      </c>
      <c r="J102" s="2" t="s">
        <v>168</v>
      </c>
      <c r="K102" s="2" t="s">
        <v>80</v>
      </c>
      <c r="L102" s="11">
        <v>4</v>
      </c>
      <c r="M102" s="11">
        <v>4</v>
      </c>
      <c r="N102" s="6">
        <v>59400</v>
      </c>
      <c r="O102" s="6">
        <v>237600</v>
      </c>
      <c r="P102" s="6">
        <f t="shared" si="1"/>
        <v>237600</v>
      </c>
      <c r="Q102" s="6">
        <v>0</v>
      </c>
      <c r="R102" s="11">
        <v>0</v>
      </c>
      <c r="S102" s="6">
        <v>0</v>
      </c>
      <c r="T102" s="2" t="s">
        <v>218</v>
      </c>
      <c r="U102" s="2" t="s">
        <v>408</v>
      </c>
      <c r="V102" s="2" t="s">
        <v>349</v>
      </c>
      <c r="W102" s="2" t="s">
        <v>113</v>
      </c>
      <c r="X102" s="2" t="s">
        <v>425</v>
      </c>
      <c r="Y102" s="2" t="s">
        <v>240</v>
      </c>
      <c r="Z102" s="2"/>
      <c r="AA102" s="2"/>
      <c r="AB102" t="s">
        <v>518</v>
      </c>
      <c r="AC102">
        <v>0</v>
      </c>
      <c r="AD102" t="str">
        <f>VLOOKUP(AE102,Table1[[Ký hiệu]:[Hướng xli]],9,0)</f>
        <v>NCC điều chỉnh giảm toàn bộ HĐ</v>
      </c>
      <c r="AE102" s="2">
        <v>34944</v>
      </c>
      <c r="AF102" s="6"/>
    </row>
    <row r="103" spans="1:32" x14ac:dyDescent="0.25">
      <c r="A103" s="8">
        <v>45479</v>
      </c>
      <c r="B103" s="2" t="s">
        <v>96</v>
      </c>
      <c r="C103" s="8">
        <v>45484</v>
      </c>
      <c r="D103" s="2" t="s">
        <v>250</v>
      </c>
      <c r="E103" s="2">
        <v>4161024148</v>
      </c>
      <c r="F103" s="2" t="s">
        <v>370</v>
      </c>
      <c r="G103" s="2" t="s">
        <v>314</v>
      </c>
      <c r="H103" s="2" t="s">
        <v>251</v>
      </c>
      <c r="I103" s="2" t="s">
        <v>490</v>
      </c>
      <c r="J103" s="2" t="s">
        <v>236</v>
      </c>
      <c r="K103" s="2" t="s">
        <v>80</v>
      </c>
      <c r="L103" s="11">
        <v>4</v>
      </c>
      <c r="M103" s="11">
        <v>4</v>
      </c>
      <c r="N103" s="6">
        <v>70950</v>
      </c>
      <c r="O103" s="6">
        <v>283800</v>
      </c>
      <c r="P103" s="6">
        <f t="shared" si="1"/>
        <v>283800</v>
      </c>
      <c r="Q103" s="6">
        <v>0</v>
      </c>
      <c r="R103" s="11">
        <v>0</v>
      </c>
      <c r="S103" s="6">
        <v>0</v>
      </c>
      <c r="T103" s="2" t="s">
        <v>218</v>
      </c>
      <c r="U103" s="2" t="s">
        <v>408</v>
      </c>
      <c r="V103" s="2" t="s">
        <v>349</v>
      </c>
      <c r="W103" s="2" t="s">
        <v>113</v>
      </c>
      <c r="X103" s="2" t="s">
        <v>425</v>
      </c>
      <c r="Y103" s="2" t="s">
        <v>240</v>
      </c>
      <c r="Z103" s="2"/>
      <c r="AA103" s="2"/>
      <c r="AB103" t="s">
        <v>518</v>
      </c>
      <c r="AC103">
        <v>0</v>
      </c>
      <c r="AD103" t="str">
        <f>VLOOKUP(AE103,Table1[[Ký hiệu]:[Hướng xli]],9,0)</f>
        <v>NCC điều chỉnh giảm toàn bộ HĐ</v>
      </c>
      <c r="AE103" s="2">
        <v>34944</v>
      </c>
      <c r="AF103" s="6"/>
    </row>
    <row r="104" spans="1:32" x14ac:dyDescent="0.25">
      <c r="A104" s="8">
        <v>45479</v>
      </c>
      <c r="B104" s="2" t="s">
        <v>96</v>
      </c>
      <c r="C104" s="8">
        <v>45484</v>
      </c>
      <c r="D104" s="2" t="s">
        <v>250</v>
      </c>
      <c r="E104" s="2">
        <v>4161024148</v>
      </c>
      <c r="F104" s="2" t="s">
        <v>370</v>
      </c>
      <c r="G104" s="2" t="s">
        <v>314</v>
      </c>
      <c r="H104" s="2" t="s">
        <v>251</v>
      </c>
      <c r="I104" s="2" t="s">
        <v>243</v>
      </c>
      <c r="J104" s="2" t="s">
        <v>430</v>
      </c>
      <c r="K104" s="2" t="s">
        <v>80</v>
      </c>
      <c r="L104" s="11">
        <v>8</v>
      </c>
      <c r="M104" s="11">
        <v>8</v>
      </c>
      <c r="N104" s="6">
        <v>46000</v>
      </c>
      <c r="O104" s="6">
        <v>368000</v>
      </c>
      <c r="P104" s="6">
        <f t="shared" si="1"/>
        <v>368000</v>
      </c>
      <c r="Q104" s="6">
        <v>0</v>
      </c>
      <c r="R104" s="11">
        <v>0</v>
      </c>
      <c r="S104" s="6">
        <v>0</v>
      </c>
      <c r="T104" s="2" t="s">
        <v>218</v>
      </c>
      <c r="U104" s="2" t="s">
        <v>408</v>
      </c>
      <c r="V104" s="2" t="s">
        <v>349</v>
      </c>
      <c r="W104" s="2" t="s">
        <v>113</v>
      </c>
      <c r="X104" s="2" t="s">
        <v>425</v>
      </c>
      <c r="Y104" s="2" t="s">
        <v>240</v>
      </c>
      <c r="Z104" s="2"/>
      <c r="AA104" s="2"/>
      <c r="AB104" t="s">
        <v>518</v>
      </c>
      <c r="AC104">
        <v>0</v>
      </c>
      <c r="AD104" t="str">
        <f>VLOOKUP(AE104,Table1[[Ký hiệu]:[Hướng xli]],9,0)</f>
        <v>NCC điều chỉnh giảm toàn bộ HĐ</v>
      </c>
      <c r="AE104" s="2">
        <v>34944</v>
      </c>
      <c r="AF104" s="6"/>
    </row>
    <row r="105" spans="1:32" x14ac:dyDescent="0.25">
      <c r="A105" s="8">
        <v>45481</v>
      </c>
      <c r="B105" s="2" t="s">
        <v>377</v>
      </c>
      <c r="C105" s="8">
        <v>45484</v>
      </c>
      <c r="D105" s="2" t="s">
        <v>64</v>
      </c>
      <c r="E105" s="2">
        <v>4161235542</v>
      </c>
      <c r="F105" s="2" t="s">
        <v>477</v>
      </c>
      <c r="G105" s="2" t="s">
        <v>248</v>
      </c>
      <c r="H105" s="2" t="s">
        <v>251</v>
      </c>
      <c r="I105" s="2" t="s">
        <v>450</v>
      </c>
      <c r="J105" s="2" t="s">
        <v>306</v>
      </c>
      <c r="K105" s="2" t="s">
        <v>80</v>
      </c>
      <c r="L105" s="11">
        <v>6</v>
      </c>
      <c r="M105" s="11">
        <v>6</v>
      </c>
      <c r="N105" s="6">
        <v>73431</v>
      </c>
      <c r="O105" s="6">
        <v>440586</v>
      </c>
      <c r="P105" s="6">
        <f t="shared" si="1"/>
        <v>440586</v>
      </c>
      <c r="Q105" s="6">
        <v>0</v>
      </c>
      <c r="R105" s="11">
        <v>0</v>
      </c>
      <c r="S105" s="6">
        <v>0</v>
      </c>
      <c r="T105" s="2" t="s">
        <v>207</v>
      </c>
      <c r="U105" s="2" t="s">
        <v>408</v>
      </c>
      <c r="V105" s="2" t="s">
        <v>365</v>
      </c>
      <c r="W105" s="2" t="s">
        <v>113</v>
      </c>
      <c r="X105" s="2" t="s">
        <v>425</v>
      </c>
      <c r="Y105" s="2" t="s">
        <v>240</v>
      </c>
      <c r="Z105" s="2"/>
      <c r="AA105" s="2"/>
      <c r="AB105" t="s">
        <v>518</v>
      </c>
      <c r="AC105">
        <v>0</v>
      </c>
      <c r="AD105" t="str">
        <f>VLOOKUP(AE105,Table1[[Ký hiệu]:[Hướng xli]],9,0)</f>
        <v>NCC điều chỉnh giảm toàn bộ HĐ</v>
      </c>
      <c r="AE105" s="2">
        <v>34947</v>
      </c>
      <c r="AF105" s="6"/>
    </row>
    <row r="106" spans="1:32" x14ac:dyDescent="0.25">
      <c r="A106" s="8">
        <v>45481</v>
      </c>
      <c r="B106" s="2" t="s">
        <v>377</v>
      </c>
      <c r="C106" s="8">
        <v>45484</v>
      </c>
      <c r="D106" s="2" t="s">
        <v>64</v>
      </c>
      <c r="E106" s="2">
        <v>4161235542</v>
      </c>
      <c r="F106" s="2" t="s">
        <v>477</v>
      </c>
      <c r="G106" s="2" t="s">
        <v>248</v>
      </c>
      <c r="H106" s="2" t="s">
        <v>251</v>
      </c>
      <c r="I106" s="2" t="s">
        <v>328</v>
      </c>
      <c r="J106" s="2" t="s">
        <v>305</v>
      </c>
      <c r="K106" s="2" t="s">
        <v>80</v>
      </c>
      <c r="L106" s="11">
        <v>6</v>
      </c>
      <c r="M106" s="11">
        <v>6</v>
      </c>
      <c r="N106" s="6">
        <v>111058</v>
      </c>
      <c r="O106" s="6">
        <v>666348</v>
      </c>
      <c r="P106" s="6">
        <f t="shared" si="1"/>
        <v>666348</v>
      </c>
      <c r="Q106" s="6">
        <v>0</v>
      </c>
      <c r="R106" s="11">
        <v>0</v>
      </c>
      <c r="S106" s="6">
        <v>0</v>
      </c>
      <c r="T106" s="2" t="s">
        <v>207</v>
      </c>
      <c r="U106" s="2" t="s">
        <v>408</v>
      </c>
      <c r="V106" s="2" t="s">
        <v>365</v>
      </c>
      <c r="W106" s="2" t="s">
        <v>113</v>
      </c>
      <c r="X106" s="2" t="s">
        <v>425</v>
      </c>
      <c r="Y106" s="2" t="s">
        <v>240</v>
      </c>
      <c r="Z106" s="2"/>
      <c r="AA106" s="2"/>
      <c r="AB106" t="s">
        <v>518</v>
      </c>
      <c r="AC106">
        <v>0</v>
      </c>
      <c r="AD106" t="str">
        <f>VLOOKUP(AE106,Table1[[Ký hiệu]:[Hướng xli]],9,0)</f>
        <v>NCC điều chỉnh giảm toàn bộ HĐ</v>
      </c>
      <c r="AE106" s="2">
        <v>34947</v>
      </c>
      <c r="AF106" s="6"/>
    </row>
    <row r="107" spans="1:32" x14ac:dyDescent="0.25">
      <c r="A107" s="8">
        <v>45481</v>
      </c>
      <c r="B107" s="2" t="s">
        <v>377</v>
      </c>
      <c r="C107" s="8">
        <v>45484</v>
      </c>
      <c r="D107" s="2" t="s">
        <v>64</v>
      </c>
      <c r="E107" s="2">
        <v>4161235542</v>
      </c>
      <c r="F107" s="2" t="s">
        <v>477</v>
      </c>
      <c r="G107" s="2" t="s">
        <v>248</v>
      </c>
      <c r="H107" s="2" t="s">
        <v>251</v>
      </c>
      <c r="I107" s="2" t="s">
        <v>472</v>
      </c>
      <c r="J107" s="2" t="s">
        <v>256</v>
      </c>
      <c r="K107" s="2" t="s">
        <v>80</v>
      </c>
      <c r="L107" s="11">
        <v>4</v>
      </c>
      <c r="M107" s="11">
        <v>4</v>
      </c>
      <c r="N107" s="6">
        <v>55595</v>
      </c>
      <c r="O107" s="6">
        <v>222380</v>
      </c>
      <c r="P107" s="6">
        <f t="shared" si="1"/>
        <v>222380</v>
      </c>
      <c r="Q107" s="6">
        <v>0</v>
      </c>
      <c r="R107" s="11">
        <v>0</v>
      </c>
      <c r="S107" s="6">
        <v>0</v>
      </c>
      <c r="T107" s="2" t="s">
        <v>207</v>
      </c>
      <c r="U107" s="2" t="s">
        <v>408</v>
      </c>
      <c r="V107" s="2" t="s">
        <v>365</v>
      </c>
      <c r="W107" s="2" t="s">
        <v>113</v>
      </c>
      <c r="X107" s="2" t="s">
        <v>425</v>
      </c>
      <c r="Y107" s="2" t="s">
        <v>240</v>
      </c>
      <c r="Z107" s="2"/>
      <c r="AA107" s="2"/>
      <c r="AB107" t="s">
        <v>518</v>
      </c>
      <c r="AC107">
        <v>0</v>
      </c>
      <c r="AD107" t="str">
        <f>VLOOKUP(AE107,Table1[[Ký hiệu]:[Hướng xli]],9,0)</f>
        <v>NCC điều chỉnh giảm toàn bộ HĐ</v>
      </c>
      <c r="AE107" s="2">
        <v>34947</v>
      </c>
      <c r="AF107" s="6"/>
    </row>
    <row r="108" spans="1:32" x14ac:dyDescent="0.25">
      <c r="A108" s="8">
        <v>45481</v>
      </c>
      <c r="B108" s="2" t="s">
        <v>377</v>
      </c>
      <c r="C108" s="8">
        <v>45484</v>
      </c>
      <c r="D108" s="2" t="s">
        <v>64</v>
      </c>
      <c r="E108" s="2">
        <v>4161235542</v>
      </c>
      <c r="F108" s="2" t="s">
        <v>477</v>
      </c>
      <c r="G108" s="2" t="s">
        <v>248</v>
      </c>
      <c r="H108" s="2" t="s">
        <v>251</v>
      </c>
      <c r="I108" s="2" t="s">
        <v>490</v>
      </c>
      <c r="J108" s="2" t="s">
        <v>236</v>
      </c>
      <c r="K108" s="2" t="s">
        <v>80</v>
      </c>
      <c r="L108" s="11">
        <v>4</v>
      </c>
      <c r="M108" s="11">
        <v>4</v>
      </c>
      <c r="N108" s="6">
        <v>70950</v>
      </c>
      <c r="O108" s="6">
        <v>283800</v>
      </c>
      <c r="P108" s="6">
        <f t="shared" si="1"/>
        <v>283800</v>
      </c>
      <c r="Q108" s="6">
        <v>0</v>
      </c>
      <c r="R108" s="11">
        <v>0</v>
      </c>
      <c r="S108" s="6">
        <v>0</v>
      </c>
      <c r="T108" s="2" t="s">
        <v>207</v>
      </c>
      <c r="U108" s="2" t="s">
        <v>408</v>
      </c>
      <c r="V108" s="2" t="s">
        <v>365</v>
      </c>
      <c r="W108" s="2" t="s">
        <v>113</v>
      </c>
      <c r="X108" s="2" t="s">
        <v>425</v>
      </c>
      <c r="Y108" s="2" t="s">
        <v>240</v>
      </c>
      <c r="Z108" s="2"/>
      <c r="AA108" s="2"/>
      <c r="AB108" t="s">
        <v>518</v>
      </c>
      <c r="AC108">
        <v>0</v>
      </c>
      <c r="AD108" t="str">
        <f>VLOOKUP(AE108,Table1[[Ký hiệu]:[Hướng xli]],9,0)</f>
        <v>NCC điều chỉnh giảm toàn bộ HĐ</v>
      </c>
      <c r="AE108" s="2">
        <v>34947</v>
      </c>
      <c r="AF108" s="6"/>
    </row>
    <row r="109" spans="1:32" x14ac:dyDescent="0.25">
      <c r="A109" s="8">
        <v>45481</v>
      </c>
      <c r="B109" s="2" t="s">
        <v>377</v>
      </c>
      <c r="C109" s="8">
        <v>45484</v>
      </c>
      <c r="D109" s="2" t="s">
        <v>64</v>
      </c>
      <c r="E109" s="2">
        <v>4161235542</v>
      </c>
      <c r="F109" s="2" t="s">
        <v>477</v>
      </c>
      <c r="G109" s="2" t="s">
        <v>248</v>
      </c>
      <c r="H109" s="2" t="s">
        <v>251</v>
      </c>
      <c r="I109" s="2" t="s">
        <v>448</v>
      </c>
      <c r="J109" s="2" t="s">
        <v>372</v>
      </c>
      <c r="K109" s="2" t="s">
        <v>80</v>
      </c>
      <c r="L109" s="11">
        <v>6</v>
      </c>
      <c r="M109" s="11">
        <v>6</v>
      </c>
      <c r="N109" s="6">
        <v>74250</v>
      </c>
      <c r="O109" s="6">
        <v>445500</v>
      </c>
      <c r="P109" s="6">
        <f t="shared" si="1"/>
        <v>445500</v>
      </c>
      <c r="Q109" s="6">
        <v>0</v>
      </c>
      <c r="R109" s="11">
        <v>0</v>
      </c>
      <c r="S109" s="6">
        <v>0</v>
      </c>
      <c r="T109" s="2" t="s">
        <v>207</v>
      </c>
      <c r="U109" s="2" t="s">
        <v>408</v>
      </c>
      <c r="V109" s="2" t="s">
        <v>365</v>
      </c>
      <c r="W109" s="2" t="s">
        <v>113</v>
      </c>
      <c r="X109" s="2" t="s">
        <v>425</v>
      </c>
      <c r="Y109" s="2" t="s">
        <v>240</v>
      </c>
      <c r="Z109" s="2"/>
      <c r="AA109" s="2"/>
      <c r="AB109" t="s">
        <v>518</v>
      </c>
      <c r="AC109">
        <v>0</v>
      </c>
      <c r="AD109" t="str">
        <f>VLOOKUP(AE109,Table1[[Ký hiệu]:[Hướng xli]],9,0)</f>
        <v>NCC điều chỉnh giảm toàn bộ HĐ</v>
      </c>
      <c r="AE109" s="2">
        <v>34947</v>
      </c>
      <c r="AF109" s="6"/>
    </row>
    <row r="110" spans="1:32" x14ac:dyDescent="0.25">
      <c r="A110" s="8">
        <v>45481</v>
      </c>
      <c r="B110" s="2" t="s">
        <v>377</v>
      </c>
      <c r="C110" s="8">
        <v>45484</v>
      </c>
      <c r="D110" s="2" t="s">
        <v>64</v>
      </c>
      <c r="E110" s="2">
        <v>4161235542</v>
      </c>
      <c r="F110" s="2" t="s">
        <v>477</v>
      </c>
      <c r="G110" s="2" t="s">
        <v>248</v>
      </c>
      <c r="H110" s="2" t="s">
        <v>251</v>
      </c>
      <c r="I110" s="2" t="s">
        <v>500</v>
      </c>
      <c r="J110" s="2" t="s">
        <v>485</v>
      </c>
      <c r="K110" s="2" t="s">
        <v>80</v>
      </c>
      <c r="L110" s="11">
        <v>4</v>
      </c>
      <c r="M110" s="11">
        <v>4</v>
      </c>
      <c r="N110" s="6">
        <v>50182</v>
      </c>
      <c r="O110" s="6">
        <v>200728</v>
      </c>
      <c r="P110" s="6">
        <f t="shared" si="1"/>
        <v>200728</v>
      </c>
      <c r="Q110" s="6">
        <v>0</v>
      </c>
      <c r="R110" s="11">
        <v>0</v>
      </c>
      <c r="S110" s="6">
        <v>0</v>
      </c>
      <c r="T110" s="2" t="s">
        <v>207</v>
      </c>
      <c r="U110" s="2" t="s">
        <v>408</v>
      </c>
      <c r="V110" s="2" t="s">
        <v>365</v>
      </c>
      <c r="W110" s="2" t="s">
        <v>113</v>
      </c>
      <c r="X110" s="2" t="s">
        <v>425</v>
      </c>
      <c r="Y110" s="2" t="s">
        <v>240</v>
      </c>
      <c r="Z110" s="2"/>
      <c r="AA110" s="2"/>
      <c r="AB110" t="s">
        <v>518</v>
      </c>
      <c r="AC110">
        <v>0</v>
      </c>
      <c r="AD110" t="str">
        <f>VLOOKUP(AE110,Table1[[Ký hiệu]:[Hướng xli]],9,0)</f>
        <v>NCC điều chỉnh giảm toàn bộ HĐ</v>
      </c>
      <c r="AE110" s="2">
        <v>34947</v>
      </c>
      <c r="AF110" s="6"/>
    </row>
    <row r="111" spans="1:32" x14ac:dyDescent="0.25">
      <c r="A111" s="8">
        <v>45481</v>
      </c>
      <c r="B111" s="2" t="s">
        <v>377</v>
      </c>
      <c r="C111" s="8">
        <v>45484</v>
      </c>
      <c r="D111" s="2" t="s">
        <v>64</v>
      </c>
      <c r="E111" s="2">
        <v>4161235542</v>
      </c>
      <c r="F111" s="2" t="s">
        <v>477</v>
      </c>
      <c r="G111" s="2" t="s">
        <v>248</v>
      </c>
      <c r="H111" s="2" t="s">
        <v>251</v>
      </c>
      <c r="I111" s="2" t="s">
        <v>243</v>
      </c>
      <c r="J111" s="2" t="s">
        <v>430</v>
      </c>
      <c r="K111" s="2" t="s">
        <v>80</v>
      </c>
      <c r="L111" s="11">
        <v>4</v>
      </c>
      <c r="M111" s="11">
        <v>4</v>
      </c>
      <c r="N111" s="6">
        <v>46000</v>
      </c>
      <c r="O111" s="6">
        <v>184000</v>
      </c>
      <c r="P111" s="6">
        <f t="shared" si="1"/>
        <v>184000</v>
      </c>
      <c r="Q111" s="6">
        <v>0</v>
      </c>
      <c r="R111" s="11">
        <v>0</v>
      </c>
      <c r="S111" s="6">
        <v>0</v>
      </c>
      <c r="T111" s="2" t="s">
        <v>207</v>
      </c>
      <c r="U111" s="2" t="s">
        <v>408</v>
      </c>
      <c r="V111" s="2" t="s">
        <v>365</v>
      </c>
      <c r="W111" s="2" t="s">
        <v>113</v>
      </c>
      <c r="X111" s="2" t="s">
        <v>425</v>
      </c>
      <c r="Y111" s="2" t="s">
        <v>240</v>
      </c>
      <c r="Z111" s="2"/>
      <c r="AA111" s="2"/>
      <c r="AB111" t="s">
        <v>518</v>
      </c>
      <c r="AC111">
        <v>0</v>
      </c>
      <c r="AD111" t="str">
        <f>VLOOKUP(AE111,Table1[[Ký hiệu]:[Hướng xli]],9,0)</f>
        <v>NCC điều chỉnh giảm toàn bộ HĐ</v>
      </c>
      <c r="AE111" s="2">
        <v>34947</v>
      </c>
      <c r="AF111" s="6"/>
    </row>
    <row r="112" spans="1:32" x14ac:dyDescent="0.25">
      <c r="A112" s="8">
        <v>45483</v>
      </c>
      <c r="B112" s="2" t="s">
        <v>57</v>
      </c>
      <c r="C112" s="8">
        <v>45485</v>
      </c>
      <c r="D112" s="2" t="s">
        <v>95</v>
      </c>
      <c r="E112" s="2" t="s">
        <v>432</v>
      </c>
      <c r="F112" s="2" t="s">
        <v>204</v>
      </c>
      <c r="G112" s="2" t="s">
        <v>63</v>
      </c>
      <c r="H112" s="2" t="s">
        <v>117</v>
      </c>
      <c r="I112" s="2" t="s">
        <v>328</v>
      </c>
      <c r="J112" s="2" t="s">
        <v>305</v>
      </c>
      <c r="K112" s="2" t="s">
        <v>80</v>
      </c>
      <c r="L112" s="11">
        <v>4</v>
      </c>
      <c r="M112" s="11">
        <v>4</v>
      </c>
      <c r="N112" s="6">
        <v>111058</v>
      </c>
      <c r="O112" s="6">
        <v>444232</v>
      </c>
      <c r="P112" s="6">
        <f t="shared" si="1"/>
        <v>444232</v>
      </c>
      <c r="Q112" s="6">
        <v>0</v>
      </c>
      <c r="R112" s="11">
        <v>0</v>
      </c>
      <c r="S112" s="6">
        <v>0</v>
      </c>
      <c r="T112" s="2"/>
      <c r="U112" s="2" t="s">
        <v>197</v>
      </c>
      <c r="V112" s="2"/>
      <c r="W112" s="2" t="s">
        <v>113</v>
      </c>
      <c r="X112" s="2" t="s">
        <v>425</v>
      </c>
      <c r="Y112" s="2" t="s">
        <v>240</v>
      </c>
      <c r="Z112" s="2"/>
      <c r="AA112" s="2"/>
      <c r="AB112" t="s">
        <v>518</v>
      </c>
      <c r="AC112">
        <v>0</v>
      </c>
      <c r="AD112" t="str">
        <f>VLOOKUP(AE112,Table1[[Ký hiệu]:[Hướng xli]],9,0)</f>
        <v>NCC điều chỉnh giảm toàn bộ HĐ</v>
      </c>
      <c r="AE112" s="2">
        <v>35127</v>
      </c>
      <c r="AF112" s="6"/>
    </row>
    <row r="113" spans="1:32" x14ac:dyDescent="0.25">
      <c r="A113" s="8">
        <v>45483</v>
      </c>
      <c r="B113" s="2" t="s">
        <v>57</v>
      </c>
      <c r="C113" s="8">
        <v>45485</v>
      </c>
      <c r="D113" s="2" t="s">
        <v>95</v>
      </c>
      <c r="E113" s="2" t="s">
        <v>432</v>
      </c>
      <c r="F113" s="2" t="s">
        <v>204</v>
      </c>
      <c r="G113" s="2" t="s">
        <v>63</v>
      </c>
      <c r="H113" s="2" t="s">
        <v>117</v>
      </c>
      <c r="I113" s="2" t="s">
        <v>450</v>
      </c>
      <c r="J113" s="2" t="s">
        <v>306</v>
      </c>
      <c r="K113" s="2" t="s">
        <v>80</v>
      </c>
      <c r="L113" s="11">
        <v>4</v>
      </c>
      <c r="M113" s="11">
        <v>4</v>
      </c>
      <c r="N113" s="6">
        <v>73431</v>
      </c>
      <c r="O113" s="6">
        <v>293724</v>
      </c>
      <c r="P113" s="6">
        <f t="shared" si="1"/>
        <v>293724</v>
      </c>
      <c r="Q113" s="6">
        <v>0</v>
      </c>
      <c r="R113" s="11">
        <v>0</v>
      </c>
      <c r="S113" s="6">
        <v>0</v>
      </c>
      <c r="T113" s="2"/>
      <c r="U113" s="2" t="s">
        <v>197</v>
      </c>
      <c r="V113" s="2"/>
      <c r="W113" s="2" t="s">
        <v>113</v>
      </c>
      <c r="X113" s="2" t="s">
        <v>425</v>
      </c>
      <c r="Y113" s="2" t="s">
        <v>240</v>
      </c>
      <c r="Z113" s="2"/>
      <c r="AA113" s="2"/>
      <c r="AB113" t="s">
        <v>518</v>
      </c>
      <c r="AC113">
        <v>0</v>
      </c>
      <c r="AD113" t="str">
        <f>VLOOKUP(AE113,Table1[[Ký hiệu]:[Hướng xli]],9,0)</f>
        <v>NCC điều chỉnh giảm toàn bộ HĐ</v>
      </c>
      <c r="AE113" s="2">
        <v>35127</v>
      </c>
      <c r="AF113" s="6"/>
    </row>
    <row r="114" spans="1:32" x14ac:dyDescent="0.25">
      <c r="A114" s="8">
        <v>45483</v>
      </c>
      <c r="B114" s="2" t="s">
        <v>57</v>
      </c>
      <c r="C114" s="8">
        <v>45485</v>
      </c>
      <c r="D114" s="2" t="s">
        <v>95</v>
      </c>
      <c r="E114" s="2" t="s">
        <v>432</v>
      </c>
      <c r="F114" s="2" t="s">
        <v>204</v>
      </c>
      <c r="G114" s="2" t="s">
        <v>63</v>
      </c>
      <c r="H114" s="2" t="s">
        <v>117</v>
      </c>
      <c r="I114" s="2" t="s">
        <v>500</v>
      </c>
      <c r="J114" s="2" t="s">
        <v>485</v>
      </c>
      <c r="K114" s="2" t="s">
        <v>80</v>
      </c>
      <c r="L114" s="11">
        <v>4</v>
      </c>
      <c r="M114" s="11">
        <v>4</v>
      </c>
      <c r="N114" s="6">
        <v>50182</v>
      </c>
      <c r="O114" s="6">
        <v>200728</v>
      </c>
      <c r="P114" s="6">
        <f t="shared" si="1"/>
        <v>200728</v>
      </c>
      <c r="Q114" s="6">
        <v>0</v>
      </c>
      <c r="R114" s="11">
        <v>0</v>
      </c>
      <c r="S114" s="6">
        <v>0</v>
      </c>
      <c r="T114" s="2"/>
      <c r="U114" s="2" t="s">
        <v>197</v>
      </c>
      <c r="V114" s="2"/>
      <c r="W114" s="2" t="s">
        <v>113</v>
      </c>
      <c r="X114" s="2" t="s">
        <v>425</v>
      </c>
      <c r="Y114" s="2" t="s">
        <v>240</v>
      </c>
      <c r="Z114" s="2"/>
      <c r="AA114" s="2"/>
      <c r="AB114" t="s">
        <v>518</v>
      </c>
      <c r="AC114">
        <v>0</v>
      </c>
      <c r="AD114" t="str">
        <f>VLOOKUP(AE114,Table1[[Ký hiệu]:[Hướng xli]],9,0)</f>
        <v>NCC điều chỉnh giảm toàn bộ HĐ</v>
      </c>
      <c r="AE114" s="2">
        <v>35127</v>
      </c>
      <c r="AF114" s="6"/>
    </row>
    <row r="115" spans="1:32" x14ac:dyDescent="0.25">
      <c r="A115" s="8">
        <v>45483</v>
      </c>
      <c r="B115" s="2" t="s">
        <v>476</v>
      </c>
      <c r="C115" s="8">
        <v>45485</v>
      </c>
      <c r="D115" s="2" t="s">
        <v>142</v>
      </c>
      <c r="E115" s="2" t="s">
        <v>88</v>
      </c>
      <c r="F115" s="2" t="s">
        <v>204</v>
      </c>
      <c r="G115" s="2" t="s">
        <v>63</v>
      </c>
      <c r="H115" s="2" t="s">
        <v>117</v>
      </c>
      <c r="I115" s="2" t="s">
        <v>328</v>
      </c>
      <c r="J115" s="2" t="s">
        <v>305</v>
      </c>
      <c r="K115" s="2" t="s">
        <v>80</v>
      </c>
      <c r="L115" s="11">
        <v>3</v>
      </c>
      <c r="M115" s="11">
        <v>3</v>
      </c>
      <c r="N115" s="6">
        <v>111058</v>
      </c>
      <c r="O115" s="6">
        <v>333174</v>
      </c>
      <c r="P115" s="6">
        <f t="shared" si="1"/>
        <v>333174</v>
      </c>
      <c r="Q115" s="6">
        <v>0</v>
      </c>
      <c r="R115" s="11">
        <v>0</v>
      </c>
      <c r="S115" s="6">
        <v>0</v>
      </c>
      <c r="T115" s="2"/>
      <c r="U115" s="2" t="s">
        <v>197</v>
      </c>
      <c r="V115" s="2"/>
      <c r="W115" s="2" t="s">
        <v>113</v>
      </c>
      <c r="X115" s="2" t="s">
        <v>425</v>
      </c>
      <c r="Y115" s="2" t="s">
        <v>240</v>
      </c>
      <c r="Z115" s="2"/>
      <c r="AA115" s="2"/>
      <c r="AB115" t="s">
        <v>524</v>
      </c>
      <c r="AC115">
        <v>333174</v>
      </c>
      <c r="AD115" t="str">
        <f>VLOOKUP(AE115,Table1[[Ký hiệu]:[Hướng xli]],8,0)</f>
        <v>đã ghi nhận và thanh toán</v>
      </c>
      <c r="AE115" s="2">
        <v>35131</v>
      </c>
      <c r="AF115" s="6"/>
    </row>
    <row r="116" spans="1:32" x14ac:dyDescent="0.25">
      <c r="A116" s="8">
        <v>45483</v>
      </c>
      <c r="B116" s="2" t="s">
        <v>476</v>
      </c>
      <c r="C116" s="8">
        <v>45485</v>
      </c>
      <c r="D116" s="2" t="s">
        <v>142</v>
      </c>
      <c r="E116" s="2" t="s">
        <v>88</v>
      </c>
      <c r="F116" s="2" t="s">
        <v>204</v>
      </c>
      <c r="G116" s="2" t="s">
        <v>63</v>
      </c>
      <c r="H116" s="2" t="s">
        <v>117</v>
      </c>
      <c r="I116" s="2" t="s">
        <v>450</v>
      </c>
      <c r="J116" s="2" t="s">
        <v>306</v>
      </c>
      <c r="K116" s="2" t="s">
        <v>80</v>
      </c>
      <c r="L116" s="11">
        <v>3</v>
      </c>
      <c r="M116" s="11">
        <v>3</v>
      </c>
      <c r="N116" s="6">
        <v>73431</v>
      </c>
      <c r="O116" s="6">
        <v>220293</v>
      </c>
      <c r="P116" s="6">
        <f t="shared" si="1"/>
        <v>220293</v>
      </c>
      <c r="Q116" s="6">
        <v>0</v>
      </c>
      <c r="R116" s="11">
        <v>0</v>
      </c>
      <c r="S116" s="6">
        <v>0</v>
      </c>
      <c r="T116" s="2"/>
      <c r="U116" s="2" t="s">
        <v>197</v>
      </c>
      <c r="V116" s="2"/>
      <c r="W116" s="2" t="s">
        <v>113</v>
      </c>
      <c r="X116" s="2" t="s">
        <v>425</v>
      </c>
      <c r="Y116" s="2" t="s">
        <v>240</v>
      </c>
      <c r="Z116" s="2"/>
      <c r="AA116" s="2"/>
      <c r="AB116" t="s">
        <v>524</v>
      </c>
      <c r="AC116">
        <v>220293</v>
      </c>
      <c r="AD116" t="str">
        <f>VLOOKUP(AE116,Table1[[Ký hiệu]:[Hướng xli]],8,0)</f>
        <v>đã ghi nhận và thanh toán</v>
      </c>
      <c r="AE116" s="2">
        <v>35131</v>
      </c>
      <c r="AF116" s="6"/>
    </row>
    <row r="117" spans="1:32" x14ac:dyDescent="0.25">
      <c r="A117" s="8">
        <v>45483</v>
      </c>
      <c r="B117" s="2" t="s">
        <v>476</v>
      </c>
      <c r="C117" s="8">
        <v>45485</v>
      </c>
      <c r="D117" s="2" t="s">
        <v>142</v>
      </c>
      <c r="E117" s="2" t="s">
        <v>88</v>
      </c>
      <c r="F117" s="2" t="s">
        <v>204</v>
      </c>
      <c r="G117" s="2" t="s">
        <v>63</v>
      </c>
      <c r="H117" s="2" t="s">
        <v>117</v>
      </c>
      <c r="I117" s="2" t="s">
        <v>500</v>
      </c>
      <c r="J117" s="2" t="s">
        <v>485</v>
      </c>
      <c r="K117" s="2" t="s">
        <v>80</v>
      </c>
      <c r="L117" s="11">
        <v>3</v>
      </c>
      <c r="M117" s="11">
        <v>3</v>
      </c>
      <c r="N117" s="6">
        <v>50182</v>
      </c>
      <c r="O117" s="6">
        <v>150546</v>
      </c>
      <c r="P117" s="6">
        <f t="shared" si="1"/>
        <v>150546</v>
      </c>
      <c r="Q117" s="6">
        <v>0</v>
      </c>
      <c r="R117" s="11">
        <v>0</v>
      </c>
      <c r="S117" s="6">
        <v>0</v>
      </c>
      <c r="T117" s="2"/>
      <c r="U117" s="2" t="s">
        <v>197</v>
      </c>
      <c r="V117" s="2"/>
      <c r="W117" s="2" t="s">
        <v>113</v>
      </c>
      <c r="X117" s="2" t="s">
        <v>425</v>
      </c>
      <c r="Y117" s="2" t="s">
        <v>240</v>
      </c>
      <c r="Z117" s="2"/>
      <c r="AA117" s="2"/>
      <c r="AB117" t="s">
        <v>524</v>
      </c>
      <c r="AC117">
        <v>150546</v>
      </c>
      <c r="AD117" t="str">
        <f>VLOOKUP(AE117,Table1[[Ký hiệu]:[Hướng xli]],8,0)</f>
        <v>đã ghi nhận và thanh toán</v>
      </c>
      <c r="AE117" s="2">
        <v>35131</v>
      </c>
      <c r="AF117" s="6"/>
    </row>
    <row r="118" spans="1:32" x14ac:dyDescent="0.25">
      <c r="A118" s="8">
        <v>45483</v>
      </c>
      <c r="B118" s="2" t="s">
        <v>476</v>
      </c>
      <c r="C118" s="8">
        <v>45485</v>
      </c>
      <c r="D118" s="2" t="s">
        <v>142</v>
      </c>
      <c r="E118" s="2" t="s">
        <v>88</v>
      </c>
      <c r="F118" s="2" t="s">
        <v>204</v>
      </c>
      <c r="G118" s="2" t="s">
        <v>63</v>
      </c>
      <c r="H118" s="2" t="s">
        <v>117</v>
      </c>
      <c r="I118" s="2" t="s">
        <v>448</v>
      </c>
      <c r="J118" s="2" t="s">
        <v>372</v>
      </c>
      <c r="K118" s="2" t="s">
        <v>80</v>
      </c>
      <c r="L118" s="11">
        <v>3</v>
      </c>
      <c r="M118" s="11">
        <v>3</v>
      </c>
      <c r="N118" s="6">
        <v>74250</v>
      </c>
      <c r="O118" s="6">
        <v>222750</v>
      </c>
      <c r="P118" s="6">
        <f t="shared" si="1"/>
        <v>222750</v>
      </c>
      <c r="Q118" s="6">
        <v>0</v>
      </c>
      <c r="R118" s="11">
        <v>0</v>
      </c>
      <c r="S118" s="6">
        <v>0</v>
      </c>
      <c r="T118" s="2"/>
      <c r="U118" s="2" t="s">
        <v>197</v>
      </c>
      <c r="V118" s="2"/>
      <c r="W118" s="2" t="s">
        <v>113</v>
      </c>
      <c r="X118" s="2" t="s">
        <v>425</v>
      </c>
      <c r="Y118" s="2" t="s">
        <v>240</v>
      </c>
      <c r="Z118" s="2"/>
      <c r="AA118" s="2"/>
      <c r="AB118" t="s">
        <v>524</v>
      </c>
      <c r="AC118">
        <v>222750</v>
      </c>
      <c r="AD118" t="str">
        <f>VLOOKUP(AE118,Table1[[Ký hiệu]:[Hướng xli]],8,0)</f>
        <v>đã ghi nhận và thanh toán</v>
      </c>
      <c r="AE118" s="2">
        <v>35131</v>
      </c>
      <c r="AF118" s="6"/>
    </row>
    <row r="119" spans="1:32" x14ac:dyDescent="0.25">
      <c r="A119" s="8">
        <v>45483</v>
      </c>
      <c r="B119" s="2" t="s">
        <v>476</v>
      </c>
      <c r="C119" s="8">
        <v>45485</v>
      </c>
      <c r="D119" s="2" t="s">
        <v>142</v>
      </c>
      <c r="E119" s="2" t="s">
        <v>88</v>
      </c>
      <c r="F119" s="2" t="s">
        <v>204</v>
      </c>
      <c r="G119" s="2" t="s">
        <v>63</v>
      </c>
      <c r="H119" s="2" t="s">
        <v>117</v>
      </c>
      <c r="I119" s="2" t="s">
        <v>490</v>
      </c>
      <c r="J119" s="2" t="s">
        <v>236</v>
      </c>
      <c r="K119" s="2" t="s">
        <v>80</v>
      </c>
      <c r="L119" s="11">
        <v>3</v>
      </c>
      <c r="M119" s="11">
        <v>3</v>
      </c>
      <c r="N119" s="6">
        <v>70950</v>
      </c>
      <c r="O119" s="6">
        <v>212850</v>
      </c>
      <c r="P119" s="6">
        <f t="shared" si="1"/>
        <v>212850</v>
      </c>
      <c r="Q119" s="6">
        <v>0</v>
      </c>
      <c r="R119" s="11">
        <v>0</v>
      </c>
      <c r="S119" s="6">
        <v>0</v>
      </c>
      <c r="T119" s="2"/>
      <c r="U119" s="2" t="s">
        <v>197</v>
      </c>
      <c r="V119" s="2"/>
      <c r="W119" s="2" t="s">
        <v>113</v>
      </c>
      <c r="X119" s="2" t="s">
        <v>425</v>
      </c>
      <c r="Y119" s="2" t="s">
        <v>240</v>
      </c>
      <c r="Z119" s="2"/>
      <c r="AA119" s="2"/>
      <c r="AB119" t="s">
        <v>524</v>
      </c>
      <c r="AC119">
        <v>212850</v>
      </c>
      <c r="AD119" t="str">
        <f>VLOOKUP(AE119,Table1[[Ký hiệu]:[Hướng xli]],8,0)</f>
        <v>đã ghi nhận và thanh toán</v>
      </c>
      <c r="AE119" s="2">
        <v>35131</v>
      </c>
      <c r="AF119" s="6"/>
    </row>
    <row r="120" spans="1:32" x14ac:dyDescent="0.25">
      <c r="A120" s="8">
        <v>45477</v>
      </c>
      <c r="B120" s="2" t="s">
        <v>131</v>
      </c>
      <c r="C120" s="8">
        <v>45485</v>
      </c>
      <c r="D120" s="2" t="s">
        <v>336</v>
      </c>
      <c r="E120" s="2" t="s">
        <v>277</v>
      </c>
      <c r="F120" s="2" t="s">
        <v>260</v>
      </c>
      <c r="G120" s="2" t="s">
        <v>297</v>
      </c>
      <c r="H120" s="2" t="s">
        <v>75</v>
      </c>
      <c r="I120" s="2" t="s">
        <v>328</v>
      </c>
      <c r="J120" s="2" t="s">
        <v>305</v>
      </c>
      <c r="K120" s="2" t="s">
        <v>80</v>
      </c>
      <c r="L120" s="11">
        <v>4</v>
      </c>
      <c r="M120" s="11">
        <v>4</v>
      </c>
      <c r="N120" s="6">
        <v>111058</v>
      </c>
      <c r="O120" s="6">
        <v>444232</v>
      </c>
      <c r="P120" s="6">
        <f t="shared" si="1"/>
        <v>444232</v>
      </c>
      <c r="Q120" s="6">
        <v>0</v>
      </c>
      <c r="R120" s="11">
        <v>0</v>
      </c>
      <c r="S120" s="6">
        <v>0</v>
      </c>
      <c r="T120" s="2"/>
      <c r="U120" s="2" t="s">
        <v>157</v>
      </c>
      <c r="V120" s="2"/>
      <c r="W120" s="2" t="s">
        <v>113</v>
      </c>
      <c r="X120" s="2" t="s">
        <v>425</v>
      </c>
      <c r="Y120" s="2" t="s">
        <v>240</v>
      </c>
      <c r="Z120" s="2"/>
      <c r="AA120" s="2"/>
      <c r="AB120" t="s">
        <v>524</v>
      </c>
      <c r="AC120">
        <v>444232</v>
      </c>
      <c r="AD120" t="str">
        <f>VLOOKUP(AE120,Table1[[Ký hiệu]:[Hướng xli]],9,0)</f>
        <v>NCC check theo sheep data cửa hàng nhập kho điều chỉnh giảm toàn bộ HĐ cũ và xuất lại HĐ mới đúng số lượng</v>
      </c>
      <c r="AE120" s="2">
        <v>35137</v>
      </c>
      <c r="AF120" s="6"/>
    </row>
    <row r="121" spans="1:32" x14ac:dyDescent="0.25">
      <c r="A121" s="8">
        <v>45477</v>
      </c>
      <c r="B121" s="2" t="s">
        <v>131</v>
      </c>
      <c r="C121" s="8">
        <v>45485</v>
      </c>
      <c r="D121" s="2" t="s">
        <v>336</v>
      </c>
      <c r="E121" s="2" t="s">
        <v>277</v>
      </c>
      <c r="F121" s="2" t="s">
        <v>260</v>
      </c>
      <c r="G121" s="2" t="s">
        <v>297</v>
      </c>
      <c r="H121" s="2" t="s">
        <v>75</v>
      </c>
      <c r="I121" s="2" t="s">
        <v>450</v>
      </c>
      <c r="J121" s="2" t="s">
        <v>306</v>
      </c>
      <c r="K121" s="2" t="s">
        <v>80</v>
      </c>
      <c r="L121" s="11">
        <v>8</v>
      </c>
      <c r="M121" s="11">
        <v>8</v>
      </c>
      <c r="N121" s="6">
        <v>58745</v>
      </c>
      <c r="O121" s="6">
        <v>469960</v>
      </c>
      <c r="P121" s="6">
        <f t="shared" si="1"/>
        <v>469960</v>
      </c>
      <c r="Q121" s="6">
        <v>0</v>
      </c>
      <c r="R121" s="11">
        <v>0</v>
      </c>
      <c r="S121" s="6">
        <v>0</v>
      </c>
      <c r="T121" s="2"/>
      <c r="U121" s="2" t="s">
        <v>157</v>
      </c>
      <c r="V121" s="2"/>
      <c r="W121" s="2" t="s">
        <v>113</v>
      </c>
      <c r="X121" s="2" t="s">
        <v>425</v>
      </c>
      <c r="Y121" s="2" t="s">
        <v>240</v>
      </c>
      <c r="Z121" s="2"/>
      <c r="AA121" s="2"/>
      <c r="AB121" t="s">
        <v>524</v>
      </c>
      <c r="AC121">
        <v>469960</v>
      </c>
      <c r="AD121" t="str">
        <f>VLOOKUP(AE121,Table1[[Ký hiệu]:[Hướng xli]],9,0)</f>
        <v>NCC check theo sheep data cửa hàng nhập kho điều chỉnh giảm toàn bộ HĐ cũ và xuất lại HĐ mới đúng số lượng</v>
      </c>
      <c r="AE121" s="2">
        <v>35137</v>
      </c>
      <c r="AF121" s="6"/>
    </row>
    <row r="122" spans="1:32" x14ac:dyDescent="0.25">
      <c r="A122" s="8">
        <v>45477</v>
      </c>
      <c r="B122" s="2" t="s">
        <v>131</v>
      </c>
      <c r="C122" s="8">
        <v>45485</v>
      </c>
      <c r="D122" s="2" t="s">
        <v>336</v>
      </c>
      <c r="E122" s="2" t="s">
        <v>277</v>
      </c>
      <c r="F122" s="2" t="s">
        <v>260</v>
      </c>
      <c r="G122" s="2" t="s">
        <v>297</v>
      </c>
      <c r="H122" s="2" t="s">
        <v>75</v>
      </c>
      <c r="I122" s="2" t="s">
        <v>472</v>
      </c>
      <c r="J122" s="2" t="s">
        <v>256</v>
      </c>
      <c r="K122" s="2" t="s">
        <v>80</v>
      </c>
      <c r="L122" s="11">
        <v>4</v>
      </c>
      <c r="M122" s="11">
        <v>4</v>
      </c>
      <c r="N122" s="6">
        <v>55595</v>
      </c>
      <c r="O122" s="6">
        <v>222380</v>
      </c>
      <c r="P122" s="6">
        <f t="shared" si="1"/>
        <v>222380</v>
      </c>
      <c r="Q122" s="6">
        <v>0</v>
      </c>
      <c r="R122" s="11">
        <v>0</v>
      </c>
      <c r="S122" s="6">
        <v>0</v>
      </c>
      <c r="T122" s="2"/>
      <c r="U122" s="2" t="s">
        <v>157</v>
      </c>
      <c r="V122" s="2"/>
      <c r="W122" s="2" t="s">
        <v>113</v>
      </c>
      <c r="X122" s="2" t="s">
        <v>425</v>
      </c>
      <c r="Y122" s="2" t="s">
        <v>240</v>
      </c>
      <c r="Z122" s="2"/>
      <c r="AA122" s="2"/>
      <c r="AB122" t="s">
        <v>524</v>
      </c>
      <c r="AC122">
        <v>222380</v>
      </c>
      <c r="AD122" t="str">
        <f>VLOOKUP(AE122,Table1[[Ký hiệu]:[Hướng xli]],9,0)</f>
        <v>NCC check theo sheep data cửa hàng nhập kho điều chỉnh giảm toàn bộ HĐ cũ và xuất lại HĐ mới đúng số lượng</v>
      </c>
      <c r="AE122" s="2">
        <v>35137</v>
      </c>
      <c r="AF122" s="6"/>
    </row>
    <row r="123" spans="1:32" s="16" customFormat="1" x14ac:dyDescent="0.25">
      <c r="A123" s="13">
        <v>45477</v>
      </c>
      <c r="B123" s="14" t="s">
        <v>131</v>
      </c>
      <c r="C123" s="13">
        <v>45485</v>
      </c>
      <c r="D123" s="14" t="s">
        <v>336</v>
      </c>
      <c r="E123" s="14" t="s">
        <v>277</v>
      </c>
      <c r="F123" s="14" t="s">
        <v>260</v>
      </c>
      <c r="G123" s="14" t="s">
        <v>297</v>
      </c>
      <c r="H123" s="14" t="s">
        <v>75</v>
      </c>
      <c r="I123" s="14" t="s">
        <v>490</v>
      </c>
      <c r="J123" s="14" t="s">
        <v>236</v>
      </c>
      <c r="K123" s="14" t="s">
        <v>80</v>
      </c>
      <c r="L123" s="12">
        <v>4</v>
      </c>
      <c r="M123" s="12">
        <v>0</v>
      </c>
      <c r="N123" s="15">
        <v>70950</v>
      </c>
      <c r="O123" s="15">
        <v>283800</v>
      </c>
      <c r="P123" s="6">
        <f t="shared" si="1"/>
        <v>0</v>
      </c>
      <c r="Q123" s="15">
        <v>0</v>
      </c>
      <c r="R123" s="12">
        <v>0</v>
      </c>
      <c r="S123" s="15">
        <v>0</v>
      </c>
      <c r="T123" s="14"/>
      <c r="U123" s="14" t="s">
        <v>157</v>
      </c>
      <c r="V123" s="14"/>
      <c r="W123" s="14" t="s">
        <v>113</v>
      </c>
      <c r="X123" s="14" t="s">
        <v>425</v>
      </c>
      <c r="Y123" s="14" t="s">
        <v>240</v>
      </c>
      <c r="Z123" s="14"/>
      <c r="AA123" s="14"/>
      <c r="AB123" s="16" t="s">
        <v>524</v>
      </c>
      <c r="AC123" s="16">
        <v>0</v>
      </c>
      <c r="AD123" t="str">
        <f>VLOOKUP(AE123,Table1[[Ký hiệu]:[Hướng xli]],9,0)</f>
        <v>NCC check theo sheep data cửa hàng nhập kho điều chỉnh giảm toàn bộ HĐ cũ và xuất lại HĐ mới đúng số lượng</v>
      </c>
      <c r="AE123" s="14">
        <v>35137</v>
      </c>
      <c r="AF123" s="6"/>
    </row>
    <row r="124" spans="1:32" x14ac:dyDescent="0.25">
      <c r="A124" s="8">
        <v>45477</v>
      </c>
      <c r="B124" s="2" t="s">
        <v>135</v>
      </c>
      <c r="C124" s="8">
        <v>45485</v>
      </c>
      <c r="D124" s="2" t="s">
        <v>292</v>
      </c>
      <c r="E124" s="2" t="s">
        <v>301</v>
      </c>
      <c r="F124" s="2" t="s">
        <v>260</v>
      </c>
      <c r="G124" s="2" t="s">
        <v>297</v>
      </c>
      <c r="H124" s="2" t="s">
        <v>75</v>
      </c>
      <c r="I124" s="2" t="s">
        <v>328</v>
      </c>
      <c r="J124" s="2" t="s">
        <v>305</v>
      </c>
      <c r="K124" s="2" t="s">
        <v>80</v>
      </c>
      <c r="L124" s="11">
        <v>6</v>
      </c>
      <c r="M124" s="11">
        <v>6</v>
      </c>
      <c r="N124" s="6">
        <v>111058</v>
      </c>
      <c r="O124" s="6">
        <v>666348</v>
      </c>
      <c r="P124" s="6">
        <f t="shared" si="1"/>
        <v>666348</v>
      </c>
      <c r="Q124" s="6">
        <v>0</v>
      </c>
      <c r="R124" s="11">
        <v>0</v>
      </c>
      <c r="S124" s="6">
        <v>0</v>
      </c>
      <c r="T124" s="2"/>
      <c r="U124" s="2" t="s">
        <v>157</v>
      </c>
      <c r="V124" s="2"/>
      <c r="W124" s="2" t="s">
        <v>113</v>
      </c>
      <c r="X124" s="2" t="s">
        <v>425</v>
      </c>
      <c r="Y124" s="2" t="s">
        <v>240</v>
      </c>
      <c r="Z124" s="2"/>
      <c r="AA124" s="2"/>
      <c r="AB124" t="s">
        <v>525</v>
      </c>
      <c r="AC124">
        <v>666348</v>
      </c>
      <c r="AD124" t="str">
        <f>VLOOKUP(AE124,Table1[[Ký hiệu]:[Hướng xli]],9,0)</f>
        <v>NCC check theo sheep data cửa hàng nhập kho điều chỉnh giảm toàn bộ HĐ cũ và xuất lại HĐ mới đúng số lượng</v>
      </c>
      <c r="AE124" s="2">
        <v>35141</v>
      </c>
      <c r="AF124" s="6"/>
    </row>
    <row r="125" spans="1:32" s="16" customFormat="1" x14ac:dyDescent="0.25">
      <c r="A125" s="13">
        <v>45477</v>
      </c>
      <c r="B125" s="14" t="s">
        <v>135</v>
      </c>
      <c r="C125" s="13">
        <v>45485</v>
      </c>
      <c r="D125" s="14" t="s">
        <v>292</v>
      </c>
      <c r="E125" s="14" t="s">
        <v>301</v>
      </c>
      <c r="F125" s="14" t="s">
        <v>260</v>
      </c>
      <c r="G125" s="14" t="s">
        <v>297</v>
      </c>
      <c r="H125" s="14" t="s">
        <v>75</v>
      </c>
      <c r="I125" s="14" t="s">
        <v>448</v>
      </c>
      <c r="J125" s="14" t="s">
        <v>372</v>
      </c>
      <c r="K125" s="14" t="s">
        <v>80</v>
      </c>
      <c r="L125" s="12">
        <v>4</v>
      </c>
      <c r="M125" s="12">
        <v>0</v>
      </c>
      <c r="N125" s="15">
        <v>74250</v>
      </c>
      <c r="O125" s="15">
        <v>297000</v>
      </c>
      <c r="P125" s="6">
        <f t="shared" si="1"/>
        <v>0</v>
      </c>
      <c r="Q125" s="15">
        <v>0</v>
      </c>
      <c r="R125" s="12">
        <v>0</v>
      </c>
      <c r="S125" s="15">
        <v>0</v>
      </c>
      <c r="T125" s="14"/>
      <c r="U125" s="14" t="s">
        <v>157</v>
      </c>
      <c r="V125" s="14"/>
      <c r="W125" s="14" t="s">
        <v>113</v>
      </c>
      <c r="X125" s="14" t="s">
        <v>425</v>
      </c>
      <c r="Y125" s="14" t="s">
        <v>240</v>
      </c>
      <c r="Z125" s="14"/>
      <c r="AA125" s="14"/>
      <c r="AB125" s="16" t="s">
        <v>525</v>
      </c>
      <c r="AC125" s="16">
        <v>0</v>
      </c>
      <c r="AD125" t="str">
        <f>VLOOKUP(AE125,Table1[[Ký hiệu]:[Hướng xli]],9,0)</f>
        <v>NCC check theo sheep data cửa hàng nhập kho điều chỉnh giảm toàn bộ HĐ cũ và xuất lại HĐ mới đúng số lượng</v>
      </c>
      <c r="AE125" s="14">
        <v>35141</v>
      </c>
      <c r="AF125" s="6"/>
    </row>
    <row r="126" spans="1:32" s="16" customFormat="1" x14ac:dyDescent="0.25">
      <c r="A126" s="13">
        <v>45477</v>
      </c>
      <c r="B126" s="14" t="s">
        <v>135</v>
      </c>
      <c r="C126" s="13">
        <v>45485</v>
      </c>
      <c r="D126" s="14" t="s">
        <v>292</v>
      </c>
      <c r="E126" s="14" t="s">
        <v>301</v>
      </c>
      <c r="F126" s="14" t="s">
        <v>260</v>
      </c>
      <c r="G126" s="14" t="s">
        <v>297</v>
      </c>
      <c r="H126" s="14" t="s">
        <v>75</v>
      </c>
      <c r="I126" s="14" t="s">
        <v>490</v>
      </c>
      <c r="J126" s="14" t="s">
        <v>236</v>
      </c>
      <c r="K126" s="14" t="s">
        <v>80</v>
      </c>
      <c r="L126" s="12">
        <v>4</v>
      </c>
      <c r="M126" s="12">
        <v>0</v>
      </c>
      <c r="N126" s="15">
        <v>70950</v>
      </c>
      <c r="O126" s="15">
        <v>283800</v>
      </c>
      <c r="P126" s="6">
        <f t="shared" si="1"/>
        <v>0</v>
      </c>
      <c r="Q126" s="15">
        <v>0</v>
      </c>
      <c r="R126" s="12">
        <v>0</v>
      </c>
      <c r="S126" s="15">
        <v>0</v>
      </c>
      <c r="T126" s="14"/>
      <c r="U126" s="14" t="s">
        <v>157</v>
      </c>
      <c r="V126" s="14"/>
      <c r="W126" s="14" t="s">
        <v>113</v>
      </c>
      <c r="X126" s="14" t="s">
        <v>425</v>
      </c>
      <c r="Y126" s="14" t="s">
        <v>240</v>
      </c>
      <c r="Z126" s="14"/>
      <c r="AA126" s="14"/>
      <c r="AB126" s="16" t="s">
        <v>525</v>
      </c>
      <c r="AC126" s="16">
        <v>0</v>
      </c>
      <c r="AD126" t="str">
        <f>VLOOKUP(AE126,Table1[[Ký hiệu]:[Hướng xli]],9,0)</f>
        <v>NCC check theo sheep data cửa hàng nhập kho điều chỉnh giảm toàn bộ HĐ cũ và xuất lại HĐ mới đúng số lượng</v>
      </c>
      <c r="AE126" s="14">
        <v>35141</v>
      </c>
      <c r="AF126" s="6"/>
    </row>
    <row r="127" spans="1:32" x14ac:dyDescent="0.25">
      <c r="A127" s="8">
        <v>45477</v>
      </c>
      <c r="B127" s="2" t="s">
        <v>135</v>
      </c>
      <c r="C127" s="8">
        <v>45485</v>
      </c>
      <c r="D127" s="2" t="s">
        <v>292</v>
      </c>
      <c r="E127" s="2" t="s">
        <v>301</v>
      </c>
      <c r="F127" s="2" t="s">
        <v>260</v>
      </c>
      <c r="G127" s="2" t="s">
        <v>297</v>
      </c>
      <c r="H127" s="2" t="s">
        <v>75</v>
      </c>
      <c r="I127" s="2" t="s">
        <v>450</v>
      </c>
      <c r="J127" s="2" t="s">
        <v>306</v>
      </c>
      <c r="K127" s="2" t="s">
        <v>80</v>
      </c>
      <c r="L127" s="11">
        <v>6</v>
      </c>
      <c r="M127" s="11">
        <v>6</v>
      </c>
      <c r="N127" s="6">
        <v>58745</v>
      </c>
      <c r="O127" s="6">
        <v>352470</v>
      </c>
      <c r="P127" s="6">
        <f t="shared" si="1"/>
        <v>352470</v>
      </c>
      <c r="Q127" s="6">
        <v>0</v>
      </c>
      <c r="R127" s="11">
        <v>0</v>
      </c>
      <c r="S127" s="6">
        <v>0</v>
      </c>
      <c r="T127" s="2"/>
      <c r="U127" s="2" t="s">
        <v>157</v>
      </c>
      <c r="V127" s="2"/>
      <c r="W127" s="2" t="s">
        <v>113</v>
      </c>
      <c r="X127" s="2" t="s">
        <v>425</v>
      </c>
      <c r="Y127" s="2" t="s">
        <v>240</v>
      </c>
      <c r="Z127" s="2"/>
      <c r="AA127" s="2"/>
      <c r="AB127" t="s">
        <v>525</v>
      </c>
      <c r="AC127">
        <v>352470</v>
      </c>
      <c r="AD127" t="str">
        <f>VLOOKUP(AE127,Table1[[Ký hiệu]:[Hướng xli]],9,0)</f>
        <v>NCC check theo sheep data cửa hàng nhập kho điều chỉnh giảm toàn bộ HĐ cũ và xuất lại HĐ mới đúng số lượng</v>
      </c>
      <c r="AE127" s="2">
        <v>35141</v>
      </c>
      <c r="AF127" s="6"/>
    </row>
    <row r="128" spans="1:32" x14ac:dyDescent="0.25">
      <c r="A128" s="8">
        <v>45477</v>
      </c>
      <c r="B128" s="2" t="s">
        <v>135</v>
      </c>
      <c r="C128" s="8">
        <v>45485</v>
      </c>
      <c r="D128" s="2" t="s">
        <v>292</v>
      </c>
      <c r="E128" s="2" t="s">
        <v>301</v>
      </c>
      <c r="F128" s="2" t="s">
        <v>260</v>
      </c>
      <c r="G128" s="2" t="s">
        <v>297</v>
      </c>
      <c r="H128" s="2" t="s">
        <v>75</v>
      </c>
      <c r="I128" s="2" t="s">
        <v>472</v>
      </c>
      <c r="J128" s="2" t="s">
        <v>256</v>
      </c>
      <c r="K128" s="2" t="s">
        <v>80</v>
      </c>
      <c r="L128" s="11">
        <v>4</v>
      </c>
      <c r="M128" s="11">
        <v>4</v>
      </c>
      <c r="N128" s="6">
        <v>55595</v>
      </c>
      <c r="O128" s="6">
        <v>222380</v>
      </c>
      <c r="P128" s="6">
        <f t="shared" si="1"/>
        <v>222380</v>
      </c>
      <c r="Q128" s="6">
        <v>0</v>
      </c>
      <c r="R128" s="11">
        <v>0</v>
      </c>
      <c r="S128" s="6">
        <v>0</v>
      </c>
      <c r="T128" s="2"/>
      <c r="U128" s="2" t="s">
        <v>157</v>
      </c>
      <c r="V128" s="2"/>
      <c r="W128" s="2" t="s">
        <v>113</v>
      </c>
      <c r="X128" s="2" t="s">
        <v>425</v>
      </c>
      <c r="Y128" s="2" t="s">
        <v>240</v>
      </c>
      <c r="Z128" s="2"/>
      <c r="AA128" s="2"/>
      <c r="AB128" t="s">
        <v>525</v>
      </c>
      <c r="AC128">
        <v>222380</v>
      </c>
      <c r="AD128" t="str">
        <f>VLOOKUP(AE128,Table1[[Ký hiệu]:[Hướng xli]],9,0)</f>
        <v>NCC check theo sheep data cửa hàng nhập kho điều chỉnh giảm toàn bộ HĐ cũ và xuất lại HĐ mới đúng số lượng</v>
      </c>
      <c r="AE128" s="2">
        <v>35141</v>
      </c>
      <c r="AF128" s="6"/>
    </row>
    <row r="129" spans="1:32" s="16" customFormat="1" x14ac:dyDescent="0.25">
      <c r="A129" s="13">
        <v>45477</v>
      </c>
      <c r="B129" s="14" t="s">
        <v>135</v>
      </c>
      <c r="C129" s="13">
        <v>45485</v>
      </c>
      <c r="D129" s="14" t="s">
        <v>292</v>
      </c>
      <c r="E129" s="14" t="s">
        <v>301</v>
      </c>
      <c r="F129" s="14" t="s">
        <v>260</v>
      </c>
      <c r="G129" s="14" t="s">
        <v>297</v>
      </c>
      <c r="H129" s="14" t="s">
        <v>75</v>
      </c>
      <c r="I129" s="14" t="s">
        <v>500</v>
      </c>
      <c r="J129" s="14" t="s">
        <v>485</v>
      </c>
      <c r="K129" s="14" t="s">
        <v>80</v>
      </c>
      <c r="L129" s="12">
        <v>4</v>
      </c>
      <c r="M129" s="12">
        <v>0</v>
      </c>
      <c r="N129" s="15">
        <v>50182</v>
      </c>
      <c r="O129" s="15">
        <v>200728</v>
      </c>
      <c r="P129" s="6">
        <f t="shared" si="1"/>
        <v>0</v>
      </c>
      <c r="Q129" s="15">
        <v>0</v>
      </c>
      <c r="R129" s="12">
        <v>0</v>
      </c>
      <c r="S129" s="15">
        <v>0</v>
      </c>
      <c r="T129" s="14"/>
      <c r="U129" s="14" t="s">
        <v>157</v>
      </c>
      <c r="V129" s="14"/>
      <c r="W129" s="14" t="s">
        <v>113</v>
      </c>
      <c r="X129" s="14" t="s">
        <v>425</v>
      </c>
      <c r="Y129" s="14" t="s">
        <v>240</v>
      </c>
      <c r="Z129" s="14"/>
      <c r="AA129" s="14"/>
      <c r="AB129" s="16" t="s">
        <v>525</v>
      </c>
      <c r="AC129" s="16">
        <v>0</v>
      </c>
      <c r="AD129" t="str">
        <f>VLOOKUP(AE129,Table1[[Ký hiệu]:[Hướng xli]],9,0)</f>
        <v>NCC check theo sheep data cửa hàng nhập kho điều chỉnh giảm toàn bộ HĐ cũ và xuất lại HĐ mới đúng số lượng</v>
      </c>
      <c r="AE129" s="14">
        <v>35141</v>
      </c>
      <c r="AF129" s="6"/>
    </row>
    <row r="130" spans="1:32" x14ac:dyDescent="0.25">
      <c r="A130" s="8">
        <v>45479</v>
      </c>
      <c r="B130" s="2" t="s">
        <v>4</v>
      </c>
      <c r="C130" s="8">
        <v>45485</v>
      </c>
      <c r="D130" s="2" t="s">
        <v>112</v>
      </c>
      <c r="E130" s="2" t="s">
        <v>238</v>
      </c>
      <c r="F130" s="2" t="s">
        <v>260</v>
      </c>
      <c r="G130" s="2" t="s">
        <v>297</v>
      </c>
      <c r="H130" s="2" t="s">
        <v>75</v>
      </c>
      <c r="I130" s="2" t="s">
        <v>328</v>
      </c>
      <c r="J130" s="2" t="s">
        <v>305</v>
      </c>
      <c r="K130" s="2" t="s">
        <v>80</v>
      </c>
      <c r="L130" s="11">
        <v>4</v>
      </c>
      <c r="M130" s="11">
        <v>4</v>
      </c>
      <c r="N130" s="6">
        <v>88846</v>
      </c>
      <c r="O130" s="6">
        <v>355384</v>
      </c>
      <c r="P130" s="6">
        <f t="shared" si="1"/>
        <v>355384</v>
      </c>
      <c r="Q130" s="6">
        <v>0</v>
      </c>
      <c r="R130" s="11">
        <v>0</v>
      </c>
      <c r="S130" s="6">
        <v>0</v>
      </c>
      <c r="T130" s="2"/>
      <c r="U130" s="2" t="s">
        <v>157</v>
      </c>
      <c r="V130" s="2"/>
      <c r="W130" s="2" t="s">
        <v>113</v>
      </c>
      <c r="X130" s="2" t="s">
        <v>425</v>
      </c>
      <c r="Y130" s="2" t="s">
        <v>240</v>
      </c>
      <c r="Z130" s="2"/>
      <c r="AA130" s="2"/>
      <c r="AB130" t="s">
        <v>527</v>
      </c>
      <c r="AC130">
        <v>355384</v>
      </c>
      <c r="AD130" t="str">
        <f>VLOOKUP(AE130,Table1[[Ký hiệu]:[Hướng xli]],9,0)</f>
        <v>NCC check theo sheep data cửa hàng nhập kho điều chỉnh giảm toàn bộ HĐ cũ và xuất lại HĐ mới đúng số lượng</v>
      </c>
      <c r="AE130" s="2">
        <v>35148</v>
      </c>
      <c r="AF130" s="6"/>
    </row>
    <row r="131" spans="1:32" x14ac:dyDescent="0.25">
      <c r="A131" s="8">
        <v>45479</v>
      </c>
      <c r="B131" s="2" t="s">
        <v>4</v>
      </c>
      <c r="C131" s="8">
        <v>45485</v>
      </c>
      <c r="D131" s="2" t="s">
        <v>112</v>
      </c>
      <c r="E131" s="2" t="s">
        <v>238</v>
      </c>
      <c r="F131" s="2" t="s">
        <v>260</v>
      </c>
      <c r="G131" s="2" t="s">
        <v>297</v>
      </c>
      <c r="H131" s="2" t="s">
        <v>75</v>
      </c>
      <c r="I131" s="2" t="s">
        <v>450</v>
      </c>
      <c r="J131" s="2" t="s">
        <v>306</v>
      </c>
      <c r="K131" s="2" t="s">
        <v>80</v>
      </c>
      <c r="L131" s="11">
        <v>5</v>
      </c>
      <c r="M131" s="11">
        <v>5</v>
      </c>
      <c r="N131" s="6">
        <v>58745</v>
      </c>
      <c r="O131" s="6">
        <v>293725</v>
      </c>
      <c r="P131" s="6">
        <f t="shared" ref="P131:P194" si="2">M131*N131</f>
        <v>293725</v>
      </c>
      <c r="Q131" s="6">
        <v>0</v>
      </c>
      <c r="R131" s="11">
        <v>0</v>
      </c>
      <c r="S131" s="6">
        <v>0</v>
      </c>
      <c r="T131" s="2"/>
      <c r="U131" s="2" t="s">
        <v>157</v>
      </c>
      <c r="V131" s="2"/>
      <c r="W131" s="2" t="s">
        <v>113</v>
      </c>
      <c r="X131" s="2" t="s">
        <v>425</v>
      </c>
      <c r="Y131" s="2" t="s">
        <v>240</v>
      </c>
      <c r="Z131" s="2"/>
      <c r="AA131" s="2"/>
      <c r="AB131" t="s">
        <v>527</v>
      </c>
      <c r="AC131">
        <v>293725</v>
      </c>
      <c r="AD131" t="str">
        <f>VLOOKUP(AE131,Table1[[Ký hiệu]:[Hướng xli]],9,0)</f>
        <v>NCC check theo sheep data cửa hàng nhập kho điều chỉnh giảm toàn bộ HĐ cũ và xuất lại HĐ mới đúng số lượng</v>
      </c>
      <c r="AE131" s="2">
        <v>35148</v>
      </c>
      <c r="AF131" s="6"/>
    </row>
    <row r="132" spans="1:32" s="16" customFormat="1" x14ac:dyDescent="0.25">
      <c r="A132" s="13">
        <v>45479</v>
      </c>
      <c r="B132" s="14" t="s">
        <v>4</v>
      </c>
      <c r="C132" s="13">
        <v>45485</v>
      </c>
      <c r="D132" s="14" t="s">
        <v>112</v>
      </c>
      <c r="E132" s="14" t="s">
        <v>238</v>
      </c>
      <c r="F132" s="14" t="s">
        <v>260</v>
      </c>
      <c r="G132" s="14" t="s">
        <v>297</v>
      </c>
      <c r="H132" s="14" t="s">
        <v>75</v>
      </c>
      <c r="I132" s="14" t="s">
        <v>448</v>
      </c>
      <c r="J132" s="14" t="s">
        <v>372</v>
      </c>
      <c r="K132" s="14" t="s">
        <v>80</v>
      </c>
      <c r="L132" s="12">
        <v>4</v>
      </c>
      <c r="M132" s="12">
        <v>0</v>
      </c>
      <c r="N132" s="15">
        <v>74250</v>
      </c>
      <c r="O132" s="15">
        <v>297000</v>
      </c>
      <c r="P132" s="6">
        <f t="shared" si="2"/>
        <v>0</v>
      </c>
      <c r="Q132" s="15">
        <v>0</v>
      </c>
      <c r="R132" s="12">
        <v>0</v>
      </c>
      <c r="S132" s="15">
        <v>0</v>
      </c>
      <c r="T132" s="14"/>
      <c r="U132" s="14" t="s">
        <v>157</v>
      </c>
      <c r="V132" s="14"/>
      <c r="W132" s="14" t="s">
        <v>113</v>
      </c>
      <c r="X132" s="14" t="s">
        <v>425</v>
      </c>
      <c r="Y132" s="14" t="s">
        <v>240</v>
      </c>
      <c r="Z132" s="14"/>
      <c r="AA132" s="14"/>
      <c r="AB132" s="16" t="s">
        <v>527</v>
      </c>
      <c r="AC132" s="16">
        <v>0</v>
      </c>
      <c r="AD132" t="str">
        <f>VLOOKUP(AE132,Table1[[Ký hiệu]:[Hướng xli]],9,0)</f>
        <v>NCC check theo sheep data cửa hàng nhập kho điều chỉnh giảm toàn bộ HĐ cũ và xuất lại HĐ mới đúng số lượng</v>
      </c>
      <c r="AE132" s="14">
        <v>35148</v>
      </c>
      <c r="AF132" s="6"/>
    </row>
    <row r="133" spans="1:32" s="16" customFormat="1" x14ac:dyDescent="0.25">
      <c r="A133" s="13">
        <v>45479</v>
      </c>
      <c r="B133" s="14" t="s">
        <v>4</v>
      </c>
      <c r="C133" s="13">
        <v>45485</v>
      </c>
      <c r="D133" s="14" t="s">
        <v>112</v>
      </c>
      <c r="E133" s="14" t="s">
        <v>238</v>
      </c>
      <c r="F133" s="14" t="s">
        <v>260</v>
      </c>
      <c r="G133" s="14" t="s">
        <v>297</v>
      </c>
      <c r="H133" s="14" t="s">
        <v>75</v>
      </c>
      <c r="I133" s="14" t="s">
        <v>486</v>
      </c>
      <c r="J133" s="14" t="s">
        <v>22</v>
      </c>
      <c r="K133" s="14" t="s">
        <v>80</v>
      </c>
      <c r="L133" s="12">
        <v>4</v>
      </c>
      <c r="M133" s="12">
        <v>0</v>
      </c>
      <c r="N133" s="15">
        <v>61050</v>
      </c>
      <c r="O133" s="15">
        <v>244200</v>
      </c>
      <c r="P133" s="6">
        <f t="shared" si="2"/>
        <v>0</v>
      </c>
      <c r="Q133" s="15">
        <v>0</v>
      </c>
      <c r="R133" s="12">
        <v>0</v>
      </c>
      <c r="S133" s="15">
        <v>0</v>
      </c>
      <c r="T133" s="14"/>
      <c r="U133" s="14" t="s">
        <v>157</v>
      </c>
      <c r="V133" s="14"/>
      <c r="W133" s="14" t="s">
        <v>113</v>
      </c>
      <c r="X133" s="14" t="s">
        <v>425</v>
      </c>
      <c r="Y133" s="14" t="s">
        <v>240</v>
      </c>
      <c r="Z133" s="14"/>
      <c r="AA133" s="14"/>
      <c r="AB133" s="16" t="s">
        <v>527</v>
      </c>
      <c r="AC133" s="16">
        <v>0</v>
      </c>
      <c r="AD133" t="str">
        <f>VLOOKUP(AE133,Table1[[Ký hiệu]:[Hướng xli]],9,0)</f>
        <v>NCC check theo sheep data cửa hàng nhập kho điều chỉnh giảm toàn bộ HĐ cũ và xuất lại HĐ mới đúng số lượng</v>
      </c>
      <c r="AE133" s="14">
        <v>35148</v>
      </c>
      <c r="AF133" s="6"/>
    </row>
    <row r="134" spans="1:32" x14ac:dyDescent="0.25">
      <c r="A134" s="8">
        <v>45479</v>
      </c>
      <c r="B134" s="2" t="s">
        <v>289</v>
      </c>
      <c r="C134" s="8">
        <v>45491</v>
      </c>
      <c r="D134" s="2" t="s">
        <v>221</v>
      </c>
      <c r="E134" s="2">
        <v>4161284222</v>
      </c>
      <c r="F134" s="2" t="s">
        <v>52</v>
      </c>
      <c r="G134" s="2" t="s">
        <v>282</v>
      </c>
      <c r="H134" s="2"/>
      <c r="I134" s="2" t="s">
        <v>450</v>
      </c>
      <c r="J134" s="2" t="s">
        <v>306</v>
      </c>
      <c r="K134" s="2" t="s">
        <v>80</v>
      </c>
      <c r="L134" s="11">
        <v>10</v>
      </c>
      <c r="M134" s="11">
        <v>10</v>
      </c>
      <c r="N134" s="6">
        <v>73431</v>
      </c>
      <c r="O134" s="6">
        <v>734310</v>
      </c>
      <c r="P134" s="6">
        <f t="shared" si="2"/>
        <v>734310</v>
      </c>
      <c r="Q134" s="6">
        <v>0</v>
      </c>
      <c r="R134" s="11">
        <v>0</v>
      </c>
      <c r="S134" s="6">
        <v>0</v>
      </c>
      <c r="T134" s="2" t="s">
        <v>462</v>
      </c>
      <c r="U134" s="2" t="s">
        <v>252</v>
      </c>
      <c r="V134" s="2" t="s">
        <v>499</v>
      </c>
      <c r="W134" s="2" t="s">
        <v>253</v>
      </c>
      <c r="X134" s="2" t="s">
        <v>425</v>
      </c>
      <c r="Y134" s="2" t="s">
        <v>445</v>
      </c>
      <c r="Z134" s="2"/>
      <c r="AA134" s="2"/>
      <c r="AB134" t="s">
        <v>518</v>
      </c>
      <c r="AC134">
        <v>0</v>
      </c>
      <c r="AD134" t="str">
        <f>VLOOKUP(AE134,Table1[[Ký hiệu]:[Hướng xli]],9,0)</f>
        <v>NCC điều chỉnh giảm toàn bộ HĐ</v>
      </c>
      <c r="AE134" s="2">
        <v>35623</v>
      </c>
      <c r="AF134" s="6"/>
    </row>
    <row r="135" spans="1:32" x14ac:dyDescent="0.25">
      <c r="A135" s="8">
        <v>45479</v>
      </c>
      <c r="B135" s="2" t="s">
        <v>289</v>
      </c>
      <c r="C135" s="8">
        <v>45491</v>
      </c>
      <c r="D135" s="2" t="s">
        <v>221</v>
      </c>
      <c r="E135" s="2">
        <v>4161284222</v>
      </c>
      <c r="F135" s="2" t="s">
        <v>52</v>
      </c>
      <c r="G135" s="2" t="s">
        <v>282</v>
      </c>
      <c r="H135" s="2"/>
      <c r="I135" s="2" t="s">
        <v>328</v>
      </c>
      <c r="J135" s="2" t="s">
        <v>305</v>
      </c>
      <c r="K135" s="2" t="s">
        <v>80</v>
      </c>
      <c r="L135" s="11">
        <v>5</v>
      </c>
      <c r="M135" s="11">
        <v>5</v>
      </c>
      <c r="N135" s="6">
        <v>111058</v>
      </c>
      <c r="O135" s="6">
        <v>555290</v>
      </c>
      <c r="P135" s="6">
        <f t="shared" si="2"/>
        <v>555290</v>
      </c>
      <c r="Q135" s="6">
        <v>0</v>
      </c>
      <c r="R135" s="11">
        <v>0</v>
      </c>
      <c r="S135" s="6">
        <v>0</v>
      </c>
      <c r="T135" s="2" t="s">
        <v>462</v>
      </c>
      <c r="U135" s="2" t="s">
        <v>252</v>
      </c>
      <c r="V135" s="2" t="s">
        <v>499</v>
      </c>
      <c r="W135" s="2" t="s">
        <v>253</v>
      </c>
      <c r="X135" s="2" t="s">
        <v>425</v>
      </c>
      <c r="Y135" s="2" t="s">
        <v>445</v>
      </c>
      <c r="Z135" s="2"/>
      <c r="AA135" s="2"/>
      <c r="AB135" t="s">
        <v>518</v>
      </c>
      <c r="AC135">
        <v>0</v>
      </c>
      <c r="AD135" t="str">
        <f>VLOOKUP(AE135,Table1[[Ký hiệu]:[Hướng xli]],9,0)</f>
        <v>NCC điều chỉnh giảm toàn bộ HĐ</v>
      </c>
      <c r="AE135" s="2">
        <v>35623</v>
      </c>
      <c r="AF135" s="6"/>
    </row>
    <row r="136" spans="1:32" x14ac:dyDescent="0.25">
      <c r="A136" s="8">
        <v>45479</v>
      </c>
      <c r="B136" s="2" t="s">
        <v>289</v>
      </c>
      <c r="C136" s="8">
        <v>45491</v>
      </c>
      <c r="D136" s="2" t="s">
        <v>221</v>
      </c>
      <c r="E136" s="2">
        <v>4161284222</v>
      </c>
      <c r="F136" s="2" t="s">
        <v>52</v>
      </c>
      <c r="G136" s="2" t="s">
        <v>282</v>
      </c>
      <c r="H136" s="2"/>
      <c r="I136" s="2" t="s">
        <v>490</v>
      </c>
      <c r="J136" s="2" t="s">
        <v>236</v>
      </c>
      <c r="K136" s="2" t="s">
        <v>80</v>
      </c>
      <c r="L136" s="11">
        <v>3</v>
      </c>
      <c r="M136" s="11">
        <v>3</v>
      </c>
      <c r="N136" s="6">
        <v>70950</v>
      </c>
      <c r="O136" s="6">
        <v>212850</v>
      </c>
      <c r="P136" s="6">
        <f t="shared" si="2"/>
        <v>212850</v>
      </c>
      <c r="Q136" s="6">
        <v>0</v>
      </c>
      <c r="R136" s="11">
        <v>0</v>
      </c>
      <c r="S136" s="6">
        <v>0</v>
      </c>
      <c r="T136" s="2" t="s">
        <v>462</v>
      </c>
      <c r="U136" s="2" t="s">
        <v>252</v>
      </c>
      <c r="V136" s="2" t="s">
        <v>499</v>
      </c>
      <c r="W136" s="2" t="s">
        <v>253</v>
      </c>
      <c r="X136" s="2" t="s">
        <v>425</v>
      </c>
      <c r="Y136" s="2" t="s">
        <v>445</v>
      </c>
      <c r="Z136" s="2"/>
      <c r="AA136" s="2"/>
      <c r="AB136" t="s">
        <v>518</v>
      </c>
      <c r="AC136">
        <v>0</v>
      </c>
      <c r="AD136" t="str">
        <f>VLOOKUP(AE136,Table1[[Ký hiệu]:[Hướng xli]],9,0)</f>
        <v>NCC điều chỉnh giảm toàn bộ HĐ</v>
      </c>
      <c r="AE136" s="2">
        <v>35623</v>
      </c>
      <c r="AF136" s="6"/>
    </row>
    <row r="137" spans="1:32" x14ac:dyDescent="0.25">
      <c r="A137" s="8">
        <v>45479</v>
      </c>
      <c r="B137" s="2" t="s">
        <v>289</v>
      </c>
      <c r="C137" s="8">
        <v>45491</v>
      </c>
      <c r="D137" s="2" t="s">
        <v>221</v>
      </c>
      <c r="E137" s="2">
        <v>4161284222</v>
      </c>
      <c r="F137" s="2" t="s">
        <v>52</v>
      </c>
      <c r="G137" s="2" t="s">
        <v>282</v>
      </c>
      <c r="H137" s="2"/>
      <c r="I137" s="2" t="s">
        <v>448</v>
      </c>
      <c r="J137" s="2" t="s">
        <v>372</v>
      </c>
      <c r="K137" s="2" t="s">
        <v>80</v>
      </c>
      <c r="L137" s="11">
        <v>3</v>
      </c>
      <c r="M137" s="11">
        <v>3</v>
      </c>
      <c r="N137" s="6">
        <v>74250</v>
      </c>
      <c r="O137" s="6">
        <v>222750</v>
      </c>
      <c r="P137" s="6">
        <f t="shared" si="2"/>
        <v>222750</v>
      </c>
      <c r="Q137" s="6">
        <v>0</v>
      </c>
      <c r="R137" s="11">
        <v>0</v>
      </c>
      <c r="S137" s="6">
        <v>0</v>
      </c>
      <c r="T137" s="2" t="s">
        <v>462</v>
      </c>
      <c r="U137" s="2" t="s">
        <v>252</v>
      </c>
      <c r="V137" s="2" t="s">
        <v>499</v>
      </c>
      <c r="W137" s="2" t="s">
        <v>253</v>
      </c>
      <c r="X137" s="2" t="s">
        <v>425</v>
      </c>
      <c r="Y137" s="2" t="s">
        <v>445</v>
      </c>
      <c r="Z137" s="2"/>
      <c r="AA137" s="2"/>
      <c r="AB137" t="s">
        <v>518</v>
      </c>
      <c r="AC137">
        <v>0</v>
      </c>
      <c r="AD137" t="str">
        <f>VLOOKUP(AE137,Table1[[Ký hiệu]:[Hướng xli]],9,0)</f>
        <v>NCC điều chỉnh giảm toàn bộ HĐ</v>
      </c>
      <c r="AE137" s="2">
        <v>35623</v>
      </c>
      <c r="AF137" s="6"/>
    </row>
    <row r="138" spans="1:32" x14ac:dyDescent="0.25">
      <c r="A138" s="8">
        <v>45479</v>
      </c>
      <c r="B138" s="2" t="s">
        <v>289</v>
      </c>
      <c r="C138" s="8">
        <v>45491</v>
      </c>
      <c r="D138" s="2" t="s">
        <v>221</v>
      </c>
      <c r="E138" s="2">
        <v>4161284222</v>
      </c>
      <c r="F138" s="2" t="s">
        <v>52</v>
      </c>
      <c r="G138" s="2" t="s">
        <v>282</v>
      </c>
      <c r="H138" s="2"/>
      <c r="I138" s="2" t="s">
        <v>500</v>
      </c>
      <c r="J138" s="2" t="s">
        <v>485</v>
      </c>
      <c r="K138" s="2" t="s">
        <v>80</v>
      </c>
      <c r="L138" s="11">
        <v>5</v>
      </c>
      <c r="M138" s="11">
        <v>5</v>
      </c>
      <c r="N138" s="6">
        <v>50182</v>
      </c>
      <c r="O138" s="6">
        <v>250910</v>
      </c>
      <c r="P138" s="6">
        <f t="shared" si="2"/>
        <v>250910</v>
      </c>
      <c r="Q138" s="6">
        <v>0</v>
      </c>
      <c r="R138" s="11">
        <v>0</v>
      </c>
      <c r="S138" s="6">
        <v>0</v>
      </c>
      <c r="T138" s="2" t="s">
        <v>462</v>
      </c>
      <c r="U138" s="2" t="s">
        <v>252</v>
      </c>
      <c r="V138" s="2" t="s">
        <v>499</v>
      </c>
      <c r="W138" s="2" t="s">
        <v>253</v>
      </c>
      <c r="X138" s="2" t="s">
        <v>425</v>
      </c>
      <c r="Y138" s="2" t="s">
        <v>445</v>
      </c>
      <c r="Z138" s="2"/>
      <c r="AA138" s="2"/>
      <c r="AB138" t="s">
        <v>518</v>
      </c>
      <c r="AC138">
        <v>0</v>
      </c>
      <c r="AD138" t="str">
        <f>VLOOKUP(AE138,Table1[[Ký hiệu]:[Hướng xli]],9,0)</f>
        <v>NCC điều chỉnh giảm toàn bộ HĐ</v>
      </c>
      <c r="AE138" s="2">
        <v>35623</v>
      </c>
      <c r="AF138" s="6"/>
    </row>
    <row r="139" spans="1:32" x14ac:dyDescent="0.25">
      <c r="A139" s="8">
        <v>45479</v>
      </c>
      <c r="B139" s="2" t="s">
        <v>289</v>
      </c>
      <c r="C139" s="8">
        <v>45491</v>
      </c>
      <c r="D139" s="2" t="s">
        <v>221</v>
      </c>
      <c r="E139" s="2">
        <v>4161284222</v>
      </c>
      <c r="F139" s="2" t="s">
        <v>52</v>
      </c>
      <c r="G139" s="2" t="s">
        <v>282</v>
      </c>
      <c r="H139" s="2"/>
      <c r="I139" s="2" t="s">
        <v>243</v>
      </c>
      <c r="J139" s="2" t="s">
        <v>430</v>
      </c>
      <c r="K139" s="2" t="s">
        <v>80</v>
      </c>
      <c r="L139" s="11">
        <v>5</v>
      </c>
      <c r="M139" s="11">
        <v>5</v>
      </c>
      <c r="N139" s="6">
        <v>46000</v>
      </c>
      <c r="O139" s="6">
        <v>230000</v>
      </c>
      <c r="P139" s="6">
        <f t="shared" si="2"/>
        <v>230000</v>
      </c>
      <c r="Q139" s="6">
        <v>0</v>
      </c>
      <c r="R139" s="11">
        <v>0</v>
      </c>
      <c r="S139" s="6">
        <v>0</v>
      </c>
      <c r="T139" s="2" t="s">
        <v>462</v>
      </c>
      <c r="U139" s="2" t="s">
        <v>252</v>
      </c>
      <c r="V139" s="2" t="s">
        <v>499</v>
      </c>
      <c r="W139" s="2" t="s">
        <v>253</v>
      </c>
      <c r="X139" s="2" t="s">
        <v>425</v>
      </c>
      <c r="Y139" s="2" t="s">
        <v>445</v>
      </c>
      <c r="Z139" s="2"/>
      <c r="AA139" s="2"/>
      <c r="AB139" t="s">
        <v>518</v>
      </c>
      <c r="AC139">
        <v>0</v>
      </c>
      <c r="AD139" t="str">
        <f>VLOOKUP(AE139,Table1[[Ký hiệu]:[Hướng xli]],9,0)</f>
        <v>NCC điều chỉnh giảm toàn bộ HĐ</v>
      </c>
      <c r="AE139" s="2">
        <v>35623</v>
      </c>
      <c r="AF139" s="6"/>
    </row>
    <row r="140" spans="1:32" x14ac:dyDescent="0.25">
      <c r="A140" s="8">
        <v>45479</v>
      </c>
      <c r="B140" s="2" t="s">
        <v>416</v>
      </c>
      <c r="C140" s="8">
        <v>45491</v>
      </c>
      <c r="D140" s="2" t="s">
        <v>438</v>
      </c>
      <c r="E140" s="2">
        <v>4161300043</v>
      </c>
      <c r="F140" s="2" t="s">
        <v>279</v>
      </c>
      <c r="G140" s="2" t="s">
        <v>359</v>
      </c>
      <c r="H140" s="2"/>
      <c r="I140" s="2" t="s">
        <v>472</v>
      </c>
      <c r="J140" s="2" t="s">
        <v>256</v>
      </c>
      <c r="K140" s="2" t="s">
        <v>80</v>
      </c>
      <c r="L140" s="11">
        <v>5</v>
      </c>
      <c r="M140" s="11">
        <v>5</v>
      </c>
      <c r="N140" s="6">
        <v>55595</v>
      </c>
      <c r="O140" s="6">
        <v>277975</v>
      </c>
      <c r="P140" s="6">
        <f t="shared" si="2"/>
        <v>277975</v>
      </c>
      <c r="Q140" s="6">
        <v>0</v>
      </c>
      <c r="R140" s="11">
        <v>0</v>
      </c>
      <c r="S140" s="6">
        <v>0</v>
      </c>
      <c r="T140" s="2" t="s">
        <v>462</v>
      </c>
      <c r="U140" s="2" t="s">
        <v>252</v>
      </c>
      <c r="V140" s="2" t="s">
        <v>265</v>
      </c>
      <c r="W140" s="2" t="s">
        <v>253</v>
      </c>
      <c r="X140" s="2" t="s">
        <v>425</v>
      </c>
      <c r="Y140" s="2" t="s">
        <v>445</v>
      </c>
      <c r="Z140" s="2"/>
      <c r="AA140" s="2"/>
      <c r="AB140" t="s">
        <v>513</v>
      </c>
      <c r="AC140">
        <v>0</v>
      </c>
      <c r="AD140" t="str">
        <f>VLOOKUP(AE140,Table1[[Ký hiệu]:[Hướng xli]],9,0)</f>
        <v>NCC điều chỉnh giảm toàn bộ HĐ</v>
      </c>
      <c r="AE140" s="2">
        <v>35626</v>
      </c>
      <c r="AF140" s="6"/>
    </row>
    <row r="141" spans="1:32" x14ac:dyDescent="0.25">
      <c r="A141" s="8">
        <v>45479</v>
      </c>
      <c r="B141" s="2" t="s">
        <v>416</v>
      </c>
      <c r="C141" s="8">
        <v>45491</v>
      </c>
      <c r="D141" s="2" t="s">
        <v>438</v>
      </c>
      <c r="E141" s="2">
        <v>4161300043</v>
      </c>
      <c r="F141" s="2" t="s">
        <v>279</v>
      </c>
      <c r="G141" s="2" t="s">
        <v>359</v>
      </c>
      <c r="H141" s="2"/>
      <c r="I141" s="2" t="s">
        <v>500</v>
      </c>
      <c r="J141" s="2" t="s">
        <v>485</v>
      </c>
      <c r="K141" s="2" t="s">
        <v>80</v>
      </c>
      <c r="L141" s="11">
        <v>5</v>
      </c>
      <c r="M141" s="11">
        <v>5</v>
      </c>
      <c r="N141" s="6">
        <v>50182</v>
      </c>
      <c r="O141" s="6">
        <v>250910</v>
      </c>
      <c r="P141" s="6">
        <f t="shared" si="2"/>
        <v>250910</v>
      </c>
      <c r="Q141" s="6">
        <v>0</v>
      </c>
      <c r="R141" s="11">
        <v>0</v>
      </c>
      <c r="S141" s="6">
        <v>0</v>
      </c>
      <c r="T141" s="2" t="s">
        <v>462</v>
      </c>
      <c r="U141" s="2" t="s">
        <v>252</v>
      </c>
      <c r="V141" s="2" t="s">
        <v>265</v>
      </c>
      <c r="W141" s="2" t="s">
        <v>253</v>
      </c>
      <c r="X141" s="2" t="s">
        <v>425</v>
      </c>
      <c r="Y141" s="2" t="s">
        <v>445</v>
      </c>
      <c r="Z141" s="2"/>
      <c r="AA141" s="2"/>
      <c r="AB141" t="s">
        <v>513</v>
      </c>
      <c r="AC141">
        <v>0</v>
      </c>
      <c r="AD141" t="str">
        <f>VLOOKUP(AE141,Table1[[Ký hiệu]:[Hướng xli]],9,0)</f>
        <v>NCC điều chỉnh giảm toàn bộ HĐ</v>
      </c>
      <c r="AE141" s="2">
        <v>35626</v>
      </c>
      <c r="AF141" s="6"/>
    </row>
    <row r="142" spans="1:32" x14ac:dyDescent="0.25">
      <c r="A142" s="8">
        <v>45479</v>
      </c>
      <c r="B142" s="2" t="s">
        <v>416</v>
      </c>
      <c r="C142" s="8">
        <v>45491</v>
      </c>
      <c r="D142" s="2" t="s">
        <v>438</v>
      </c>
      <c r="E142" s="2">
        <v>4161300043</v>
      </c>
      <c r="F142" s="2" t="s">
        <v>279</v>
      </c>
      <c r="G142" s="2" t="s">
        <v>359</v>
      </c>
      <c r="H142" s="2"/>
      <c r="I142" s="2" t="s">
        <v>243</v>
      </c>
      <c r="J142" s="2" t="s">
        <v>430</v>
      </c>
      <c r="K142" s="2" t="s">
        <v>80</v>
      </c>
      <c r="L142" s="11">
        <v>5</v>
      </c>
      <c r="M142" s="11">
        <v>5</v>
      </c>
      <c r="N142" s="6">
        <v>46000</v>
      </c>
      <c r="O142" s="6">
        <v>230000</v>
      </c>
      <c r="P142" s="6">
        <f t="shared" si="2"/>
        <v>230000</v>
      </c>
      <c r="Q142" s="6">
        <v>0</v>
      </c>
      <c r="R142" s="11">
        <v>0</v>
      </c>
      <c r="S142" s="6">
        <v>0</v>
      </c>
      <c r="T142" s="2" t="s">
        <v>462</v>
      </c>
      <c r="U142" s="2" t="s">
        <v>252</v>
      </c>
      <c r="V142" s="2" t="s">
        <v>265</v>
      </c>
      <c r="W142" s="2" t="s">
        <v>253</v>
      </c>
      <c r="X142" s="2" t="s">
        <v>425</v>
      </c>
      <c r="Y142" s="2" t="s">
        <v>445</v>
      </c>
      <c r="Z142" s="2"/>
      <c r="AA142" s="2"/>
      <c r="AB142" t="s">
        <v>513</v>
      </c>
      <c r="AC142">
        <v>0</v>
      </c>
      <c r="AD142" t="str">
        <f>VLOOKUP(AE142,Table1[[Ký hiệu]:[Hướng xli]],9,0)</f>
        <v>NCC điều chỉnh giảm toàn bộ HĐ</v>
      </c>
      <c r="AE142" s="2">
        <v>35626</v>
      </c>
      <c r="AF142" s="6"/>
    </row>
    <row r="143" spans="1:32" x14ac:dyDescent="0.25">
      <c r="A143" s="8">
        <v>45479</v>
      </c>
      <c r="B143" s="2" t="s">
        <v>313</v>
      </c>
      <c r="C143" s="8">
        <v>45491</v>
      </c>
      <c r="D143" s="2" t="s">
        <v>464</v>
      </c>
      <c r="E143" s="2">
        <v>4161299746</v>
      </c>
      <c r="F143" s="2" t="s">
        <v>178</v>
      </c>
      <c r="G143" s="2" t="s">
        <v>359</v>
      </c>
      <c r="H143" s="2"/>
      <c r="I143" s="2" t="s">
        <v>448</v>
      </c>
      <c r="J143" s="2" t="s">
        <v>372</v>
      </c>
      <c r="K143" s="2" t="s">
        <v>80</v>
      </c>
      <c r="L143" s="11">
        <v>5</v>
      </c>
      <c r="M143" s="11">
        <v>5</v>
      </c>
      <c r="N143" s="6">
        <v>74250</v>
      </c>
      <c r="O143" s="6">
        <v>371250</v>
      </c>
      <c r="P143" s="6">
        <f t="shared" si="2"/>
        <v>371250</v>
      </c>
      <c r="Q143" s="6">
        <v>0</v>
      </c>
      <c r="R143" s="11">
        <v>0</v>
      </c>
      <c r="S143" s="6">
        <v>0</v>
      </c>
      <c r="T143" s="2" t="s">
        <v>462</v>
      </c>
      <c r="U143" s="2" t="s">
        <v>252</v>
      </c>
      <c r="V143" s="2" t="s">
        <v>0</v>
      </c>
      <c r="W143" s="2" t="s">
        <v>253</v>
      </c>
      <c r="X143" s="2" t="s">
        <v>425</v>
      </c>
      <c r="Y143" s="2" t="s">
        <v>445</v>
      </c>
      <c r="Z143" s="2"/>
      <c r="AA143" s="2"/>
      <c r="AB143" t="s">
        <v>528</v>
      </c>
      <c r="AC143">
        <v>371250</v>
      </c>
      <c r="AD143" t="str">
        <f>VLOOKUP(AE143,Table1[[Ký hiệu]:[Hướng xli]],9,0)</f>
        <v>NCC check theo sheep data cửa hàng nhập kho điều chỉnh giảm toàn bộ HĐ cũ và xuất lại HĐ mới đúng số lượng</v>
      </c>
      <c r="AE143" s="2">
        <v>35658</v>
      </c>
      <c r="AF143" s="6"/>
    </row>
    <row r="144" spans="1:32" s="16" customFormat="1" x14ac:dyDescent="0.25">
      <c r="A144" s="13">
        <v>45479</v>
      </c>
      <c r="B144" s="14" t="s">
        <v>313</v>
      </c>
      <c r="C144" s="13">
        <v>45491</v>
      </c>
      <c r="D144" s="14" t="s">
        <v>464</v>
      </c>
      <c r="E144" s="14">
        <v>4161299746</v>
      </c>
      <c r="F144" s="14" t="s">
        <v>178</v>
      </c>
      <c r="G144" s="14" t="s">
        <v>359</v>
      </c>
      <c r="H144" s="14"/>
      <c r="I144" s="14" t="s">
        <v>500</v>
      </c>
      <c r="J144" s="14" t="s">
        <v>485</v>
      </c>
      <c r="K144" s="14" t="s">
        <v>80</v>
      </c>
      <c r="L144" s="12">
        <v>10</v>
      </c>
      <c r="M144" s="12">
        <v>5</v>
      </c>
      <c r="N144" s="15">
        <v>50182</v>
      </c>
      <c r="O144" s="15">
        <v>501820</v>
      </c>
      <c r="P144" s="6">
        <f t="shared" si="2"/>
        <v>250910</v>
      </c>
      <c r="Q144" s="15">
        <v>0</v>
      </c>
      <c r="R144" s="12">
        <v>0</v>
      </c>
      <c r="S144" s="15">
        <v>0</v>
      </c>
      <c r="T144" s="14" t="s">
        <v>462</v>
      </c>
      <c r="U144" s="14" t="s">
        <v>252</v>
      </c>
      <c r="V144" s="14" t="s">
        <v>0</v>
      </c>
      <c r="W144" s="14" t="s">
        <v>253</v>
      </c>
      <c r="X144" s="14" t="s">
        <v>425</v>
      </c>
      <c r="Y144" s="14" t="s">
        <v>445</v>
      </c>
      <c r="Z144" s="14"/>
      <c r="AA144" s="14"/>
      <c r="AB144" s="16" t="s">
        <v>528</v>
      </c>
      <c r="AC144" s="16">
        <v>250910</v>
      </c>
      <c r="AD144" t="str">
        <f>VLOOKUP(AE144,Table1[[Ký hiệu]:[Hướng xli]],9,0)</f>
        <v>NCC check theo sheep data cửa hàng nhập kho điều chỉnh giảm toàn bộ HĐ cũ và xuất lại HĐ mới đúng số lượng</v>
      </c>
      <c r="AE144" s="14">
        <v>35658</v>
      </c>
      <c r="AF144" s="6"/>
    </row>
    <row r="145" spans="1:32" x14ac:dyDescent="0.25">
      <c r="A145" s="8">
        <v>45481</v>
      </c>
      <c r="B145" s="2" t="s">
        <v>189</v>
      </c>
      <c r="C145" s="8">
        <v>45491</v>
      </c>
      <c r="D145" s="2" t="s">
        <v>436</v>
      </c>
      <c r="E145" s="2">
        <v>4161265179</v>
      </c>
      <c r="F145" s="2" t="s">
        <v>478</v>
      </c>
      <c r="G145" s="2" t="s">
        <v>282</v>
      </c>
      <c r="H145" s="2"/>
      <c r="I145" s="2" t="s">
        <v>328</v>
      </c>
      <c r="J145" s="2" t="s">
        <v>305</v>
      </c>
      <c r="K145" s="2" t="s">
        <v>80</v>
      </c>
      <c r="L145" s="11">
        <v>5</v>
      </c>
      <c r="M145" s="11">
        <v>5</v>
      </c>
      <c r="N145" s="6">
        <v>111058</v>
      </c>
      <c r="O145" s="6">
        <v>555290</v>
      </c>
      <c r="P145" s="6">
        <f t="shared" si="2"/>
        <v>555290</v>
      </c>
      <c r="Q145" s="6">
        <v>0</v>
      </c>
      <c r="R145" s="11">
        <v>0</v>
      </c>
      <c r="S145" s="6">
        <v>0</v>
      </c>
      <c r="T145" s="2" t="s">
        <v>196</v>
      </c>
      <c r="U145" s="2" t="s">
        <v>252</v>
      </c>
      <c r="V145" s="2" t="s">
        <v>463</v>
      </c>
      <c r="W145" s="2" t="s">
        <v>253</v>
      </c>
      <c r="X145" s="2" t="s">
        <v>425</v>
      </c>
      <c r="Y145" s="2" t="s">
        <v>445</v>
      </c>
      <c r="Z145" s="2"/>
      <c r="AA145" s="2"/>
      <c r="AB145" t="s">
        <v>523</v>
      </c>
      <c r="AC145">
        <v>555290</v>
      </c>
      <c r="AD145" t="str">
        <f>VLOOKUP(AE145,Table1[[Ký hiệu]:[Hướng xli]],9,0)</f>
        <v>NCC check theo sheep data cửa hàng nhập kho điều chỉnh giảm toàn bộ HĐ cũ và xuất lại HĐ mới đúng số lượng</v>
      </c>
      <c r="AE145" s="2">
        <v>35713</v>
      </c>
      <c r="AF145" s="6"/>
    </row>
    <row r="146" spans="1:32" x14ac:dyDescent="0.25">
      <c r="A146" s="8">
        <v>45481</v>
      </c>
      <c r="B146" s="2" t="s">
        <v>189</v>
      </c>
      <c r="C146" s="8">
        <v>45491</v>
      </c>
      <c r="D146" s="2" t="s">
        <v>436</v>
      </c>
      <c r="E146" s="2">
        <v>4161265179</v>
      </c>
      <c r="F146" s="2" t="s">
        <v>478</v>
      </c>
      <c r="G146" s="2" t="s">
        <v>282</v>
      </c>
      <c r="H146" s="2"/>
      <c r="I146" s="2" t="s">
        <v>450</v>
      </c>
      <c r="J146" s="2" t="s">
        <v>306</v>
      </c>
      <c r="K146" s="2" t="s">
        <v>80</v>
      </c>
      <c r="L146" s="11">
        <v>10</v>
      </c>
      <c r="M146" s="11">
        <v>10</v>
      </c>
      <c r="N146" s="6">
        <v>73431</v>
      </c>
      <c r="O146" s="6">
        <v>734310</v>
      </c>
      <c r="P146" s="6">
        <f t="shared" si="2"/>
        <v>734310</v>
      </c>
      <c r="Q146" s="6">
        <v>0</v>
      </c>
      <c r="R146" s="11">
        <v>0</v>
      </c>
      <c r="S146" s="6">
        <v>0</v>
      </c>
      <c r="T146" s="2" t="s">
        <v>196</v>
      </c>
      <c r="U146" s="2" t="s">
        <v>252</v>
      </c>
      <c r="V146" s="2" t="s">
        <v>463</v>
      </c>
      <c r="W146" s="2" t="s">
        <v>253</v>
      </c>
      <c r="X146" s="2" t="s">
        <v>425</v>
      </c>
      <c r="Y146" s="2" t="s">
        <v>445</v>
      </c>
      <c r="Z146" s="2"/>
      <c r="AA146" s="2"/>
      <c r="AB146" t="s">
        <v>523</v>
      </c>
      <c r="AC146">
        <v>734310</v>
      </c>
      <c r="AD146" t="str">
        <f>VLOOKUP(AE146,Table1[[Ký hiệu]:[Hướng xli]],9,0)</f>
        <v>NCC check theo sheep data cửa hàng nhập kho điều chỉnh giảm toàn bộ HĐ cũ và xuất lại HĐ mới đúng số lượng</v>
      </c>
      <c r="AE146" s="2">
        <v>35713</v>
      </c>
      <c r="AF146" s="6"/>
    </row>
    <row r="147" spans="1:32" s="16" customFormat="1" x14ac:dyDescent="0.25">
      <c r="A147" s="13">
        <v>45481</v>
      </c>
      <c r="B147" s="14" t="s">
        <v>189</v>
      </c>
      <c r="C147" s="13">
        <v>45491</v>
      </c>
      <c r="D147" s="14" t="s">
        <v>436</v>
      </c>
      <c r="E147" s="14">
        <v>4161265179</v>
      </c>
      <c r="F147" s="14" t="s">
        <v>478</v>
      </c>
      <c r="G147" s="14" t="s">
        <v>282</v>
      </c>
      <c r="H147" s="14"/>
      <c r="I147" s="14" t="s">
        <v>490</v>
      </c>
      <c r="J147" s="14" t="s">
        <v>236</v>
      </c>
      <c r="K147" s="14" t="s">
        <v>80</v>
      </c>
      <c r="L147" s="12">
        <v>10</v>
      </c>
      <c r="M147" s="12">
        <v>0</v>
      </c>
      <c r="N147" s="15">
        <v>70950</v>
      </c>
      <c r="O147" s="15">
        <v>709500</v>
      </c>
      <c r="P147" s="6">
        <f t="shared" si="2"/>
        <v>0</v>
      </c>
      <c r="Q147" s="15">
        <v>0</v>
      </c>
      <c r="R147" s="12">
        <v>0</v>
      </c>
      <c r="S147" s="15">
        <v>0</v>
      </c>
      <c r="T147" s="14" t="s">
        <v>196</v>
      </c>
      <c r="U147" s="14" t="s">
        <v>252</v>
      </c>
      <c r="V147" s="14" t="s">
        <v>463</v>
      </c>
      <c r="W147" s="14" t="s">
        <v>253</v>
      </c>
      <c r="X147" s="14" t="s">
        <v>425</v>
      </c>
      <c r="Y147" s="14" t="s">
        <v>445</v>
      </c>
      <c r="Z147" s="14"/>
      <c r="AA147" s="14"/>
      <c r="AB147" s="16" t="s">
        <v>523</v>
      </c>
      <c r="AC147" s="16">
        <v>0</v>
      </c>
      <c r="AD147" t="str">
        <f>VLOOKUP(AE147,Table1[[Ký hiệu]:[Hướng xli]],9,0)</f>
        <v>NCC check theo sheep data cửa hàng nhập kho điều chỉnh giảm toàn bộ HĐ cũ và xuất lại HĐ mới đúng số lượng</v>
      </c>
      <c r="AE147" s="14">
        <v>35713</v>
      </c>
      <c r="AF147" s="6"/>
    </row>
    <row r="148" spans="1:32" s="16" customFormat="1" x14ac:dyDescent="0.25">
      <c r="A148" s="13">
        <v>45481</v>
      </c>
      <c r="B148" s="14" t="s">
        <v>189</v>
      </c>
      <c r="C148" s="13">
        <v>45491</v>
      </c>
      <c r="D148" s="14" t="s">
        <v>436</v>
      </c>
      <c r="E148" s="14">
        <v>4161265179</v>
      </c>
      <c r="F148" s="14" t="s">
        <v>478</v>
      </c>
      <c r="G148" s="14" t="s">
        <v>282</v>
      </c>
      <c r="H148" s="14"/>
      <c r="I148" s="14" t="s">
        <v>500</v>
      </c>
      <c r="J148" s="14" t="s">
        <v>485</v>
      </c>
      <c r="K148" s="14" t="s">
        <v>80</v>
      </c>
      <c r="L148" s="12">
        <v>10</v>
      </c>
      <c r="M148" s="12">
        <v>0</v>
      </c>
      <c r="N148" s="15">
        <v>50182</v>
      </c>
      <c r="O148" s="15">
        <v>501820</v>
      </c>
      <c r="P148" s="6">
        <f t="shared" si="2"/>
        <v>0</v>
      </c>
      <c r="Q148" s="15">
        <v>0</v>
      </c>
      <c r="R148" s="12">
        <v>0</v>
      </c>
      <c r="S148" s="15">
        <v>0</v>
      </c>
      <c r="T148" s="14" t="s">
        <v>196</v>
      </c>
      <c r="U148" s="14" t="s">
        <v>252</v>
      </c>
      <c r="V148" s="14" t="s">
        <v>463</v>
      </c>
      <c r="W148" s="14" t="s">
        <v>253</v>
      </c>
      <c r="X148" s="14" t="s">
        <v>425</v>
      </c>
      <c r="Y148" s="14" t="s">
        <v>445</v>
      </c>
      <c r="Z148" s="14"/>
      <c r="AA148" s="14"/>
      <c r="AB148" s="16" t="s">
        <v>523</v>
      </c>
      <c r="AC148" s="16">
        <v>0</v>
      </c>
      <c r="AD148" t="str">
        <f>VLOOKUP(AE148,Table1[[Ký hiệu]:[Hướng xli]],9,0)</f>
        <v>NCC check theo sheep data cửa hàng nhập kho điều chỉnh giảm toàn bộ HĐ cũ và xuất lại HĐ mới đúng số lượng</v>
      </c>
      <c r="AE148" s="14">
        <v>35713</v>
      </c>
      <c r="AF148" s="6"/>
    </row>
    <row r="149" spans="1:32" s="16" customFormat="1" x14ac:dyDescent="0.25">
      <c r="A149" s="13">
        <v>45481</v>
      </c>
      <c r="B149" s="14" t="s">
        <v>189</v>
      </c>
      <c r="C149" s="13">
        <v>45491</v>
      </c>
      <c r="D149" s="14" t="s">
        <v>436</v>
      </c>
      <c r="E149" s="14">
        <v>4161265179</v>
      </c>
      <c r="F149" s="14" t="s">
        <v>478</v>
      </c>
      <c r="G149" s="14" t="s">
        <v>282</v>
      </c>
      <c r="H149" s="14"/>
      <c r="I149" s="14" t="s">
        <v>243</v>
      </c>
      <c r="J149" s="14" t="s">
        <v>430</v>
      </c>
      <c r="K149" s="14" t="s">
        <v>80</v>
      </c>
      <c r="L149" s="12">
        <v>10</v>
      </c>
      <c r="M149" s="12">
        <v>0</v>
      </c>
      <c r="N149" s="15">
        <v>46000</v>
      </c>
      <c r="O149" s="15">
        <v>460000</v>
      </c>
      <c r="P149" s="6">
        <f t="shared" si="2"/>
        <v>0</v>
      </c>
      <c r="Q149" s="15">
        <v>0</v>
      </c>
      <c r="R149" s="12">
        <v>0</v>
      </c>
      <c r="S149" s="15">
        <v>0</v>
      </c>
      <c r="T149" s="14" t="s">
        <v>196</v>
      </c>
      <c r="U149" s="14" t="s">
        <v>252</v>
      </c>
      <c r="V149" s="14" t="s">
        <v>463</v>
      </c>
      <c r="W149" s="14" t="s">
        <v>253</v>
      </c>
      <c r="X149" s="14" t="s">
        <v>425</v>
      </c>
      <c r="Y149" s="14" t="s">
        <v>445</v>
      </c>
      <c r="Z149" s="14"/>
      <c r="AA149" s="14"/>
      <c r="AB149" s="16" t="s">
        <v>523</v>
      </c>
      <c r="AC149" s="16">
        <v>0</v>
      </c>
      <c r="AD149" t="str">
        <f>VLOOKUP(AE149,Table1[[Ký hiệu]:[Hướng xli]],9,0)</f>
        <v>NCC check theo sheep data cửa hàng nhập kho điều chỉnh giảm toàn bộ HĐ cũ và xuất lại HĐ mới đúng số lượng</v>
      </c>
      <c r="AE149" s="14">
        <v>35713</v>
      </c>
      <c r="AF149" s="6"/>
    </row>
    <row r="150" spans="1:32" x14ac:dyDescent="0.25">
      <c r="A150" s="8">
        <v>45482</v>
      </c>
      <c r="B150" s="2" t="s">
        <v>447</v>
      </c>
      <c r="C150" s="8">
        <v>45491</v>
      </c>
      <c r="D150" s="2" t="s">
        <v>378</v>
      </c>
      <c r="E150" s="2">
        <v>4161275503</v>
      </c>
      <c r="F150" s="2" t="s">
        <v>217</v>
      </c>
      <c r="G150" s="2" t="s">
        <v>359</v>
      </c>
      <c r="H150" s="2"/>
      <c r="I150" s="2" t="s">
        <v>243</v>
      </c>
      <c r="J150" s="2" t="s">
        <v>430</v>
      </c>
      <c r="K150" s="2" t="s">
        <v>80</v>
      </c>
      <c r="L150" s="11">
        <v>5</v>
      </c>
      <c r="M150" s="11">
        <v>5</v>
      </c>
      <c r="N150" s="6">
        <v>46000</v>
      </c>
      <c r="O150" s="6">
        <v>230000</v>
      </c>
      <c r="P150" s="6">
        <f t="shared" si="2"/>
        <v>230000</v>
      </c>
      <c r="Q150" s="6">
        <v>0</v>
      </c>
      <c r="R150" s="11">
        <v>0</v>
      </c>
      <c r="S150" s="6">
        <v>0</v>
      </c>
      <c r="T150" s="2" t="s">
        <v>462</v>
      </c>
      <c r="U150" s="2" t="s">
        <v>252</v>
      </c>
      <c r="V150" s="2" t="s">
        <v>469</v>
      </c>
      <c r="W150" s="2" t="s">
        <v>253</v>
      </c>
      <c r="X150" s="2" t="s">
        <v>425</v>
      </c>
      <c r="Y150" s="2" t="s">
        <v>445</v>
      </c>
      <c r="Z150" s="2"/>
      <c r="AA150" s="2"/>
      <c r="AB150" t="s">
        <v>518</v>
      </c>
      <c r="AC150">
        <v>0</v>
      </c>
      <c r="AD150" t="str">
        <f>VLOOKUP(AE150,Table1[[Ký hiệu]:[Hướng xli]],9,0)</f>
        <v>NCC điều chỉnh giảm toàn bộ HĐ</v>
      </c>
      <c r="AE150" s="2">
        <v>35744</v>
      </c>
      <c r="AF150" s="6"/>
    </row>
    <row r="151" spans="1:32" x14ac:dyDescent="0.25">
      <c r="A151" s="8">
        <v>45482</v>
      </c>
      <c r="B151" s="2" t="s">
        <v>447</v>
      </c>
      <c r="C151" s="8">
        <v>45491</v>
      </c>
      <c r="D151" s="2" t="s">
        <v>378</v>
      </c>
      <c r="E151" s="2">
        <v>4161275503</v>
      </c>
      <c r="F151" s="2" t="s">
        <v>217</v>
      </c>
      <c r="G151" s="2" t="s">
        <v>359</v>
      </c>
      <c r="H151" s="2"/>
      <c r="I151" s="2" t="s">
        <v>500</v>
      </c>
      <c r="J151" s="2" t="s">
        <v>485</v>
      </c>
      <c r="K151" s="2" t="s">
        <v>80</v>
      </c>
      <c r="L151" s="11">
        <v>10</v>
      </c>
      <c r="M151" s="11">
        <v>10</v>
      </c>
      <c r="N151" s="6">
        <v>50182</v>
      </c>
      <c r="O151" s="6">
        <v>501820</v>
      </c>
      <c r="P151" s="6">
        <f t="shared" si="2"/>
        <v>501820</v>
      </c>
      <c r="Q151" s="6">
        <v>0</v>
      </c>
      <c r="R151" s="11">
        <v>0</v>
      </c>
      <c r="S151" s="6">
        <v>0</v>
      </c>
      <c r="T151" s="2" t="s">
        <v>462</v>
      </c>
      <c r="U151" s="2" t="s">
        <v>252</v>
      </c>
      <c r="V151" s="2" t="s">
        <v>469</v>
      </c>
      <c r="W151" s="2" t="s">
        <v>253</v>
      </c>
      <c r="X151" s="2" t="s">
        <v>425</v>
      </c>
      <c r="Y151" s="2" t="s">
        <v>445</v>
      </c>
      <c r="Z151" s="2"/>
      <c r="AA151" s="2"/>
      <c r="AB151" t="s">
        <v>518</v>
      </c>
      <c r="AC151">
        <v>0</v>
      </c>
      <c r="AD151" t="str">
        <f>VLOOKUP(AE151,Table1[[Ký hiệu]:[Hướng xli]],9,0)</f>
        <v>NCC điều chỉnh giảm toàn bộ HĐ</v>
      </c>
      <c r="AE151" s="2">
        <v>35744</v>
      </c>
      <c r="AF151" s="6"/>
    </row>
    <row r="152" spans="1:32" x14ac:dyDescent="0.25">
      <c r="A152" s="8">
        <v>45482</v>
      </c>
      <c r="B152" s="2" t="s">
        <v>447</v>
      </c>
      <c r="C152" s="8">
        <v>45491</v>
      </c>
      <c r="D152" s="2" t="s">
        <v>378</v>
      </c>
      <c r="E152" s="2">
        <v>4161275503</v>
      </c>
      <c r="F152" s="2" t="s">
        <v>217</v>
      </c>
      <c r="G152" s="2" t="s">
        <v>359</v>
      </c>
      <c r="H152" s="2"/>
      <c r="I152" s="2" t="s">
        <v>472</v>
      </c>
      <c r="J152" s="2" t="s">
        <v>256</v>
      </c>
      <c r="K152" s="2" t="s">
        <v>80</v>
      </c>
      <c r="L152" s="11">
        <v>5</v>
      </c>
      <c r="M152" s="11">
        <v>5</v>
      </c>
      <c r="N152" s="6">
        <v>55595</v>
      </c>
      <c r="O152" s="6">
        <v>277975</v>
      </c>
      <c r="P152" s="6">
        <f t="shared" si="2"/>
        <v>277975</v>
      </c>
      <c r="Q152" s="6">
        <v>0</v>
      </c>
      <c r="R152" s="11">
        <v>0</v>
      </c>
      <c r="S152" s="6">
        <v>0</v>
      </c>
      <c r="T152" s="2" t="s">
        <v>462</v>
      </c>
      <c r="U152" s="2" t="s">
        <v>252</v>
      </c>
      <c r="V152" s="2" t="s">
        <v>469</v>
      </c>
      <c r="W152" s="2" t="s">
        <v>253</v>
      </c>
      <c r="X152" s="2" t="s">
        <v>425</v>
      </c>
      <c r="Y152" s="2" t="s">
        <v>445</v>
      </c>
      <c r="Z152" s="2"/>
      <c r="AA152" s="2"/>
      <c r="AB152" t="s">
        <v>518</v>
      </c>
      <c r="AC152">
        <v>0</v>
      </c>
      <c r="AD152" t="str">
        <f>VLOOKUP(AE152,Table1[[Ký hiệu]:[Hướng xli]],9,0)</f>
        <v>NCC điều chỉnh giảm toàn bộ HĐ</v>
      </c>
      <c r="AE152" s="2">
        <v>35744</v>
      </c>
      <c r="AF152" s="6"/>
    </row>
    <row r="153" spans="1:32" x14ac:dyDescent="0.25">
      <c r="A153" s="8">
        <v>45482</v>
      </c>
      <c r="B153" s="2" t="s">
        <v>447</v>
      </c>
      <c r="C153" s="8">
        <v>45491</v>
      </c>
      <c r="D153" s="2" t="s">
        <v>378</v>
      </c>
      <c r="E153" s="2">
        <v>4161275503</v>
      </c>
      <c r="F153" s="2" t="s">
        <v>217</v>
      </c>
      <c r="G153" s="2" t="s">
        <v>359</v>
      </c>
      <c r="H153" s="2"/>
      <c r="I153" s="2" t="s">
        <v>450</v>
      </c>
      <c r="J153" s="2" t="s">
        <v>306</v>
      </c>
      <c r="K153" s="2" t="s">
        <v>80</v>
      </c>
      <c r="L153" s="11">
        <v>5</v>
      </c>
      <c r="M153" s="11">
        <v>5</v>
      </c>
      <c r="N153" s="6">
        <v>73431</v>
      </c>
      <c r="O153" s="6">
        <v>367155</v>
      </c>
      <c r="P153" s="6">
        <f t="shared" si="2"/>
        <v>367155</v>
      </c>
      <c r="Q153" s="6">
        <v>0</v>
      </c>
      <c r="R153" s="11">
        <v>0</v>
      </c>
      <c r="S153" s="6">
        <v>0</v>
      </c>
      <c r="T153" s="2" t="s">
        <v>462</v>
      </c>
      <c r="U153" s="2" t="s">
        <v>252</v>
      </c>
      <c r="V153" s="2" t="s">
        <v>469</v>
      </c>
      <c r="W153" s="2" t="s">
        <v>253</v>
      </c>
      <c r="X153" s="2" t="s">
        <v>425</v>
      </c>
      <c r="Y153" s="2" t="s">
        <v>445</v>
      </c>
      <c r="Z153" s="2"/>
      <c r="AA153" s="2"/>
      <c r="AB153" t="s">
        <v>518</v>
      </c>
      <c r="AC153">
        <v>0</v>
      </c>
      <c r="AD153" t="str">
        <f>VLOOKUP(AE153,Table1[[Ký hiệu]:[Hướng xli]],9,0)</f>
        <v>NCC điều chỉnh giảm toàn bộ HĐ</v>
      </c>
      <c r="AE153" s="2">
        <v>35744</v>
      </c>
      <c r="AF153" s="6"/>
    </row>
    <row r="154" spans="1:32" s="16" customFormat="1" x14ac:dyDescent="0.25">
      <c r="A154" s="13">
        <v>45482</v>
      </c>
      <c r="B154" s="14" t="s">
        <v>213</v>
      </c>
      <c r="C154" s="13">
        <v>45491</v>
      </c>
      <c r="D154" s="14" t="s">
        <v>383</v>
      </c>
      <c r="E154" s="14">
        <v>4161303489</v>
      </c>
      <c r="F154" s="14" t="s">
        <v>165</v>
      </c>
      <c r="G154" s="14" t="s">
        <v>282</v>
      </c>
      <c r="H154" s="14"/>
      <c r="I154" s="14" t="s">
        <v>450</v>
      </c>
      <c r="J154" s="14" t="s">
        <v>306</v>
      </c>
      <c r="K154" s="14" t="s">
        <v>80</v>
      </c>
      <c r="L154" s="12">
        <v>10</v>
      </c>
      <c r="M154" s="12">
        <v>0</v>
      </c>
      <c r="N154" s="15">
        <v>73431</v>
      </c>
      <c r="O154" s="15">
        <v>734310</v>
      </c>
      <c r="P154" s="6">
        <f t="shared" si="2"/>
        <v>0</v>
      </c>
      <c r="Q154" s="15">
        <v>0</v>
      </c>
      <c r="R154" s="12">
        <v>0</v>
      </c>
      <c r="S154" s="15">
        <v>0</v>
      </c>
      <c r="T154" s="14" t="s">
        <v>196</v>
      </c>
      <c r="U154" s="14" t="s">
        <v>252</v>
      </c>
      <c r="V154" s="14" t="s">
        <v>2</v>
      </c>
      <c r="W154" s="14" t="s">
        <v>253</v>
      </c>
      <c r="X154" s="14" t="s">
        <v>425</v>
      </c>
      <c r="Y154" s="14" t="s">
        <v>445</v>
      </c>
      <c r="Z154" s="14"/>
      <c r="AA154" s="14"/>
      <c r="AB154" s="16" t="s">
        <v>529</v>
      </c>
      <c r="AC154" s="16">
        <v>0</v>
      </c>
      <c r="AD154" t="str">
        <f>VLOOKUP(AE154,Table1[[Ký hiệu]:[Hướng xli]],9,0)</f>
        <v>NCC check theo sheep data cửa hàng nhập kho điều chỉnh giảm toàn bộ HĐ cũ và xuất lại HĐ mới đúng số lượng</v>
      </c>
      <c r="AE154" s="14">
        <v>35804</v>
      </c>
      <c r="AF154" s="6"/>
    </row>
    <row r="155" spans="1:32" x14ac:dyDescent="0.25">
      <c r="A155" s="8">
        <v>45482</v>
      </c>
      <c r="B155" s="2" t="s">
        <v>213</v>
      </c>
      <c r="C155" s="8">
        <v>45491</v>
      </c>
      <c r="D155" s="2" t="s">
        <v>383</v>
      </c>
      <c r="E155" s="2">
        <v>4161303489</v>
      </c>
      <c r="F155" s="2" t="s">
        <v>165</v>
      </c>
      <c r="G155" s="2" t="s">
        <v>282</v>
      </c>
      <c r="H155" s="2"/>
      <c r="I155" s="2" t="s">
        <v>328</v>
      </c>
      <c r="J155" s="2" t="s">
        <v>305</v>
      </c>
      <c r="K155" s="2" t="s">
        <v>80</v>
      </c>
      <c r="L155" s="11">
        <v>5</v>
      </c>
      <c r="M155" s="11">
        <v>5</v>
      </c>
      <c r="N155" s="6">
        <v>111058</v>
      </c>
      <c r="O155" s="6">
        <v>555290</v>
      </c>
      <c r="P155" s="6">
        <f t="shared" si="2"/>
        <v>555290</v>
      </c>
      <c r="Q155" s="6">
        <v>0</v>
      </c>
      <c r="R155" s="11">
        <v>0</v>
      </c>
      <c r="S155" s="6">
        <v>0</v>
      </c>
      <c r="T155" s="2" t="s">
        <v>196</v>
      </c>
      <c r="U155" s="2" t="s">
        <v>252</v>
      </c>
      <c r="V155" s="2" t="s">
        <v>2</v>
      </c>
      <c r="W155" s="2" t="s">
        <v>253</v>
      </c>
      <c r="X155" s="2" t="s">
        <v>425</v>
      </c>
      <c r="Y155" s="2" t="s">
        <v>445</v>
      </c>
      <c r="Z155" s="2"/>
      <c r="AA155" s="2"/>
      <c r="AB155" t="s">
        <v>529</v>
      </c>
      <c r="AC155">
        <v>555290</v>
      </c>
      <c r="AD155" t="str">
        <f>VLOOKUP(AE155,Table1[[Ký hiệu]:[Hướng xli]],9,0)</f>
        <v>NCC check theo sheep data cửa hàng nhập kho điều chỉnh giảm toàn bộ HĐ cũ và xuất lại HĐ mới đúng số lượng</v>
      </c>
      <c r="AE155" s="2">
        <v>35804</v>
      </c>
      <c r="AF155" s="6"/>
    </row>
    <row r="156" spans="1:32" x14ac:dyDescent="0.25">
      <c r="A156" s="8">
        <v>45482</v>
      </c>
      <c r="B156" s="2" t="s">
        <v>350</v>
      </c>
      <c r="C156" s="8">
        <v>45491</v>
      </c>
      <c r="D156" s="2" t="s">
        <v>182</v>
      </c>
      <c r="E156" s="2">
        <v>4161494193</v>
      </c>
      <c r="F156" s="2" t="s">
        <v>30</v>
      </c>
      <c r="G156" s="2" t="s">
        <v>282</v>
      </c>
      <c r="H156" s="2"/>
      <c r="I156" s="2" t="s">
        <v>450</v>
      </c>
      <c r="J156" s="2" t="s">
        <v>306</v>
      </c>
      <c r="K156" s="2" t="s">
        <v>80</v>
      </c>
      <c r="L156" s="11">
        <v>10</v>
      </c>
      <c r="M156" s="11">
        <v>10</v>
      </c>
      <c r="N156" s="6">
        <v>73431</v>
      </c>
      <c r="O156" s="6">
        <v>734310</v>
      </c>
      <c r="P156" s="6">
        <f t="shared" si="2"/>
        <v>734310</v>
      </c>
      <c r="Q156" s="6">
        <v>0</v>
      </c>
      <c r="R156" s="11">
        <v>0</v>
      </c>
      <c r="S156" s="6">
        <v>0</v>
      </c>
      <c r="T156" s="2" t="s">
        <v>196</v>
      </c>
      <c r="U156" s="2" t="s">
        <v>252</v>
      </c>
      <c r="V156" s="2" t="s">
        <v>451</v>
      </c>
      <c r="W156" s="2" t="s">
        <v>253</v>
      </c>
      <c r="X156" s="2" t="s">
        <v>425</v>
      </c>
      <c r="Y156" s="2" t="s">
        <v>445</v>
      </c>
      <c r="Z156" s="2" t="s">
        <v>251</v>
      </c>
      <c r="AA156" s="2"/>
      <c r="AB156" t="s">
        <v>530</v>
      </c>
      <c r="AC156">
        <v>734310</v>
      </c>
      <c r="AD156" t="str">
        <f>VLOOKUP(AE156,Table1[[Ký hiệu]:[Hướng xli]],9,0)</f>
        <v>NCC check theo sheep data cửa hàng nhập kho điều chỉnh giảm toàn bộ HĐ cũ và xuất lại HĐ mới đúng số lượng</v>
      </c>
      <c r="AE156" s="2">
        <v>35816</v>
      </c>
      <c r="AF156" s="6"/>
    </row>
    <row r="157" spans="1:32" s="16" customFormat="1" x14ac:dyDescent="0.25">
      <c r="A157" s="13">
        <v>45482</v>
      </c>
      <c r="B157" s="14" t="s">
        <v>350</v>
      </c>
      <c r="C157" s="13">
        <v>45491</v>
      </c>
      <c r="D157" s="14" t="s">
        <v>182</v>
      </c>
      <c r="E157" s="14">
        <v>4161494193</v>
      </c>
      <c r="F157" s="14" t="s">
        <v>30</v>
      </c>
      <c r="G157" s="14" t="s">
        <v>282</v>
      </c>
      <c r="H157" s="14"/>
      <c r="I157" s="14" t="s">
        <v>328</v>
      </c>
      <c r="J157" s="14" t="s">
        <v>305</v>
      </c>
      <c r="K157" s="14" t="s">
        <v>80</v>
      </c>
      <c r="L157" s="12">
        <v>3</v>
      </c>
      <c r="M157" s="12">
        <v>0</v>
      </c>
      <c r="N157" s="15">
        <v>111058</v>
      </c>
      <c r="O157" s="15">
        <v>333174</v>
      </c>
      <c r="P157" s="6">
        <f t="shared" si="2"/>
        <v>0</v>
      </c>
      <c r="Q157" s="15">
        <v>0</v>
      </c>
      <c r="R157" s="12">
        <v>0</v>
      </c>
      <c r="S157" s="15">
        <v>0</v>
      </c>
      <c r="T157" s="14" t="s">
        <v>196</v>
      </c>
      <c r="U157" s="14" t="s">
        <v>252</v>
      </c>
      <c r="V157" s="14" t="s">
        <v>451</v>
      </c>
      <c r="W157" s="14" t="s">
        <v>253</v>
      </c>
      <c r="X157" s="14" t="s">
        <v>425</v>
      </c>
      <c r="Y157" s="14" t="s">
        <v>445</v>
      </c>
      <c r="Z157" s="14" t="s">
        <v>251</v>
      </c>
      <c r="AA157" s="14"/>
      <c r="AB157" s="16" t="s">
        <v>530</v>
      </c>
      <c r="AC157" s="16">
        <v>0</v>
      </c>
      <c r="AD157" t="str">
        <f>VLOOKUP(AE157,Table1[[Ký hiệu]:[Hướng xli]],9,0)</f>
        <v>NCC check theo sheep data cửa hàng nhập kho điều chỉnh giảm toàn bộ HĐ cũ và xuất lại HĐ mới đúng số lượng</v>
      </c>
      <c r="AE157" s="14">
        <v>35816</v>
      </c>
      <c r="AF157" s="6"/>
    </row>
    <row r="158" spans="1:32" x14ac:dyDescent="0.25">
      <c r="A158" s="8">
        <v>45485</v>
      </c>
      <c r="B158" s="2" t="s">
        <v>226</v>
      </c>
      <c r="C158" s="8">
        <v>45491</v>
      </c>
      <c r="D158" s="2" t="s">
        <v>376</v>
      </c>
      <c r="E158" s="2">
        <v>4161177659</v>
      </c>
      <c r="F158" s="2" t="s">
        <v>225</v>
      </c>
      <c r="G158" s="2" t="s">
        <v>483</v>
      </c>
      <c r="H158" s="2"/>
      <c r="I158" s="2" t="s">
        <v>243</v>
      </c>
      <c r="J158" s="2" t="s">
        <v>430</v>
      </c>
      <c r="K158" s="2" t="s">
        <v>80</v>
      </c>
      <c r="L158" s="11">
        <v>5</v>
      </c>
      <c r="M158" s="11">
        <v>5</v>
      </c>
      <c r="N158" s="6">
        <v>46000</v>
      </c>
      <c r="O158" s="6">
        <v>230000</v>
      </c>
      <c r="P158" s="6">
        <f t="shared" si="2"/>
        <v>230000</v>
      </c>
      <c r="Q158" s="6">
        <v>0</v>
      </c>
      <c r="R158" s="11">
        <v>0</v>
      </c>
      <c r="S158" s="6">
        <v>0</v>
      </c>
      <c r="T158" s="2" t="s">
        <v>196</v>
      </c>
      <c r="U158" s="2" t="s">
        <v>252</v>
      </c>
      <c r="V158" s="2" t="s">
        <v>451</v>
      </c>
      <c r="W158" s="2" t="s">
        <v>253</v>
      </c>
      <c r="X158" s="2" t="s">
        <v>425</v>
      </c>
      <c r="Y158" s="2" t="s">
        <v>445</v>
      </c>
      <c r="Z158" s="2"/>
      <c r="AA158" s="2"/>
      <c r="AB158" t="s">
        <v>513</v>
      </c>
      <c r="AC158">
        <v>0</v>
      </c>
      <c r="AD158" t="str">
        <f>VLOOKUP(AE158,Table1[[Ký hiệu]:[Hướng xli]],9,0)</f>
        <v>NCC điều chỉnh giảm toàn bộ HĐ</v>
      </c>
      <c r="AE158" s="2">
        <v>35925</v>
      </c>
      <c r="AF158" s="6"/>
    </row>
    <row r="159" spans="1:32" x14ac:dyDescent="0.25">
      <c r="A159" s="8">
        <v>45485</v>
      </c>
      <c r="B159" s="2" t="s">
        <v>226</v>
      </c>
      <c r="C159" s="8">
        <v>45491</v>
      </c>
      <c r="D159" s="2" t="s">
        <v>376</v>
      </c>
      <c r="E159" s="2">
        <v>4161177659</v>
      </c>
      <c r="F159" s="2" t="s">
        <v>225</v>
      </c>
      <c r="G159" s="2" t="s">
        <v>483</v>
      </c>
      <c r="H159" s="2"/>
      <c r="I159" s="2" t="s">
        <v>500</v>
      </c>
      <c r="J159" s="2" t="s">
        <v>485</v>
      </c>
      <c r="K159" s="2" t="s">
        <v>80</v>
      </c>
      <c r="L159" s="11">
        <v>5</v>
      </c>
      <c r="M159" s="11">
        <v>5</v>
      </c>
      <c r="N159" s="6">
        <v>50182</v>
      </c>
      <c r="O159" s="6">
        <v>250910</v>
      </c>
      <c r="P159" s="6">
        <f t="shared" si="2"/>
        <v>250910</v>
      </c>
      <c r="Q159" s="6">
        <v>0</v>
      </c>
      <c r="R159" s="11">
        <v>0</v>
      </c>
      <c r="S159" s="6">
        <v>0</v>
      </c>
      <c r="T159" s="2" t="s">
        <v>196</v>
      </c>
      <c r="U159" s="2" t="s">
        <v>252</v>
      </c>
      <c r="V159" s="2" t="s">
        <v>451</v>
      </c>
      <c r="W159" s="2" t="s">
        <v>253</v>
      </c>
      <c r="X159" s="2" t="s">
        <v>425</v>
      </c>
      <c r="Y159" s="2" t="s">
        <v>445</v>
      </c>
      <c r="Z159" s="2"/>
      <c r="AA159" s="2"/>
      <c r="AB159" t="s">
        <v>513</v>
      </c>
      <c r="AC159">
        <v>0</v>
      </c>
      <c r="AD159" t="str">
        <f>VLOOKUP(AE159,Table1[[Ký hiệu]:[Hướng xli]],9,0)</f>
        <v>NCC điều chỉnh giảm toàn bộ HĐ</v>
      </c>
      <c r="AE159" s="2">
        <v>35925</v>
      </c>
      <c r="AF159" s="6"/>
    </row>
    <row r="160" spans="1:32" x14ac:dyDescent="0.25">
      <c r="A160" s="8">
        <v>45485</v>
      </c>
      <c r="B160" s="2" t="s">
        <v>226</v>
      </c>
      <c r="C160" s="8">
        <v>45491</v>
      </c>
      <c r="D160" s="2" t="s">
        <v>376</v>
      </c>
      <c r="E160" s="2">
        <v>4161177659</v>
      </c>
      <c r="F160" s="2" t="s">
        <v>225</v>
      </c>
      <c r="G160" s="2" t="s">
        <v>483</v>
      </c>
      <c r="H160" s="2"/>
      <c r="I160" s="2" t="s">
        <v>450</v>
      </c>
      <c r="J160" s="2" t="s">
        <v>306</v>
      </c>
      <c r="K160" s="2" t="s">
        <v>80</v>
      </c>
      <c r="L160" s="11">
        <v>10</v>
      </c>
      <c r="M160" s="11">
        <v>10</v>
      </c>
      <c r="N160" s="6">
        <v>58745</v>
      </c>
      <c r="O160" s="6">
        <v>587450</v>
      </c>
      <c r="P160" s="6">
        <f t="shared" si="2"/>
        <v>587450</v>
      </c>
      <c r="Q160" s="6">
        <v>0</v>
      </c>
      <c r="R160" s="11">
        <v>0</v>
      </c>
      <c r="S160" s="6">
        <v>0</v>
      </c>
      <c r="T160" s="2" t="s">
        <v>196</v>
      </c>
      <c r="U160" s="2" t="s">
        <v>252</v>
      </c>
      <c r="V160" s="2" t="s">
        <v>451</v>
      </c>
      <c r="W160" s="2" t="s">
        <v>253</v>
      </c>
      <c r="X160" s="2" t="s">
        <v>425</v>
      </c>
      <c r="Y160" s="2" t="s">
        <v>445</v>
      </c>
      <c r="Z160" s="2"/>
      <c r="AA160" s="2"/>
      <c r="AB160" t="s">
        <v>513</v>
      </c>
      <c r="AC160">
        <v>0</v>
      </c>
      <c r="AD160" t="str">
        <f>VLOOKUP(AE160,Table1[[Ký hiệu]:[Hướng xli]],9,0)</f>
        <v>NCC điều chỉnh giảm toàn bộ HĐ</v>
      </c>
      <c r="AE160" s="2">
        <v>35925</v>
      </c>
      <c r="AF160" s="6"/>
    </row>
    <row r="161" spans="1:32" x14ac:dyDescent="0.25">
      <c r="A161" s="8">
        <v>45485</v>
      </c>
      <c r="B161" s="2" t="s">
        <v>299</v>
      </c>
      <c r="C161" s="8">
        <v>45491</v>
      </c>
      <c r="D161" s="2" t="s">
        <v>54</v>
      </c>
      <c r="E161" s="2">
        <v>4161461946</v>
      </c>
      <c r="F161" s="2" t="s">
        <v>216</v>
      </c>
      <c r="G161" s="2" t="s">
        <v>248</v>
      </c>
      <c r="H161" s="2" t="s">
        <v>251</v>
      </c>
      <c r="I161" s="2" t="s">
        <v>450</v>
      </c>
      <c r="J161" s="2" t="s">
        <v>306</v>
      </c>
      <c r="K161" s="2" t="s">
        <v>80</v>
      </c>
      <c r="L161" s="11">
        <v>4</v>
      </c>
      <c r="M161" s="11">
        <v>4</v>
      </c>
      <c r="N161" s="6">
        <v>73431</v>
      </c>
      <c r="O161" s="6">
        <v>293724</v>
      </c>
      <c r="P161" s="6">
        <f t="shared" si="2"/>
        <v>293724</v>
      </c>
      <c r="Q161" s="6">
        <v>0</v>
      </c>
      <c r="R161" s="11">
        <v>0</v>
      </c>
      <c r="S161" s="6">
        <v>0</v>
      </c>
      <c r="T161" s="2" t="s">
        <v>32</v>
      </c>
      <c r="U161" s="2" t="s">
        <v>408</v>
      </c>
      <c r="V161" s="2" t="s">
        <v>365</v>
      </c>
      <c r="W161" s="2" t="s">
        <v>113</v>
      </c>
      <c r="X161" s="2" t="s">
        <v>425</v>
      </c>
      <c r="Y161" s="2" t="s">
        <v>240</v>
      </c>
      <c r="Z161" s="2"/>
      <c r="AA161" s="2"/>
      <c r="AB161" t="s">
        <v>513</v>
      </c>
      <c r="AC161">
        <v>0</v>
      </c>
      <c r="AD161" t="str">
        <f>VLOOKUP(AE161,Table1[[Ký hiệu]:[Hướng xli]],9,0)</f>
        <v>NCC điều chỉnh giảm toàn bộ HĐ</v>
      </c>
      <c r="AE161" s="2">
        <v>36374</v>
      </c>
      <c r="AF161" s="6"/>
    </row>
    <row r="162" spans="1:32" x14ac:dyDescent="0.25">
      <c r="A162" s="8">
        <v>45485</v>
      </c>
      <c r="B162" s="2" t="s">
        <v>299</v>
      </c>
      <c r="C162" s="8">
        <v>45491</v>
      </c>
      <c r="D162" s="2" t="s">
        <v>54</v>
      </c>
      <c r="E162" s="2">
        <v>4161461946</v>
      </c>
      <c r="F162" s="2" t="s">
        <v>216</v>
      </c>
      <c r="G162" s="2" t="s">
        <v>248</v>
      </c>
      <c r="H162" s="2" t="s">
        <v>251</v>
      </c>
      <c r="I162" s="2" t="s">
        <v>328</v>
      </c>
      <c r="J162" s="2" t="s">
        <v>305</v>
      </c>
      <c r="K162" s="2" t="s">
        <v>80</v>
      </c>
      <c r="L162" s="11">
        <v>4</v>
      </c>
      <c r="M162" s="11">
        <v>4</v>
      </c>
      <c r="N162" s="6">
        <v>111058</v>
      </c>
      <c r="O162" s="6">
        <v>444232</v>
      </c>
      <c r="P162" s="6">
        <f t="shared" si="2"/>
        <v>444232</v>
      </c>
      <c r="Q162" s="6">
        <v>0</v>
      </c>
      <c r="R162" s="11">
        <v>0</v>
      </c>
      <c r="S162" s="6">
        <v>0</v>
      </c>
      <c r="T162" s="2" t="s">
        <v>32</v>
      </c>
      <c r="U162" s="2" t="s">
        <v>408</v>
      </c>
      <c r="V162" s="2" t="s">
        <v>365</v>
      </c>
      <c r="W162" s="2" t="s">
        <v>113</v>
      </c>
      <c r="X162" s="2" t="s">
        <v>425</v>
      </c>
      <c r="Y162" s="2" t="s">
        <v>240</v>
      </c>
      <c r="Z162" s="2"/>
      <c r="AA162" s="2"/>
      <c r="AB162" t="s">
        <v>513</v>
      </c>
      <c r="AC162">
        <v>0</v>
      </c>
      <c r="AD162" t="str">
        <f>VLOOKUP(AE162,Table1[[Ký hiệu]:[Hướng xli]],9,0)</f>
        <v>NCC điều chỉnh giảm toàn bộ HĐ</v>
      </c>
      <c r="AE162" s="2">
        <v>36374</v>
      </c>
      <c r="AF162" s="6"/>
    </row>
    <row r="163" spans="1:32" x14ac:dyDescent="0.25">
      <c r="A163" s="8">
        <v>45486</v>
      </c>
      <c r="B163" s="2" t="s">
        <v>174</v>
      </c>
      <c r="C163" s="8">
        <v>45491</v>
      </c>
      <c r="D163" s="2" t="s">
        <v>339</v>
      </c>
      <c r="E163" s="2">
        <v>4161461078</v>
      </c>
      <c r="F163" s="2" t="s">
        <v>239</v>
      </c>
      <c r="G163" s="2" t="s">
        <v>411</v>
      </c>
      <c r="H163" s="2" t="s">
        <v>251</v>
      </c>
      <c r="I163" s="2" t="s">
        <v>450</v>
      </c>
      <c r="J163" s="2" t="s">
        <v>306</v>
      </c>
      <c r="K163" s="2" t="s">
        <v>80</v>
      </c>
      <c r="L163" s="11">
        <v>4</v>
      </c>
      <c r="M163" s="11">
        <v>4</v>
      </c>
      <c r="N163" s="6">
        <v>73431</v>
      </c>
      <c r="O163" s="6">
        <v>293724</v>
      </c>
      <c r="P163" s="6">
        <f t="shared" si="2"/>
        <v>293724</v>
      </c>
      <c r="Q163" s="6">
        <v>0</v>
      </c>
      <c r="R163" s="11">
        <v>0</v>
      </c>
      <c r="S163" s="6">
        <v>0</v>
      </c>
      <c r="T163" s="2" t="s">
        <v>207</v>
      </c>
      <c r="U163" s="2" t="s">
        <v>408</v>
      </c>
      <c r="V163" s="2" t="s">
        <v>365</v>
      </c>
      <c r="W163" s="2" t="s">
        <v>113</v>
      </c>
      <c r="X163" s="2" t="s">
        <v>425</v>
      </c>
      <c r="Y163" s="2" t="s">
        <v>240</v>
      </c>
      <c r="Z163" s="2"/>
      <c r="AA163" s="2"/>
      <c r="AB163" t="s">
        <v>513</v>
      </c>
      <c r="AC163">
        <v>0</v>
      </c>
      <c r="AD163" t="str">
        <f>VLOOKUP(AE163,Table1[[Ký hiệu]:[Hướng xli]],9,0)</f>
        <v>NCC điều chỉnh giảm toàn bộ HĐ</v>
      </c>
      <c r="AE163" s="2">
        <v>36423</v>
      </c>
      <c r="AF163" s="6"/>
    </row>
    <row r="164" spans="1:32" x14ac:dyDescent="0.25">
      <c r="A164" s="8">
        <v>45486</v>
      </c>
      <c r="B164" s="2" t="s">
        <v>174</v>
      </c>
      <c r="C164" s="8">
        <v>45491</v>
      </c>
      <c r="D164" s="2" t="s">
        <v>339</v>
      </c>
      <c r="E164" s="2">
        <v>4161461078</v>
      </c>
      <c r="F164" s="2" t="s">
        <v>239</v>
      </c>
      <c r="G164" s="2" t="s">
        <v>411</v>
      </c>
      <c r="H164" s="2" t="s">
        <v>251</v>
      </c>
      <c r="I164" s="2" t="s">
        <v>328</v>
      </c>
      <c r="J164" s="2" t="s">
        <v>305</v>
      </c>
      <c r="K164" s="2" t="s">
        <v>80</v>
      </c>
      <c r="L164" s="11">
        <v>4</v>
      </c>
      <c r="M164" s="11">
        <v>4</v>
      </c>
      <c r="N164" s="6">
        <v>111058</v>
      </c>
      <c r="O164" s="6">
        <v>444232</v>
      </c>
      <c r="P164" s="6">
        <f t="shared" si="2"/>
        <v>444232</v>
      </c>
      <c r="Q164" s="6">
        <v>0</v>
      </c>
      <c r="R164" s="11">
        <v>0</v>
      </c>
      <c r="S164" s="6">
        <v>0</v>
      </c>
      <c r="T164" s="2" t="s">
        <v>207</v>
      </c>
      <c r="U164" s="2" t="s">
        <v>408</v>
      </c>
      <c r="V164" s="2" t="s">
        <v>365</v>
      </c>
      <c r="W164" s="2" t="s">
        <v>113</v>
      </c>
      <c r="X164" s="2" t="s">
        <v>425</v>
      </c>
      <c r="Y164" s="2" t="s">
        <v>240</v>
      </c>
      <c r="Z164" s="2"/>
      <c r="AA164" s="2"/>
      <c r="AB164" t="s">
        <v>513</v>
      </c>
      <c r="AC164">
        <v>0</v>
      </c>
      <c r="AD164" t="str">
        <f>VLOOKUP(AE164,Table1[[Ký hiệu]:[Hướng xli]],9,0)</f>
        <v>NCC điều chỉnh giảm toàn bộ HĐ</v>
      </c>
      <c r="AE164" s="2">
        <v>36423</v>
      </c>
      <c r="AF164" s="6"/>
    </row>
    <row r="165" spans="1:32" x14ac:dyDescent="0.25">
      <c r="A165" s="8">
        <v>45486</v>
      </c>
      <c r="B165" s="2" t="s">
        <v>465</v>
      </c>
      <c r="C165" s="8">
        <v>45491</v>
      </c>
      <c r="D165" s="2" t="s">
        <v>493</v>
      </c>
      <c r="E165" s="2">
        <v>4161460972</v>
      </c>
      <c r="F165" s="2" t="s">
        <v>39</v>
      </c>
      <c r="G165" s="2" t="s">
        <v>143</v>
      </c>
      <c r="H165" s="2" t="s">
        <v>251</v>
      </c>
      <c r="I165" s="2" t="s">
        <v>450</v>
      </c>
      <c r="J165" s="2" t="s">
        <v>306</v>
      </c>
      <c r="K165" s="2" t="s">
        <v>80</v>
      </c>
      <c r="L165" s="11">
        <v>4</v>
      </c>
      <c r="M165" s="11">
        <v>4</v>
      </c>
      <c r="N165" s="6">
        <v>73431</v>
      </c>
      <c r="O165" s="6">
        <v>293724</v>
      </c>
      <c r="P165" s="6">
        <f t="shared" si="2"/>
        <v>293724</v>
      </c>
      <c r="Q165" s="6">
        <v>0</v>
      </c>
      <c r="R165" s="11">
        <v>0</v>
      </c>
      <c r="S165" s="6">
        <v>0</v>
      </c>
      <c r="T165" s="2" t="s">
        <v>207</v>
      </c>
      <c r="U165" s="2" t="s">
        <v>408</v>
      </c>
      <c r="V165" s="2" t="s">
        <v>121</v>
      </c>
      <c r="W165" s="2" t="s">
        <v>113</v>
      </c>
      <c r="X165" s="2" t="s">
        <v>425</v>
      </c>
      <c r="Y165" s="2" t="s">
        <v>240</v>
      </c>
      <c r="Z165" s="2"/>
      <c r="AA165" s="2"/>
      <c r="AB165" t="s">
        <v>513</v>
      </c>
      <c r="AC165">
        <v>0</v>
      </c>
      <c r="AD165" t="str">
        <f>VLOOKUP(AE165,Table1[[Ký hiệu]:[Hướng xli]],9,0)</f>
        <v>NCC điều chỉnh giảm toàn bộ HĐ</v>
      </c>
      <c r="AE165" s="2">
        <v>36449</v>
      </c>
      <c r="AF165" s="6"/>
    </row>
    <row r="166" spans="1:32" x14ac:dyDescent="0.25">
      <c r="A166" s="8">
        <v>45486</v>
      </c>
      <c r="B166" s="2" t="s">
        <v>465</v>
      </c>
      <c r="C166" s="8">
        <v>45491</v>
      </c>
      <c r="D166" s="2" t="s">
        <v>493</v>
      </c>
      <c r="E166" s="2">
        <v>4161460972</v>
      </c>
      <c r="F166" s="2" t="s">
        <v>39</v>
      </c>
      <c r="G166" s="2" t="s">
        <v>143</v>
      </c>
      <c r="H166" s="2" t="s">
        <v>251</v>
      </c>
      <c r="I166" s="2" t="s">
        <v>328</v>
      </c>
      <c r="J166" s="2" t="s">
        <v>305</v>
      </c>
      <c r="K166" s="2" t="s">
        <v>80</v>
      </c>
      <c r="L166" s="11">
        <v>4</v>
      </c>
      <c r="M166" s="11">
        <v>4</v>
      </c>
      <c r="N166" s="6">
        <v>111058</v>
      </c>
      <c r="O166" s="6">
        <v>444232</v>
      </c>
      <c r="P166" s="6">
        <f t="shared" si="2"/>
        <v>444232</v>
      </c>
      <c r="Q166" s="6">
        <v>0</v>
      </c>
      <c r="R166" s="11">
        <v>0</v>
      </c>
      <c r="S166" s="6">
        <v>0</v>
      </c>
      <c r="T166" s="2" t="s">
        <v>207</v>
      </c>
      <c r="U166" s="2" t="s">
        <v>408</v>
      </c>
      <c r="V166" s="2" t="s">
        <v>121</v>
      </c>
      <c r="W166" s="2" t="s">
        <v>113</v>
      </c>
      <c r="X166" s="2" t="s">
        <v>425</v>
      </c>
      <c r="Y166" s="2" t="s">
        <v>240</v>
      </c>
      <c r="Z166" s="2"/>
      <c r="AA166" s="2"/>
      <c r="AB166" t="s">
        <v>513</v>
      </c>
      <c r="AC166">
        <v>0</v>
      </c>
      <c r="AD166" t="str">
        <f>VLOOKUP(AE166,Table1[[Ký hiệu]:[Hướng xli]],9,0)</f>
        <v>NCC điều chỉnh giảm toàn bộ HĐ</v>
      </c>
      <c r="AE166" s="2">
        <v>36449</v>
      </c>
      <c r="AF166" s="6"/>
    </row>
    <row r="167" spans="1:32" x14ac:dyDescent="0.25">
      <c r="A167" s="8">
        <v>45486</v>
      </c>
      <c r="B167" s="2" t="s">
        <v>132</v>
      </c>
      <c r="C167" s="8">
        <v>45492</v>
      </c>
      <c r="D167" s="2" t="s">
        <v>482</v>
      </c>
      <c r="E167" s="2" t="s">
        <v>320</v>
      </c>
      <c r="F167" s="2" t="s">
        <v>204</v>
      </c>
      <c r="G167" s="2" t="s">
        <v>63</v>
      </c>
      <c r="H167" s="2" t="s">
        <v>117</v>
      </c>
      <c r="I167" s="2" t="s">
        <v>243</v>
      </c>
      <c r="J167" s="2" t="s">
        <v>430</v>
      </c>
      <c r="K167" s="2" t="s">
        <v>80</v>
      </c>
      <c r="L167" s="11">
        <v>3</v>
      </c>
      <c r="M167" s="11">
        <v>3</v>
      </c>
      <c r="N167" s="6">
        <v>46000</v>
      </c>
      <c r="O167" s="6">
        <v>138000</v>
      </c>
      <c r="P167" s="6">
        <f t="shared" si="2"/>
        <v>138000</v>
      </c>
      <c r="Q167" s="6">
        <v>0</v>
      </c>
      <c r="R167" s="11">
        <v>0</v>
      </c>
      <c r="S167" s="6">
        <v>0</v>
      </c>
      <c r="T167" s="2"/>
      <c r="U167" s="2" t="s">
        <v>197</v>
      </c>
      <c r="V167" s="2"/>
      <c r="W167" s="2" t="s">
        <v>113</v>
      </c>
      <c r="X167" s="2" t="s">
        <v>425</v>
      </c>
      <c r="Y167" s="2" t="s">
        <v>240</v>
      </c>
      <c r="Z167" s="2"/>
      <c r="AA167" s="2"/>
      <c r="AB167" t="s">
        <v>513</v>
      </c>
      <c r="AC167">
        <v>0</v>
      </c>
      <c r="AD167" t="str">
        <f>VLOOKUP(AE167,Table1[[Ký hiệu]:[Hướng xli]],9,0)</f>
        <v>NCC điều chỉnh giảm toàn bộ HĐ</v>
      </c>
      <c r="AE167" s="2">
        <v>36636</v>
      </c>
      <c r="AF167" s="6"/>
    </row>
    <row r="168" spans="1:32" x14ac:dyDescent="0.25">
      <c r="A168" s="8">
        <v>45486</v>
      </c>
      <c r="B168" s="2" t="s">
        <v>132</v>
      </c>
      <c r="C168" s="8">
        <v>45492</v>
      </c>
      <c r="D168" s="2" t="s">
        <v>482</v>
      </c>
      <c r="E168" s="2" t="s">
        <v>320</v>
      </c>
      <c r="F168" s="2" t="s">
        <v>204</v>
      </c>
      <c r="G168" s="2" t="s">
        <v>63</v>
      </c>
      <c r="H168" s="2" t="s">
        <v>117</v>
      </c>
      <c r="I168" s="2" t="s">
        <v>500</v>
      </c>
      <c r="J168" s="2" t="s">
        <v>485</v>
      </c>
      <c r="K168" s="2" t="s">
        <v>80</v>
      </c>
      <c r="L168" s="11">
        <v>3</v>
      </c>
      <c r="M168" s="11">
        <v>3</v>
      </c>
      <c r="N168" s="6">
        <v>50182</v>
      </c>
      <c r="O168" s="6">
        <v>150546</v>
      </c>
      <c r="P168" s="6">
        <f t="shared" si="2"/>
        <v>150546</v>
      </c>
      <c r="Q168" s="6">
        <v>0</v>
      </c>
      <c r="R168" s="11">
        <v>0</v>
      </c>
      <c r="S168" s="6">
        <v>0</v>
      </c>
      <c r="T168" s="2"/>
      <c r="U168" s="2" t="s">
        <v>197</v>
      </c>
      <c r="V168" s="2"/>
      <c r="W168" s="2" t="s">
        <v>113</v>
      </c>
      <c r="X168" s="2" t="s">
        <v>425</v>
      </c>
      <c r="Y168" s="2" t="s">
        <v>240</v>
      </c>
      <c r="Z168" s="2"/>
      <c r="AA168" s="2"/>
      <c r="AB168" t="s">
        <v>513</v>
      </c>
      <c r="AC168">
        <v>0</v>
      </c>
      <c r="AD168" t="str">
        <f>VLOOKUP(AE168,Table1[[Ký hiệu]:[Hướng xli]],9,0)</f>
        <v>NCC điều chỉnh giảm toàn bộ HĐ</v>
      </c>
      <c r="AE168" s="2">
        <v>36636</v>
      </c>
      <c r="AF168" s="6"/>
    </row>
    <row r="169" spans="1:32" x14ac:dyDescent="0.25">
      <c r="A169" s="8">
        <v>45486</v>
      </c>
      <c r="B169" s="2" t="s">
        <v>132</v>
      </c>
      <c r="C169" s="8">
        <v>45492</v>
      </c>
      <c r="D169" s="2" t="s">
        <v>482</v>
      </c>
      <c r="E169" s="2" t="s">
        <v>320</v>
      </c>
      <c r="F169" s="2" t="s">
        <v>204</v>
      </c>
      <c r="G169" s="2" t="s">
        <v>63</v>
      </c>
      <c r="H169" s="2" t="s">
        <v>117</v>
      </c>
      <c r="I169" s="2" t="s">
        <v>45</v>
      </c>
      <c r="J169" s="2" t="s">
        <v>168</v>
      </c>
      <c r="K169" s="2" t="s">
        <v>80</v>
      </c>
      <c r="L169" s="11">
        <v>3</v>
      </c>
      <c r="M169" s="11">
        <v>3</v>
      </c>
      <c r="N169" s="6">
        <v>49500</v>
      </c>
      <c r="O169" s="6">
        <v>148500</v>
      </c>
      <c r="P169" s="6">
        <f t="shared" si="2"/>
        <v>148500</v>
      </c>
      <c r="Q169" s="6">
        <v>0</v>
      </c>
      <c r="R169" s="11">
        <v>0</v>
      </c>
      <c r="S169" s="6">
        <v>0</v>
      </c>
      <c r="T169" s="2"/>
      <c r="U169" s="2" t="s">
        <v>197</v>
      </c>
      <c r="V169" s="2"/>
      <c r="W169" s="2" t="s">
        <v>113</v>
      </c>
      <c r="X169" s="2" t="s">
        <v>425</v>
      </c>
      <c r="Y169" s="2" t="s">
        <v>240</v>
      </c>
      <c r="Z169" s="2"/>
      <c r="AA169" s="2"/>
      <c r="AB169" t="s">
        <v>513</v>
      </c>
      <c r="AC169">
        <v>0</v>
      </c>
      <c r="AD169" t="str">
        <f>VLOOKUP(AE169,Table1[[Ký hiệu]:[Hướng xli]],9,0)</f>
        <v>NCC điều chỉnh giảm toàn bộ HĐ</v>
      </c>
      <c r="AE169" s="2">
        <v>36636</v>
      </c>
      <c r="AF169" s="6"/>
    </row>
    <row r="170" spans="1:32" x14ac:dyDescent="0.25">
      <c r="A170" s="8">
        <v>45486</v>
      </c>
      <c r="B170" s="2" t="s">
        <v>132</v>
      </c>
      <c r="C170" s="8">
        <v>45492</v>
      </c>
      <c r="D170" s="2" t="s">
        <v>482</v>
      </c>
      <c r="E170" s="2" t="s">
        <v>320</v>
      </c>
      <c r="F170" s="2" t="s">
        <v>204</v>
      </c>
      <c r="G170" s="2" t="s">
        <v>63</v>
      </c>
      <c r="H170" s="2" t="s">
        <v>117</v>
      </c>
      <c r="I170" s="2" t="s">
        <v>472</v>
      </c>
      <c r="J170" s="2" t="s">
        <v>256</v>
      </c>
      <c r="K170" s="2" t="s">
        <v>80</v>
      </c>
      <c r="L170" s="11">
        <v>3</v>
      </c>
      <c r="M170" s="11">
        <v>3</v>
      </c>
      <c r="N170" s="6">
        <v>55595</v>
      </c>
      <c r="O170" s="6">
        <v>166785</v>
      </c>
      <c r="P170" s="6">
        <f t="shared" si="2"/>
        <v>166785</v>
      </c>
      <c r="Q170" s="6">
        <v>0</v>
      </c>
      <c r="R170" s="11">
        <v>0</v>
      </c>
      <c r="S170" s="6">
        <v>0</v>
      </c>
      <c r="T170" s="2"/>
      <c r="U170" s="2" t="s">
        <v>197</v>
      </c>
      <c r="V170" s="2"/>
      <c r="W170" s="2" t="s">
        <v>113</v>
      </c>
      <c r="X170" s="2" t="s">
        <v>425</v>
      </c>
      <c r="Y170" s="2" t="s">
        <v>240</v>
      </c>
      <c r="Z170" s="2"/>
      <c r="AA170" s="2"/>
      <c r="AB170" t="s">
        <v>513</v>
      </c>
      <c r="AC170">
        <v>0</v>
      </c>
      <c r="AD170" t="str">
        <f>VLOOKUP(AE170,Table1[[Ký hiệu]:[Hướng xli]],9,0)</f>
        <v>NCC điều chỉnh giảm toàn bộ HĐ</v>
      </c>
      <c r="AE170" s="2">
        <v>36636</v>
      </c>
      <c r="AF170" s="6"/>
    </row>
    <row r="171" spans="1:32" x14ac:dyDescent="0.25">
      <c r="A171" s="8">
        <v>45486</v>
      </c>
      <c r="B171" s="2" t="s">
        <v>132</v>
      </c>
      <c r="C171" s="8">
        <v>45492</v>
      </c>
      <c r="D171" s="2" t="s">
        <v>482</v>
      </c>
      <c r="E171" s="2" t="s">
        <v>320</v>
      </c>
      <c r="F171" s="2" t="s">
        <v>204</v>
      </c>
      <c r="G171" s="2" t="s">
        <v>63</v>
      </c>
      <c r="H171" s="2" t="s">
        <v>117</v>
      </c>
      <c r="I171" s="2" t="s">
        <v>450</v>
      </c>
      <c r="J171" s="2" t="s">
        <v>306</v>
      </c>
      <c r="K171" s="2" t="s">
        <v>80</v>
      </c>
      <c r="L171" s="11">
        <v>6</v>
      </c>
      <c r="M171" s="11">
        <v>6</v>
      </c>
      <c r="N171" s="6">
        <v>73431</v>
      </c>
      <c r="O171" s="6">
        <v>440586</v>
      </c>
      <c r="P171" s="6">
        <f t="shared" si="2"/>
        <v>440586</v>
      </c>
      <c r="Q171" s="6">
        <v>0</v>
      </c>
      <c r="R171" s="11">
        <v>0</v>
      </c>
      <c r="S171" s="6">
        <v>0</v>
      </c>
      <c r="T171" s="2"/>
      <c r="U171" s="2" t="s">
        <v>197</v>
      </c>
      <c r="V171" s="2"/>
      <c r="W171" s="2" t="s">
        <v>113</v>
      </c>
      <c r="X171" s="2" t="s">
        <v>425</v>
      </c>
      <c r="Y171" s="2" t="s">
        <v>240</v>
      </c>
      <c r="Z171" s="2"/>
      <c r="AA171" s="2"/>
      <c r="AB171" t="s">
        <v>513</v>
      </c>
      <c r="AC171">
        <v>0</v>
      </c>
      <c r="AD171" t="str">
        <f>VLOOKUP(AE171,Table1[[Ký hiệu]:[Hướng xli]],9,0)</f>
        <v>NCC điều chỉnh giảm toàn bộ HĐ</v>
      </c>
      <c r="AE171" s="2">
        <v>36636</v>
      </c>
      <c r="AF171" s="6"/>
    </row>
    <row r="172" spans="1:32" x14ac:dyDescent="0.25">
      <c r="A172" s="8">
        <v>45486</v>
      </c>
      <c r="B172" s="2" t="s">
        <v>130</v>
      </c>
      <c r="C172" s="8">
        <v>45492</v>
      </c>
      <c r="D172" s="2" t="s">
        <v>208</v>
      </c>
      <c r="E172" s="2" t="s">
        <v>229</v>
      </c>
      <c r="F172" s="2" t="s">
        <v>260</v>
      </c>
      <c r="G172" s="2" t="s">
        <v>297</v>
      </c>
      <c r="H172" s="2" t="s">
        <v>75</v>
      </c>
      <c r="I172" s="2" t="s">
        <v>328</v>
      </c>
      <c r="J172" s="2" t="s">
        <v>305</v>
      </c>
      <c r="K172" s="2" t="s">
        <v>80</v>
      </c>
      <c r="L172" s="11">
        <v>4</v>
      </c>
      <c r="M172" s="11">
        <v>4</v>
      </c>
      <c r="N172" s="6">
        <v>111058</v>
      </c>
      <c r="O172" s="6">
        <v>444232</v>
      </c>
      <c r="P172" s="6">
        <f t="shared" si="2"/>
        <v>444232</v>
      </c>
      <c r="Q172" s="6">
        <v>0</v>
      </c>
      <c r="R172" s="11">
        <v>0</v>
      </c>
      <c r="S172" s="6">
        <v>0</v>
      </c>
      <c r="T172" s="2"/>
      <c r="U172" s="2" t="s">
        <v>157</v>
      </c>
      <c r="V172" s="2"/>
      <c r="W172" s="2" t="s">
        <v>113</v>
      </c>
      <c r="X172" s="2" t="s">
        <v>425</v>
      </c>
      <c r="Y172" s="2" t="s">
        <v>240</v>
      </c>
      <c r="Z172" s="2"/>
      <c r="AA172" s="2"/>
      <c r="AB172" t="s">
        <v>531</v>
      </c>
      <c r="AC172">
        <v>444232</v>
      </c>
      <c r="AD172" t="str">
        <f>VLOOKUP(AE172,Table1[[Ký hiệu]:[Hướng xli]],9,0)</f>
        <v>NCC check theo sheep data cửa hàng nhập kho điều chỉnh giảm toàn bộ HĐ cũ và xuất lại HĐ mới đúng số lượng</v>
      </c>
      <c r="AE172" s="2">
        <v>36652</v>
      </c>
      <c r="AF172" s="6"/>
    </row>
    <row r="173" spans="1:32" x14ac:dyDescent="0.25">
      <c r="A173" s="8">
        <v>45486</v>
      </c>
      <c r="B173" s="2" t="s">
        <v>130</v>
      </c>
      <c r="C173" s="8">
        <v>45492</v>
      </c>
      <c r="D173" s="2" t="s">
        <v>208</v>
      </c>
      <c r="E173" s="2" t="s">
        <v>229</v>
      </c>
      <c r="F173" s="2" t="s">
        <v>260</v>
      </c>
      <c r="G173" s="2" t="s">
        <v>297</v>
      </c>
      <c r="H173" s="2" t="s">
        <v>75</v>
      </c>
      <c r="I173" s="2" t="s">
        <v>450</v>
      </c>
      <c r="J173" s="2" t="s">
        <v>306</v>
      </c>
      <c r="K173" s="2" t="s">
        <v>80</v>
      </c>
      <c r="L173" s="11">
        <v>4</v>
      </c>
      <c r="M173" s="11">
        <v>4</v>
      </c>
      <c r="N173" s="6">
        <v>73431</v>
      </c>
      <c r="O173" s="6">
        <v>293724</v>
      </c>
      <c r="P173" s="6">
        <f t="shared" si="2"/>
        <v>293724</v>
      </c>
      <c r="Q173" s="6">
        <v>0</v>
      </c>
      <c r="R173" s="11">
        <v>0</v>
      </c>
      <c r="S173" s="6">
        <v>0</v>
      </c>
      <c r="T173" s="2"/>
      <c r="U173" s="2" t="s">
        <v>157</v>
      </c>
      <c r="V173" s="2"/>
      <c r="W173" s="2" t="s">
        <v>113</v>
      </c>
      <c r="X173" s="2" t="s">
        <v>425</v>
      </c>
      <c r="Y173" s="2" t="s">
        <v>240</v>
      </c>
      <c r="Z173" s="2"/>
      <c r="AA173" s="2"/>
      <c r="AB173" t="s">
        <v>531</v>
      </c>
      <c r="AC173">
        <v>293724</v>
      </c>
      <c r="AD173" t="str">
        <f>VLOOKUP(AE173,Table1[[Ký hiệu]:[Hướng xli]],9,0)</f>
        <v>NCC check theo sheep data cửa hàng nhập kho điều chỉnh giảm toàn bộ HĐ cũ và xuất lại HĐ mới đúng số lượng</v>
      </c>
      <c r="AE173" s="2">
        <v>36652</v>
      </c>
      <c r="AF173" s="6"/>
    </row>
    <row r="174" spans="1:32" s="16" customFormat="1" x14ac:dyDescent="0.25">
      <c r="A174" s="13">
        <v>45486</v>
      </c>
      <c r="B174" s="14" t="s">
        <v>130</v>
      </c>
      <c r="C174" s="13">
        <v>45492</v>
      </c>
      <c r="D174" s="14" t="s">
        <v>208</v>
      </c>
      <c r="E174" s="14" t="s">
        <v>229</v>
      </c>
      <c r="F174" s="14" t="s">
        <v>260</v>
      </c>
      <c r="G174" s="14" t="s">
        <v>297</v>
      </c>
      <c r="H174" s="14" t="s">
        <v>75</v>
      </c>
      <c r="I174" s="14" t="s">
        <v>448</v>
      </c>
      <c r="J174" s="14" t="s">
        <v>372</v>
      </c>
      <c r="K174" s="14" t="s">
        <v>80</v>
      </c>
      <c r="L174" s="12">
        <v>4</v>
      </c>
      <c r="M174" s="12">
        <v>0</v>
      </c>
      <c r="N174" s="15">
        <v>74250</v>
      </c>
      <c r="O174" s="15">
        <v>297000</v>
      </c>
      <c r="P174" s="6">
        <f t="shared" si="2"/>
        <v>0</v>
      </c>
      <c r="Q174" s="15">
        <v>0</v>
      </c>
      <c r="R174" s="12">
        <v>0</v>
      </c>
      <c r="S174" s="15">
        <v>0</v>
      </c>
      <c r="T174" s="14"/>
      <c r="U174" s="14" t="s">
        <v>157</v>
      </c>
      <c r="V174" s="14"/>
      <c r="W174" s="14" t="s">
        <v>113</v>
      </c>
      <c r="X174" s="14" t="s">
        <v>425</v>
      </c>
      <c r="Y174" s="14" t="s">
        <v>240</v>
      </c>
      <c r="Z174" s="14"/>
      <c r="AA174" s="14"/>
      <c r="AB174" s="16" t="s">
        <v>531</v>
      </c>
      <c r="AC174" s="16">
        <v>0</v>
      </c>
      <c r="AD174" t="str">
        <f>VLOOKUP(AE174,Table1[[Ký hiệu]:[Hướng xli]],9,0)</f>
        <v>NCC check theo sheep data cửa hàng nhập kho điều chỉnh giảm toàn bộ HĐ cũ và xuất lại HĐ mới đúng số lượng</v>
      </c>
      <c r="AE174" s="14">
        <v>36652</v>
      </c>
      <c r="AF174" s="6"/>
    </row>
    <row r="175" spans="1:32" x14ac:dyDescent="0.25">
      <c r="A175" s="8">
        <v>45486</v>
      </c>
      <c r="B175" s="2" t="s">
        <v>98</v>
      </c>
      <c r="C175" s="8">
        <v>45492</v>
      </c>
      <c r="D175" s="2" t="s">
        <v>190</v>
      </c>
      <c r="E175" s="2" t="s">
        <v>62</v>
      </c>
      <c r="F175" s="2" t="s">
        <v>260</v>
      </c>
      <c r="G175" s="2" t="s">
        <v>297</v>
      </c>
      <c r="H175" s="2" t="s">
        <v>75</v>
      </c>
      <c r="I175" s="2" t="s">
        <v>450</v>
      </c>
      <c r="J175" s="2" t="s">
        <v>306</v>
      </c>
      <c r="K175" s="2" t="s">
        <v>80</v>
      </c>
      <c r="L175" s="11">
        <v>6</v>
      </c>
      <c r="M175" s="11">
        <v>6</v>
      </c>
      <c r="N175" s="6">
        <v>73431</v>
      </c>
      <c r="O175" s="6">
        <v>440586</v>
      </c>
      <c r="P175" s="6">
        <f t="shared" si="2"/>
        <v>440586</v>
      </c>
      <c r="Q175" s="6">
        <v>0</v>
      </c>
      <c r="R175" s="11">
        <v>0</v>
      </c>
      <c r="S175" s="6">
        <v>0</v>
      </c>
      <c r="T175" s="2"/>
      <c r="U175" s="2" t="s">
        <v>157</v>
      </c>
      <c r="V175" s="2"/>
      <c r="W175" s="2" t="s">
        <v>113</v>
      </c>
      <c r="X175" s="2" t="s">
        <v>425</v>
      </c>
      <c r="Y175" s="2" t="s">
        <v>240</v>
      </c>
      <c r="Z175" s="2"/>
      <c r="AA175" s="2"/>
      <c r="AB175" t="s">
        <v>513</v>
      </c>
      <c r="AC175">
        <v>0</v>
      </c>
      <c r="AD175" t="str">
        <f>VLOOKUP(AE175,Table1[[Ký hiệu]:[Hướng xli]],9,0)</f>
        <v>NCC điều chỉnh giảm toàn bộ HĐ</v>
      </c>
      <c r="AE175" s="2">
        <v>36655</v>
      </c>
      <c r="AF175" s="6"/>
    </row>
    <row r="176" spans="1:32" x14ac:dyDescent="0.25">
      <c r="A176" s="8">
        <v>45486</v>
      </c>
      <c r="B176" s="2" t="s">
        <v>98</v>
      </c>
      <c r="C176" s="8">
        <v>45492</v>
      </c>
      <c r="D176" s="2" t="s">
        <v>190</v>
      </c>
      <c r="E176" s="2" t="s">
        <v>62</v>
      </c>
      <c r="F176" s="2" t="s">
        <v>260</v>
      </c>
      <c r="G176" s="2" t="s">
        <v>297</v>
      </c>
      <c r="H176" s="2" t="s">
        <v>75</v>
      </c>
      <c r="I176" s="2" t="s">
        <v>500</v>
      </c>
      <c r="J176" s="2" t="s">
        <v>485</v>
      </c>
      <c r="K176" s="2" t="s">
        <v>80</v>
      </c>
      <c r="L176" s="11">
        <v>4</v>
      </c>
      <c r="M176" s="11">
        <v>4</v>
      </c>
      <c r="N176" s="6">
        <v>50182</v>
      </c>
      <c r="O176" s="6">
        <v>200728</v>
      </c>
      <c r="P176" s="6">
        <f t="shared" si="2"/>
        <v>200728</v>
      </c>
      <c r="Q176" s="6">
        <v>0</v>
      </c>
      <c r="R176" s="11">
        <v>0</v>
      </c>
      <c r="S176" s="6">
        <v>0</v>
      </c>
      <c r="T176" s="2"/>
      <c r="U176" s="2" t="s">
        <v>157</v>
      </c>
      <c r="V176" s="2"/>
      <c r="W176" s="2" t="s">
        <v>113</v>
      </c>
      <c r="X176" s="2" t="s">
        <v>425</v>
      </c>
      <c r="Y176" s="2" t="s">
        <v>240</v>
      </c>
      <c r="Z176" s="2"/>
      <c r="AA176" s="2"/>
      <c r="AB176" t="s">
        <v>513</v>
      </c>
      <c r="AC176">
        <v>0</v>
      </c>
      <c r="AD176" t="str">
        <f>VLOOKUP(AE176,Table1[[Ký hiệu]:[Hướng xli]],9,0)</f>
        <v>NCC điều chỉnh giảm toàn bộ HĐ</v>
      </c>
      <c r="AE176" s="2">
        <v>36655</v>
      </c>
      <c r="AF176" s="6"/>
    </row>
    <row r="177" spans="1:32" x14ac:dyDescent="0.25">
      <c r="A177" s="8">
        <v>45486</v>
      </c>
      <c r="B177" s="2" t="s">
        <v>98</v>
      </c>
      <c r="C177" s="8">
        <v>45492</v>
      </c>
      <c r="D177" s="2" t="s">
        <v>190</v>
      </c>
      <c r="E177" s="2" t="s">
        <v>62</v>
      </c>
      <c r="F177" s="2" t="s">
        <v>260</v>
      </c>
      <c r="G177" s="2" t="s">
        <v>297</v>
      </c>
      <c r="H177" s="2" t="s">
        <v>75</v>
      </c>
      <c r="I177" s="2" t="s">
        <v>328</v>
      </c>
      <c r="J177" s="2" t="s">
        <v>305</v>
      </c>
      <c r="K177" s="2" t="s">
        <v>80</v>
      </c>
      <c r="L177" s="11">
        <v>4</v>
      </c>
      <c r="M177" s="11">
        <v>4</v>
      </c>
      <c r="N177" s="6">
        <v>111058</v>
      </c>
      <c r="O177" s="6">
        <v>444232</v>
      </c>
      <c r="P177" s="6">
        <f t="shared" si="2"/>
        <v>444232</v>
      </c>
      <c r="Q177" s="6">
        <v>0</v>
      </c>
      <c r="R177" s="11">
        <v>0</v>
      </c>
      <c r="S177" s="6">
        <v>0</v>
      </c>
      <c r="T177" s="2"/>
      <c r="U177" s="2" t="s">
        <v>157</v>
      </c>
      <c r="V177" s="2"/>
      <c r="W177" s="2" t="s">
        <v>113</v>
      </c>
      <c r="X177" s="2" t="s">
        <v>425</v>
      </c>
      <c r="Y177" s="2" t="s">
        <v>240</v>
      </c>
      <c r="Z177" s="2"/>
      <c r="AA177" s="2"/>
      <c r="AB177" t="s">
        <v>513</v>
      </c>
      <c r="AC177">
        <v>0</v>
      </c>
      <c r="AD177" t="str">
        <f>VLOOKUP(AE177,Table1[[Ký hiệu]:[Hướng xli]],9,0)</f>
        <v>NCC điều chỉnh giảm toàn bộ HĐ</v>
      </c>
      <c r="AE177" s="2">
        <v>36655</v>
      </c>
      <c r="AF177" s="6"/>
    </row>
    <row r="178" spans="1:32" x14ac:dyDescent="0.25">
      <c r="A178" s="8">
        <v>45486</v>
      </c>
      <c r="B178" s="2" t="s">
        <v>98</v>
      </c>
      <c r="C178" s="8">
        <v>45492</v>
      </c>
      <c r="D178" s="2" t="s">
        <v>190</v>
      </c>
      <c r="E178" s="2" t="s">
        <v>62</v>
      </c>
      <c r="F178" s="2" t="s">
        <v>260</v>
      </c>
      <c r="G178" s="2" t="s">
        <v>297</v>
      </c>
      <c r="H178" s="2" t="s">
        <v>75</v>
      </c>
      <c r="I178" s="2" t="s">
        <v>243</v>
      </c>
      <c r="J178" s="2" t="s">
        <v>430</v>
      </c>
      <c r="K178" s="2" t="s">
        <v>80</v>
      </c>
      <c r="L178" s="11">
        <v>4</v>
      </c>
      <c r="M178" s="11">
        <v>4</v>
      </c>
      <c r="N178" s="6">
        <v>46000</v>
      </c>
      <c r="O178" s="6">
        <v>184000</v>
      </c>
      <c r="P178" s="6">
        <f t="shared" si="2"/>
        <v>184000</v>
      </c>
      <c r="Q178" s="6">
        <v>0</v>
      </c>
      <c r="R178" s="11">
        <v>0</v>
      </c>
      <c r="S178" s="6">
        <v>0</v>
      </c>
      <c r="T178" s="2"/>
      <c r="U178" s="2" t="s">
        <v>157</v>
      </c>
      <c r="V178" s="2"/>
      <c r="W178" s="2" t="s">
        <v>113</v>
      </c>
      <c r="X178" s="2" t="s">
        <v>425</v>
      </c>
      <c r="Y178" s="2" t="s">
        <v>240</v>
      </c>
      <c r="Z178" s="2"/>
      <c r="AA178" s="2"/>
      <c r="AB178" t="s">
        <v>513</v>
      </c>
      <c r="AC178">
        <v>0</v>
      </c>
      <c r="AD178" t="str">
        <f>VLOOKUP(AE178,Table1[[Ký hiệu]:[Hướng xli]],9,0)</f>
        <v>NCC điều chỉnh giảm toàn bộ HĐ</v>
      </c>
      <c r="AE178" s="2">
        <v>36655</v>
      </c>
      <c r="AF178" s="6"/>
    </row>
    <row r="179" spans="1:32" x14ac:dyDescent="0.25">
      <c r="A179" s="8">
        <v>45491</v>
      </c>
      <c r="B179" s="2" t="s">
        <v>302</v>
      </c>
      <c r="C179" s="8">
        <v>45492</v>
      </c>
      <c r="D179" s="2" t="s">
        <v>148</v>
      </c>
      <c r="E179" s="2" t="s">
        <v>185</v>
      </c>
      <c r="F179" s="2" t="s">
        <v>260</v>
      </c>
      <c r="G179" s="2" t="s">
        <v>297</v>
      </c>
      <c r="H179" s="2" t="s">
        <v>75</v>
      </c>
      <c r="I179" s="2" t="s">
        <v>328</v>
      </c>
      <c r="J179" s="2" t="s">
        <v>305</v>
      </c>
      <c r="K179" s="2" t="s">
        <v>80</v>
      </c>
      <c r="L179" s="11">
        <v>5</v>
      </c>
      <c r="M179" s="11">
        <v>5</v>
      </c>
      <c r="N179" s="6">
        <v>111058</v>
      </c>
      <c r="O179" s="6">
        <v>555290</v>
      </c>
      <c r="P179" s="6">
        <f t="shared" si="2"/>
        <v>555290</v>
      </c>
      <c r="Q179" s="6">
        <v>0</v>
      </c>
      <c r="R179" s="11">
        <v>0</v>
      </c>
      <c r="S179" s="6">
        <v>0</v>
      </c>
      <c r="T179" s="2"/>
      <c r="U179" s="2" t="s">
        <v>157</v>
      </c>
      <c r="V179" s="2"/>
      <c r="W179" s="2" t="s">
        <v>113</v>
      </c>
      <c r="X179" s="2" t="s">
        <v>425</v>
      </c>
      <c r="Y179" s="2" t="s">
        <v>240</v>
      </c>
      <c r="Z179" s="2"/>
      <c r="AA179" s="2"/>
      <c r="AB179" t="s">
        <v>513</v>
      </c>
      <c r="AC179">
        <v>0</v>
      </c>
      <c r="AD179" t="str">
        <f>VLOOKUP(AE179,Table1[[Ký hiệu]:[Hướng xli]],9,0)</f>
        <v>NCC điều chỉnh giảm toàn bộ HĐ</v>
      </c>
      <c r="AE179" s="2">
        <v>36666</v>
      </c>
      <c r="AF179" s="6"/>
    </row>
    <row r="180" spans="1:32" x14ac:dyDescent="0.25">
      <c r="A180" s="8">
        <v>45491</v>
      </c>
      <c r="B180" s="2" t="s">
        <v>302</v>
      </c>
      <c r="C180" s="8">
        <v>45492</v>
      </c>
      <c r="D180" s="2" t="s">
        <v>148</v>
      </c>
      <c r="E180" s="2" t="s">
        <v>185</v>
      </c>
      <c r="F180" s="2" t="s">
        <v>260</v>
      </c>
      <c r="G180" s="2" t="s">
        <v>297</v>
      </c>
      <c r="H180" s="2" t="s">
        <v>75</v>
      </c>
      <c r="I180" s="2" t="s">
        <v>450</v>
      </c>
      <c r="J180" s="2" t="s">
        <v>306</v>
      </c>
      <c r="K180" s="2" t="s">
        <v>80</v>
      </c>
      <c r="L180" s="11">
        <v>5</v>
      </c>
      <c r="M180" s="11">
        <v>5</v>
      </c>
      <c r="N180" s="6">
        <v>73431</v>
      </c>
      <c r="O180" s="6">
        <v>367155</v>
      </c>
      <c r="P180" s="6">
        <f t="shared" si="2"/>
        <v>367155</v>
      </c>
      <c r="Q180" s="6">
        <v>0</v>
      </c>
      <c r="R180" s="11">
        <v>0</v>
      </c>
      <c r="S180" s="6">
        <v>0</v>
      </c>
      <c r="T180" s="2"/>
      <c r="U180" s="2" t="s">
        <v>157</v>
      </c>
      <c r="V180" s="2"/>
      <c r="W180" s="2" t="s">
        <v>113</v>
      </c>
      <c r="X180" s="2" t="s">
        <v>425</v>
      </c>
      <c r="Y180" s="2" t="s">
        <v>240</v>
      </c>
      <c r="Z180" s="2"/>
      <c r="AA180" s="2"/>
      <c r="AB180" t="s">
        <v>513</v>
      </c>
      <c r="AC180">
        <v>0</v>
      </c>
      <c r="AD180" t="str">
        <f>VLOOKUP(AE180,Table1[[Ký hiệu]:[Hướng xli]],9,0)</f>
        <v>NCC điều chỉnh giảm toàn bộ HĐ</v>
      </c>
      <c r="AE180" s="2">
        <v>36666</v>
      </c>
      <c r="AF180" s="6"/>
    </row>
    <row r="181" spans="1:32" x14ac:dyDescent="0.25">
      <c r="A181" s="8">
        <v>45491</v>
      </c>
      <c r="B181" s="2" t="s">
        <v>302</v>
      </c>
      <c r="C181" s="8">
        <v>45492</v>
      </c>
      <c r="D181" s="2" t="s">
        <v>148</v>
      </c>
      <c r="E181" s="2" t="s">
        <v>185</v>
      </c>
      <c r="F181" s="2" t="s">
        <v>260</v>
      </c>
      <c r="G181" s="2" t="s">
        <v>297</v>
      </c>
      <c r="H181" s="2" t="s">
        <v>75</v>
      </c>
      <c r="I181" s="2" t="s">
        <v>472</v>
      </c>
      <c r="J181" s="2" t="s">
        <v>256</v>
      </c>
      <c r="K181" s="2" t="s">
        <v>80</v>
      </c>
      <c r="L181" s="11">
        <v>3</v>
      </c>
      <c r="M181" s="11">
        <v>3</v>
      </c>
      <c r="N181" s="6">
        <v>55595</v>
      </c>
      <c r="O181" s="6">
        <v>166785</v>
      </c>
      <c r="P181" s="6">
        <f t="shared" si="2"/>
        <v>166785</v>
      </c>
      <c r="Q181" s="6">
        <v>0</v>
      </c>
      <c r="R181" s="11">
        <v>0</v>
      </c>
      <c r="S181" s="6">
        <v>0</v>
      </c>
      <c r="T181" s="2"/>
      <c r="U181" s="2" t="s">
        <v>157</v>
      </c>
      <c r="V181" s="2"/>
      <c r="W181" s="2" t="s">
        <v>113</v>
      </c>
      <c r="X181" s="2" t="s">
        <v>425</v>
      </c>
      <c r="Y181" s="2" t="s">
        <v>240</v>
      </c>
      <c r="Z181" s="2"/>
      <c r="AA181" s="2"/>
      <c r="AB181" t="s">
        <v>513</v>
      </c>
      <c r="AC181">
        <v>0</v>
      </c>
      <c r="AD181" t="str">
        <f>VLOOKUP(AE181,Table1[[Ký hiệu]:[Hướng xli]],9,0)</f>
        <v>NCC điều chỉnh giảm toàn bộ HĐ</v>
      </c>
      <c r="AE181" s="2">
        <v>36666</v>
      </c>
      <c r="AF181" s="6"/>
    </row>
    <row r="182" spans="1:32" x14ac:dyDescent="0.25">
      <c r="A182" s="8">
        <v>45491</v>
      </c>
      <c r="B182" s="2" t="s">
        <v>302</v>
      </c>
      <c r="C182" s="8">
        <v>45492</v>
      </c>
      <c r="D182" s="2" t="s">
        <v>148</v>
      </c>
      <c r="E182" s="2" t="s">
        <v>185</v>
      </c>
      <c r="F182" s="2" t="s">
        <v>260</v>
      </c>
      <c r="G182" s="2" t="s">
        <v>297</v>
      </c>
      <c r="H182" s="2" t="s">
        <v>75</v>
      </c>
      <c r="I182" s="2" t="s">
        <v>448</v>
      </c>
      <c r="J182" s="2" t="s">
        <v>372</v>
      </c>
      <c r="K182" s="2" t="s">
        <v>80</v>
      </c>
      <c r="L182" s="11">
        <v>5</v>
      </c>
      <c r="M182" s="11">
        <v>5</v>
      </c>
      <c r="N182" s="6">
        <v>74250</v>
      </c>
      <c r="O182" s="6">
        <v>371250</v>
      </c>
      <c r="P182" s="6">
        <f t="shared" si="2"/>
        <v>371250</v>
      </c>
      <c r="Q182" s="6">
        <v>0</v>
      </c>
      <c r="R182" s="11">
        <v>0</v>
      </c>
      <c r="S182" s="6">
        <v>0</v>
      </c>
      <c r="T182" s="2"/>
      <c r="U182" s="2" t="s">
        <v>157</v>
      </c>
      <c r="V182" s="2"/>
      <c r="W182" s="2" t="s">
        <v>113</v>
      </c>
      <c r="X182" s="2" t="s">
        <v>425</v>
      </c>
      <c r="Y182" s="2" t="s">
        <v>240</v>
      </c>
      <c r="Z182" s="2"/>
      <c r="AA182" s="2"/>
      <c r="AB182" t="s">
        <v>513</v>
      </c>
      <c r="AC182">
        <v>0</v>
      </c>
      <c r="AD182" t="str">
        <f>VLOOKUP(AE182,Table1[[Ký hiệu]:[Hướng xli]],9,0)</f>
        <v>NCC điều chỉnh giảm toàn bộ HĐ</v>
      </c>
      <c r="AE182" s="2">
        <v>36666</v>
      </c>
      <c r="AF182" s="6"/>
    </row>
    <row r="183" spans="1:32" x14ac:dyDescent="0.25">
      <c r="A183" s="8">
        <v>45491</v>
      </c>
      <c r="B183" s="2" t="s">
        <v>21</v>
      </c>
      <c r="C183" s="8">
        <v>45492</v>
      </c>
      <c r="D183" s="2" t="s">
        <v>59</v>
      </c>
      <c r="E183" s="2" t="s">
        <v>25</v>
      </c>
      <c r="F183" s="2" t="s">
        <v>260</v>
      </c>
      <c r="G183" s="2" t="s">
        <v>297</v>
      </c>
      <c r="H183" s="2" t="s">
        <v>75</v>
      </c>
      <c r="I183" s="2" t="s">
        <v>328</v>
      </c>
      <c r="J183" s="2" t="s">
        <v>305</v>
      </c>
      <c r="K183" s="2" t="s">
        <v>80</v>
      </c>
      <c r="L183" s="11">
        <v>3</v>
      </c>
      <c r="M183" s="11">
        <v>3</v>
      </c>
      <c r="N183" s="6">
        <v>111058</v>
      </c>
      <c r="O183" s="6">
        <v>333174</v>
      </c>
      <c r="P183" s="6">
        <f t="shared" si="2"/>
        <v>333174</v>
      </c>
      <c r="Q183" s="6">
        <v>0</v>
      </c>
      <c r="R183" s="11">
        <v>0</v>
      </c>
      <c r="S183" s="6">
        <v>0</v>
      </c>
      <c r="T183" s="2"/>
      <c r="U183" s="2" t="s">
        <v>157</v>
      </c>
      <c r="V183" s="2"/>
      <c r="W183" s="2" t="s">
        <v>113</v>
      </c>
      <c r="X183" s="2" t="s">
        <v>425</v>
      </c>
      <c r="Y183" s="2" t="s">
        <v>240</v>
      </c>
      <c r="Z183" s="2"/>
      <c r="AA183" s="2"/>
      <c r="AB183" t="s">
        <v>513</v>
      </c>
      <c r="AC183">
        <v>0</v>
      </c>
      <c r="AD183" t="str">
        <f>VLOOKUP(AE183,Table1[[Ký hiệu]:[Hướng xli]],9,0)</f>
        <v>NCC điều chỉnh giảm toàn bộ HĐ</v>
      </c>
      <c r="AE183" s="2">
        <v>36667</v>
      </c>
      <c r="AF183" s="6"/>
    </row>
    <row r="184" spans="1:32" x14ac:dyDescent="0.25">
      <c r="A184" s="8">
        <v>45491</v>
      </c>
      <c r="B184" s="2" t="s">
        <v>21</v>
      </c>
      <c r="C184" s="8">
        <v>45492</v>
      </c>
      <c r="D184" s="2" t="s">
        <v>59</v>
      </c>
      <c r="E184" s="2" t="s">
        <v>25</v>
      </c>
      <c r="F184" s="2" t="s">
        <v>260</v>
      </c>
      <c r="G184" s="2" t="s">
        <v>297</v>
      </c>
      <c r="H184" s="2" t="s">
        <v>75</v>
      </c>
      <c r="I184" s="2" t="s">
        <v>450</v>
      </c>
      <c r="J184" s="2" t="s">
        <v>306</v>
      </c>
      <c r="K184" s="2" t="s">
        <v>80</v>
      </c>
      <c r="L184" s="11">
        <v>3</v>
      </c>
      <c r="M184" s="11">
        <v>3</v>
      </c>
      <c r="N184" s="6">
        <v>73431</v>
      </c>
      <c r="O184" s="6">
        <v>220293</v>
      </c>
      <c r="P184" s="6">
        <f t="shared" si="2"/>
        <v>220293</v>
      </c>
      <c r="Q184" s="6">
        <v>0</v>
      </c>
      <c r="R184" s="11">
        <v>0</v>
      </c>
      <c r="S184" s="6">
        <v>0</v>
      </c>
      <c r="T184" s="2"/>
      <c r="U184" s="2" t="s">
        <v>157</v>
      </c>
      <c r="V184" s="2"/>
      <c r="W184" s="2" t="s">
        <v>113</v>
      </c>
      <c r="X184" s="2" t="s">
        <v>425</v>
      </c>
      <c r="Y184" s="2" t="s">
        <v>240</v>
      </c>
      <c r="Z184" s="2"/>
      <c r="AA184" s="2"/>
      <c r="AB184" t="s">
        <v>513</v>
      </c>
      <c r="AC184">
        <v>0</v>
      </c>
      <c r="AD184" t="str">
        <f>VLOOKUP(AE184,Table1[[Ký hiệu]:[Hướng xli]],9,0)</f>
        <v>NCC điều chỉnh giảm toàn bộ HĐ</v>
      </c>
      <c r="AE184" s="2">
        <v>36667</v>
      </c>
      <c r="AF184" s="6"/>
    </row>
    <row r="185" spans="1:32" x14ac:dyDescent="0.25">
      <c r="A185" s="8">
        <v>45491</v>
      </c>
      <c r="B185" s="2" t="s">
        <v>21</v>
      </c>
      <c r="C185" s="8">
        <v>45492</v>
      </c>
      <c r="D185" s="2" t="s">
        <v>59</v>
      </c>
      <c r="E185" s="2" t="s">
        <v>25</v>
      </c>
      <c r="F185" s="2" t="s">
        <v>260</v>
      </c>
      <c r="G185" s="2" t="s">
        <v>297</v>
      </c>
      <c r="H185" s="2" t="s">
        <v>75</v>
      </c>
      <c r="I185" s="2" t="s">
        <v>472</v>
      </c>
      <c r="J185" s="2" t="s">
        <v>256</v>
      </c>
      <c r="K185" s="2" t="s">
        <v>80</v>
      </c>
      <c r="L185" s="11">
        <v>5</v>
      </c>
      <c r="M185" s="11">
        <v>5</v>
      </c>
      <c r="N185" s="6">
        <v>55595</v>
      </c>
      <c r="O185" s="6">
        <v>277975</v>
      </c>
      <c r="P185" s="6">
        <f t="shared" si="2"/>
        <v>277975</v>
      </c>
      <c r="Q185" s="6">
        <v>0</v>
      </c>
      <c r="R185" s="11">
        <v>0</v>
      </c>
      <c r="S185" s="6">
        <v>0</v>
      </c>
      <c r="T185" s="2"/>
      <c r="U185" s="2" t="s">
        <v>157</v>
      </c>
      <c r="V185" s="2"/>
      <c r="W185" s="2" t="s">
        <v>113</v>
      </c>
      <c r="X185" s="2" t="s">
        <v>425</v>
      </c>
      <c r="Y185" s="2" t="s">
        <v>240</v>
      </c>
      <c r="Z185" s="2"/>
      <c r="AA185" s="2"/>
      <c r="AB185" t="s">
        <v>513</v>
      </c>
      <c r="AC185">
        <v>0</v>
      </c>
      <c r="AD185" t="str">
        <f>VLOOKUP(AE185,Table1[[Ký hiệu]:[Hướng xli]],9,0)</f>
        <v>NCC điều chỉnh giảm toàn bộ HĐ</v>
      </c>
      <c r="AE185" s="2">
        <v>36667</v>
      </c>
      <c r="AF185" s="6"/>
    </row>
    <row r="186" spans="1:32" x14ac:dyDescent="0.25">
      <c r="A186" s="8">
        <v>45491</v>
      </c>
      <c r="B186" s="2" t="s">
        <v>21</v>
      </c>
      <c r="C186" s="8">
        <v>45492</v>
      </c>
      <c r="D186" s="2" t="s">
        <v>59</v>
      </c>
      <c r="E186" s="2" t="s">
        <v>25</v>
      </c>
      <c r="F186" s="2" t="s">
        <v>260</v>
      </c>
      <c r="G186" s="2" t="s">
        <v>297</v>
      </c>
      <c r="H186" s="2" t="s">
        <v>75</v>
      </c>
      <c r="I186" s="2" t="s">
        <v>243</v>
      </c>
      <c r="J186" s="2" t="s">
        <v>430</v>
      </c>
      <c r="K186" s="2" t="s">
        <v>80</v>
      </c>
      <c r="L186" s="11">
        <v>3</v>
      </c>
      <c r="M186" s="11">
        <v>3</v>
      </c>
      <c r="N186" s="6">
        <v>46000</v>
      </c>
      <c r="O186" s="6">
        <v>138000</v>
      </c>
      <c r="P186" s="6">
        <f t="shared" si="2"/>
        <v>138000</v>
      </c>
      <c r="Q186" s="6">
        <v>0</v>
      </c>
      <c r="R186" s="11">
        <v>0</v>
      </c>
      <c r="S186" s="6">
        <v>0</v>
      </c>
      <c r="T186" s="2"/>
      <c r="U186" s="2" t="s">
        <v>157</v>
      </c>
      <c r="V186" s="2"/>
      <c r="W186" s="2" t="s">
        <v>113</v>
      </c>
      <c r="X186" s="2" t="s">
        <v>425</v>
      </c>
      <c r="Y186" s="2" t="s">
        <v>240</v>
      </c>
      <c r="Z186" s="2"/>
      <c r="AA186" s="2"/>
      <c r="AB186" t="s">
        <v>513</v>
      </c>
      <c r="AC186">
        <v>0</v>
      </c>
      <c r="AD186" t="str">
        <f>VLOOKUP(AE186,Table1[[Ký hiệu]:[Hướng xli]],9,0)</f>
        <v>NCC điều chỉnh giảm toàn bộ HĐ</v>
      </c>
      <c r="AE186" s="2">
        <v>36667</v>
      </c>
      <c r="AF186" s="6"/>
    </row>
    <row r="187" spans="1:32" x14ac:dyDescent="0.25">
      <c r="A187" s="8">
        <v>45491</v>
      </c>
      <c r="B187" s="2" t="s">
        <v>21</v>
      </c>
      <c r="C187" s="8">
        <v>45492</v>
      </c>
      <c r="D187" s="2" t="s">
        <v>59</v>
      </c>
      <c r="E187" s="2" t="s">
        <v>25</v>
      </c>
      <c r="F187" s="2" t="s">
        <v>260</v>
      </c>
      <c r="G187" s="2" t="s">
        <v>297</v>
      </c>
      <c r="H187" s="2" t="s">
        <v>75</v>
      </c>
      <c r="I187" s="2" t="s">
        <v>490</v>
      </c>
      <c r="J187" s="2" t="s">
        <v>236</v>
      </c>
      <c r="K187" s="2" t="s">
        <v>80</v>
      </c>
      <c r="L187" s="11">
        <v>3</v>
      </c>
      <c r="M187" s="11">
        <v>3</v>
      </c>
      <c r="N187" s="6">
        <v>70950</v>
      </c>
      <c r="O187" s="6">
        <v>212850</v>
      </c>
      <c r="P187" s="6">
        <f>M187*N187</f>
        <v>212850</v>
      </c>
      <c r="Q187" s="6">
        <v>0</v>
      </c>
      <c r="R187" s="11">
        <v>0</v>
      </c>
      <c r="S187" s="6">
        <v>0</v>
      </c>
      <c r="T187" s="2"/>
      <c r="U187" s="2" t="s">
        <v>157</v>
      </c>
      <c r="V187" s="2"/>
      <c r="W187" s="2" t="s">
        <v>113</v>
      </c>
      <c r="X187" s="2" t="s">
        <v>425</v>
      </c>
      <c r="Y187" s="2" t="s">
        <v>240</v>
      </c>
      <c r="Z187" s="2"/>
      <c r="AA187" s="2"/>
      <c r="AB187" t="s">
        <v>513</v>
      </c>
      <c r="AC187">
        <v>0</v>
      </c>
      <c r="AD187" t="str">
        <f>VLOOKUP(AE187,Table1[[Ký hiệu]:[Hướng xli]],9,0)</f>
        <v>NCC điều chỉnh giảm toàn bộ HĐ</v>
      </c>
      <c r="AE187" s="2">
        <v>36667</v>
      </c>
      <c r="AF187" s="6"/>
    </row>
    <row r="188" spans="1:32" s="16" customFormat="1" x14ac:dyDescent="0.25">
      <c r="A188" s="13">
        <v>45486</v>
      </c>
      <c r="B188" s="14" t="s">
        <v>497</v>
      </c>
      <c r="C188" s="13">
        <v>45492</v>
      </c>
      <c r="D188" s="14" t="s">
        <v>105</v>
      </c>
      <c r="E188" s="14">
        <v>4161473229</v>
      </c>
      <c r="F188" s="14" t="s">
        <v>263</v>
      </c>
      <c r="G188" s="14" t="s">
        <v>411</v>
      </c>
      <c r="H188" s="14" t="s">
        <v>251</v>
      </c>
      <c r="I188" s="14" t="s">
        <v>500</v>
      </c>
      <c r="J188" s="14" t="s">
        <v>485</v>
      </c>
      <c r="K188" s="14" t="s">
        <v>80</v>
      </c>
      <c r="L188" s="12">
        <v>3</v>
      </c>
      <c r="M188" s="12">
        <v>0</v>
      </c>
      <c r="N188" s="15">
        <v>50182</v>
      </c>
      <c r="O188" s="15">
        <v>150546</v>
      </c>
      <c r="P188" s="6">
        <f t="shared" si="2"/>
        <v>0</v>
      </c>
      <c r="Q188" s="15">
        <v>0</v>
      </c>
      <c r="R188" s="12">
        <v>0</v>
      </c>
      <c r="S188" s="15">
        <v>0</v>
      </c>
      <c r="T188" s="14" t="s">
        <v>333</v>
      </c>
      <c r="U188" s="14" t="s">
        <v>408</v>
      </c>
      <c r="V188" s="14" t="s">
        <v>180</v>
      </c>
      <c r="W188" s="14" t="s">
        <v>113</v>
      </c>
      <c r="X188" s="14" t="s">
        <v>425</v>
      </c>
      <c r="Y188" s="14" t="s">
        <v>240</v>
      </c>
      <c r="Z188" s="14"/>
      <c r="AA188" s="14"/>
      <c r="AB188" s="16" t="s">
        <v>529</v>
      </c>
      <c r="AC188" s="16">
        <v>0</v>
      </c>
      <c r="AD188" t="str">
        <f>VLOOKUP(AE188,Table1[[Ký hiệu]:[Hướng xli]],9,0)</f>
        <v>NCC check theo sheep data cửa hàng nhập kho điều chỉnh giảm toàn bộ HĐ cũ và xuất lại HĐ mới đúng số lượng</v>
      </c>
      <c r="AE188" s="14">
        <v>36701</v>
      </c>
      <c r="AF188" s="6"/>
    </row>
    <row r="189" spans="1:32" x14ac:dyDescent="0.25">
      <c r="A189" s="8">
        <v>45486</v>
      </c>
      <c r="B189" s="2" t="s">
        <v>497</v>
      </c>
      <c r="C189" s="8">
        <v>45492</v>
      </c>
      <c r="D189" s="2" t="s">
        <v>105</v>
      </c>
      <c r="E189" s="2">
        <v>4161473229</v>
      </c>
      <c r="F189" s="2" t="s">
        <v>263</v>
      </c>
      <c r="G189" s="2" t="s">
        <v>411</v>
      </c>
      <c r="H189" s="2" t="s">
        <v>251</v>
      </c>
      <c r="I189" s="2" t="s">
        <v>472</v>
      </c>
      <c r="J189" s="2" t="s">
        <v>256</v>
      </c>
      <c r="K189" s="2" t="s">
        <v>80</v>
      </c>
      <c r="L189" s="11">
        <v>3</v>
      </c>
      <c r="M189" s="11">
        <v>3</v>
      </c>
      <c r="N189" s="6">
        <v>55595</v>
      </c>
      <c r="O189" s="6">
        <v>166785</v>
      </c>
      <c r="P189" s="6">
        <f t="shared" si="2"/>
        <v>166785</v>
      </c>
      <c r="Q189" s="6">
        <v>0</v>
      </c>
      <c r="R189" s="11">
        <v>0</v>
      </c>
      <c r="S189" s="6">
        <v>0</v>
      </c>
      <c r="T189" s="2" t="s">
        <v>333</v>
      </c>
      <c r="U189" s="2" t="s">
        <v>408</v>
      </c>
      <c r="V189" s="2" t="s">
        <v>180</v>
      </c>
      <c r="W189" s="2" t="s">
        <v>113</v>
      </c>
      <c r="X189" s="2" t="s">
        <v>425</v>
      </c>
      <c r="Y189" s="2" t="s">
        <v>240</v>
      </c>
      <c r="Z189" s="2"/>
      <c r="AA189" s="2"/>
      <c r="AB189" t="s">
        <v>529</v>
      </c>
      <c r="AC189">
        <v>166785</v>
      </c>
      <c r="AD189" t="str">
        <f>VLOOKUP(AE189,Table1[[Ký hiệu]:[Hướng xli]],9,0)</f>
        <v>NCC check theo sheep data cửa hàng nhập kho điều chỉnh giảm toàn bộ HĐ cũ và xuất lại HĐ mới đúng số lượng</v>
      </c>
      <c r="AE189" s="2">
        <v>36701</v>
      </c>
      <c r="AF189" s="6"/>
    </row>
    <row r="190" spans="1:32" x14ac:dyDescent="0.25">
      <c r="A190" s="8">
        <v>45486</v>
      </c>
      <c r="B190" s="2" t="s">
        <v>497</v>
      </c>
      <c r="C190" s="8">
        <v>45492</v>
      </c>
      <c r="D190" s="2" t="s">
        <v>105</v>
      </c>
      <c r="E190" s="2">
        <v>4161473229</v>
      </c>
      <c r="F190" s="2" t="s">
        <v>263</v>
      </c>
      <c r="G190" s="2" t="s">
        <v>411</v>
      </c>
      <c r="H190" s="2" t="s">
        <v>251</v>
      </c>
      <c r="I190" s="2" t="s">
        <v>328</v>
      </c>
      <c r="J190" s="2" t="s">
        <v>305</v>
      </c>
      <c r="K190" s="2" t="s">
        <v>80</v>
      </c>
      <c r="L190" s="11">
        <v>6</v>
      </c>
      <c r="M190" s="11">
        <v>6</v>
      </c>
      <c r="N190" s="6">
        <v>111058</v>
      </c>
      <c r="O190" s="6">
        <v>666348</v>
      </c>
      <c r="P190" s="6">
        <f t="shared" si="2"/>
        <v>666348</v>
      </c>
      <c r="Q190" s="6">
        <v>0</v>
      </c>
      <c r="R190" s="11">
        <v>0</v>
      </c>
      <c r="S190" s="6">
        <v>0</v>
      </c>
      <c r="T190" s="2" t="s">
        <v>333</v>
      </c>
      <c r="U190" s="2" t="s">
        <v>408</v>
      </c>
      <c r="V190" s="2" t="s">
        <v>180</v>
      </c>
      <c r="W190" s="2" t="s">
        <v>113</v>
      </c>
      <c r="X190" s="2" t="s">
        <v>425</v>
      </c>
      <c r="Y190" s="2" t="s">
        <v>240</v>
      </c>
      <c r="Z190" s="2"/>
      <c r="AA190" s="2"/>
      <c r="AB190" t="s">
        <v>529</v>
      </c>
      <c r="AC190">
        <v>666348</v>
      </c>
      <c r="AD190" t="str">
        <f>VLOOKUP(AE190,Table1[[Ký hiệu]:[Hướng xli]],9,0)</f>
        <v>NCC check theo sheep data cửa hàng nhập kho điều chỉnh giảm toàn bộ HĐ cũ và xuất lại HĐ mới đúng số lượng</v>
      </c>
      <c r="AE190" s="2">
        <v>36701</v>
      </c>
      <c r="AF190" s="6"/>
    </row>
    <row r="191" spans="1:32" x14ac:dyDescent="0.25">
      <c r="A191" s="8">
        <v>45489</v>
      </c>
      <c r="B191" s="2" t="s">
        <v>246</v>
      </c>
      <c r="C191" s="8">
        <v>45492</v>
      </c>
      <c r="D191" s="2" t="s">
        <v>94</v>
      </c>
      <c r="E191" s="2">
        <v>4161515870</v>
      </c>
      <c r="F191" s="2" t="s">
        <v>335</v>
      </c>
      <c r="G191" s="2" t="s">
        <v>317</v>
      </c>
      <c r="H191" s="2" t="s">
        <v>251</v>
      </c>
      <c r="I191" s="2" t="s">
        <v>450</v>
      </c>
      <c r="J191" s="2" t="s">
        <v>306</v>
      </c>
      <c r="K191" s="2" t="s">
        <v>80</v>
      </c>
      <c r="L191" s="11">
        <v>5</v>
      </c>
      <c r="M191" s="11">
        <v>5</v>
      </c>
      <c r="N191" s="6">
        <v>73431</v>
      </c>
      <c r="O191" s="6">
        <v>367155</v>
      </c>
      <c r="P191" s="6">
        <f t="shared" si="2"/>
        <v>367155</v>
      </c>
      <c r="Q191" s="6">
        <v>0</v>
      </c>
      <c r="R191" s="11">
        <v>0</v>
      </c>
      <c r="S191" s="6">
        <v>0</v>
      </c>
      <c r="T191" s="2" t="s">
        <v>207</v>
      </c>
      <c r="U191" s="2" t="s">
        <v>408</v>
      </c>
      <c r="V191" s="2" t="s">
        <v>365</v>
      </c>
      <c r="W191" s="2" t="s">
        <v>113</v>
      </c>
      <c r="X191" s="2" t="s">
        <v>425</v>
      </c>
      <c r="Y191" s="2" t="s">
        <v>240</v>
      </c>
      <c r="Z191" s="2" t="s">
        <v>175</v>
      </c>
      <c r="AA191" s="2"/>
      <c r="AB191" t="s">
        <v>532</v>
      </c>
      <c r="AC191">
        <v>367155</v>
      </c>
      <c r="AD191" t="str">
        <f>VLOOKUP(AE191,Table1[[Ký hiệu]:[Hướng xli]],9,0)</f>
        <v>NCC check theo sheep data cửa hàng nhập kho điều chỉnh giảm toàn bộ HĐ cũ và xuất lại HĐ mới đúng số lượng</v>
      </c>
      <c r="AE191" s="2">
        <v>36711</v>
      </c>
      <c r="AF191" s="6"/>
    </row>
    <row r="192" spans="1:32" x14ac:dyDescent="0.25">
      <c r="A192" s="8">
        <v>45489</v>
      </c>
      <c r="B192" s="2" t="s">
        <v>246</v>
      </c>
      <c r="C192" s="8">
        <v>45492</v>
      </c>
      <c r="D192" s="2" t="s">
        <v>94</v>
      </c>
      <c r="E192" s="2">
        <v>4161515870</v>
      </c>
      <c r="F192" s="2" t="s">
        <v>335</v>
      </c>
      <c r="G192" s="2" t="s">
        <v>317</v>
      </c>
      <c r="H192" s="2" t="s">
        <v>251</v>
      </c>
      <c r="I192" s="2" t="s">
        <v>328</v>
      </c>
      <c r="J192" s="2" t="s">
        <v>305</v>
      </c>
      <c r="K192" s="2" t="s">
        <v>80</v>
      </c>
      <c r="L192" s="11">
        <v>5</v>
      </c>
      <c r="M192" s="11">
        <v>5</v>
      </c>
      <c r="N192" s="6">
        <v>111058</v>
      </c>
      <c r="O192" s="6">
        <v>555290</v>
      </c>
      <c r="P192" s="6">
        <f t="shared" si="2"/>
        <v>555290</v>
      </c>
      <c r="Q192" s="6">
        <v>0</v>
      </c>
      <c r="R192" s="11">
        <v>0</v>
      </c>
      <c r="S192" s="6">
        <v>0</v>
      </c>
      <c r="T192" s="2" t="s">
        <v>207</v>
      </c>
      <c r="U192" s="2" t="s">
        <v>408</v>
      </c>
      <c r="V192" s="2" t="s">
        <v>365</v>
      </c>
      <c r="W192" s="2" t="s">
        <v>113</v>
      </c>
      <c r="X192" s="2" t="s">
        <v>425</v>
      </c>
      <c r="Y192" s="2" t="s">
        <v>240</v>
      </c>
      <c r="Z192" s="2" t="s">
        <v>175</v>
      </c>
      <c r="AA192" s="2"/>
      <c r="AB192" t="s">
        <v>532</v>
      </c>
      <c r="AC192">
        <v>555290</v>
      </c>
      <c r="AD192" t="str">
        <f>VLOOKUP(AE192,Table1[[Ký hiệu]:[Hướng xli]],9,0)</f>
        <v>NCC check theo sheep data cửa hàng nhập kho điều chỉnh giảm toàn bộ HĐ cũ và xuất lại HĐ mới đúng số lượng</v>
      </c>
      <c r="AE192" s="2">
        <v>36711</v>
      </c>
      <c r="AF192" s="6"/>
    </row>
    <row r="193" spans="1:32" x14ac:dyDescent="0.25">
      <c r="A193" s="8">
        <v>45489</v>
      </c>
      <c r="B193" s="2" t="s">
        <v>246</v>
      </c>
      <c r="C193" s="8">
        <v>45492</v>
      </c>
      <c r="D193" s="2" t="s">
        <v>94</v>
      </c>
      <c r="E193" s="2">
        <v>4161515870</v>
      </c>
      <c r="F193" s="2" t="s">
        <v>335</v>
      </c>
      <c r="G193" s="2" t="s">
        <v>317</v>
      </c>
      <c r="H193" s="2" t="s">
        <v>251</v>
      </c>
      <c r="I193" s="2" t="s">
        <v>472</v>
      </c>
      <c r="J193" s="2" t="s">
        <v>256</v>
      </c>
      <c r="K193" s="2" t="s">
        <v>80</v>
      </c>
      <c r="L193" s="11">
        <v>5</v>
      </c>
      <c r="M193" s="11">
        <v>5</v>
      </c>
      <c r="N193" s="6">
        <v>55595</v>
      </c>
      <c r="O193" s="6">
        <v>277975</v>
      </c>
      <c r="P193" s="6">
        <f t="shared" si="2"/>
        <v>277975</v>
      </c>
      <c r="Q193" s="6">
        <v>0</v>
      </c>
      <c r="R193" s="11">
        <v>0</v>
      </c>
      <c r="S193" s="6">
        <v>0</v>
      </c>
      <c r="T193" s="2" t="s">
        <v>207</v>
      </c>
      <c r="U193" s="2" t="s">
        <v>408</v>
      </c>
      <c r="V193" s="2" t="s">
        <v>365</v>
      </c>
      <c r="W193" s="2" t="s">
        <v>113</v>
      </c>
      <c r="X193" s="2" t="s">
        <v>425</v>
      </c>
      <c r="Y193" s="2" t="s">
        <v>240</v>
      </c>
      <c r="Z193" s="2" t="s">
        <v>175</v>
      </c>
      <c r="AA193" s="2"/>
      <c r="AB193" t="s">
        <v>532</v>
      </c>
      <c r="AC193">
        <v>277975</v>
      </c>
      <c r="AD193" t="str">
        <f>VLOOKUP(AE193,Table1[[Ký hiệu]:[Hướng xli]],9,0)</f>
        <v>NCC check theo sheep data cửa hàng nhập kho điều chỉnh giảm toàn bộ HĐ cũ và xuất lại HĐ mới đúng số lượng</v>
      </c>
      <c r="AE193" s="2">
        <v>36711</v>
      </c>
      <c r="AF193" s="6"/>
    </row>
    <row r="194" spans="1:32" s="16" customFormat="1" x14ac:dyDescent="0.25">
      <c r="A194" s="13">
        <v>45489</v>
      </c>
      <c r="B194" s="14" t="s">
        <v>246</v>
      </c>
      <c r="C194" s="13">
        <v>45492</v>
      </c>
      <c r="D194" s="14" t="s">
        <v>94</v>
      </c>
      <c r="E194" s="14">
        <v>4161515870</v>
      </c>
      <c r="F194" s="14" t="s">
        <v>335</v>
      </c>
      <c r="G194" s="14" t="s">
        <v>317</v>
      </c>
      <c r="H194" s="14" t="s">
        <v>251</v>
      </c>
      <c r="I194" s="14" t="s">
        <v>500</v>
      </c>
      <c r="J194" s="14" t="s">
        <v>485</v>
      </c>
      <c r="K194" s="14" t="s">
        <v>80</v>
      </c>
      <c r="L194" s="12">
        <v>5</v>
      </c>
      <c r="M194" s="12">
        <v>0</v>
      </c>
      <c r="N194" s="15">
        <v>50182</v>
      </c>
      <c r="O194" s="15">
        <v>250910</v>
      </c>
      <c r="P194" s="6">
        <f t="shared" si="2"/>
        <v>0</v>
      </c>
      <c r="Q194" s="15">
        <v>0</v>
      </c>
      <c r="R194" s="12">
        <v>0</v>
      </c>
      <c r="S194" s="15">
        <v>0</v>
      </c>
      <c r="T194" s="14" t="s">
        <v>207</v>
      </c>
      <c r="U194" s="14" t="s">
        <v>408</v>
      </c>
      <c r="V194" s="14" t="s">
        <v>365</v>
      </c>
      <c r="W194" s="14" t="s">
        <v>113</v>
      </c>
      <c r="X194" s="14" t="s">
        <v>425</v>
      </c>
      <c r="Y194" s="14" t="s">
        <v>240</v>
      </c>
      <c r="Z194" s="14" t="s">
        <v>175</v>
      </c>
      <c r="AA194" s="14"/>
      <c r="AB194" s="16" t="s">
        <v>532</v>
      </c>
      <c r="AC194" s="16">
        <v>0</v>
      </c>
      <c r="AD194" t="str">
        <f>VLOOKUP(AE194,Table1[[Ký hiệu]:[Hướng xli]],9,0)</f>
        <v>NCC check theo sheep data cửa hàng nhập kho điều chỉnh giảm toàn bộ HĐ cũ và xuất lại HĐ mới đúng số lượng</v>
      </c>
      <c r="AE194" s="14">
        <v>36711</v>
      </c>
      <c r="AF194" s="6"/>
    </row>
    <row r="195" spans="1:32" x14ac:dyDescent="0.25">
      <c r="A195" s="8">
        <v>45488</v>
      </c>
      <c r="B195" s="2" t="s">
        <v>244</v>
      </c>
      <c r="C195" s="8">
        <v>45498</v>
      </c>
      <c r="D195" s="2" t="s">
        <v>434</v>
      </c>
      <c r="E195" s="2">
        <v>4161592649</v>
      </c>
      <c r="F195" s="2" t="s">
        <v>28</v>
      </c>
      <c r="G195" s="2" t="s">
        <v>282</v>
      </c>
      <c r="H195" s="2"/>
      <c r="I195" s="2" t="s">
        <v>450</v>
      </c>
      <c r="J195" s="2" t="s">
        <v>306</v>
      </c>
      <c r="K195" s="2" t="s">
        <v>80</v>
      </c>
      <c r="L195" s="11">
        <v>5</v>
      </c>
      <c r="M195" s="11">
        <v>5</v>
      </c>
      <c r="N195" s="6">
        <v>73431</v>
      </c>
      <c r="O195" s="6">
        <v>367155</v>
      </c>
      <c r="P195" s="6">
        <f t="shared" ref="P195:P258" si="3">M195*N195</f>
        <v>367155</v>
      </c>
      <c r="Q195" s="6">
        <v>0</v>
      </c>
      <c r="R195" s="11">
        <v>0</v>
      </c>
      <c r="S195" s="6">
        <v>0</v>
      </c>
      <c r="T195" s="2" t="s">
        <v>162</v>
      </c>
      <c r="U195" s="2" t="s">
        <v>252</v>
      </c>
      <c r="V195" s="2" t="s">
        <v>202</v>
      </c>
      <c r="W195" s="2" t="s">
        <v>253</v>
      </c>
      <c r="X195" s="2" t="s">
        <v>425</v>
      </c>
      <c r="Y195" s="2" t="s">
        <v>445</v>
      </c>
      <c r="Z195" s="2" t="s">
        <v>251</v>
      </c>
      <c r="AA195" s="2"/>
      <c r="AB195" t="s">
        <v>526</v>
      </c>
      <c r="AC195">
        <v>367155</v>
      </c>
      <c r="AD195" t="str">
        <f>VLOOKUP(AE195,Table1[[Ký hiệu]:[Hướng xli]],9,0)</f>
        <v>NCC check theo sheep data cửa hàng nhập kho điều chỉnh giảm toàn bộ HĐ cũ và xuất lại HĐ mới đúng số lượng</v>
      </c>
      <c r="AE195" s="2">
        <v>37245</v>
      </c>
      <c r="AF195" s="6"/>
    </row>
    <row r="196" spans="1:32" s="16" customFormat="1" x14ac:dyDescent="0.25">
      <c r="A196" s="13">
        <v>45488</v>
      </c>
      <c r="B196" s="14" t="s">
        <v>244</v>
      </c>
      <c r="C196" s="13">
        <v>45498</v>
      </c>
      <c r="D196" s="14" t="s">
        <v>434</v>
      </c>
      <c r="E196" s="14">
        <v>4161592649</v>
      </c>
      <c r="F196" s="14" t="s">
        <v>28</v>
      </c>
      <c r="G196" s="14" t="s">
        <v>282</v>
      </c>
      <c r="H196" s="14"/>
      <c r="I196" s="14" t="s">
        <v>243</v>
      </c>
      <c r="J196" s="14" t="s">
        <v>430</v>
      </c>
      <c r="K196" s="14" t="s">
        <v>80</v>
      </c>
      <c r="L196" s="12">
        <v>10</v>
      </c>
      <c r="M196" s="12">
        <v>0</v>
      </c>
      <c r="N196" s="15">
        <v>46000</v>
      </c>
      <c r="O196" s="15">
        <v>460000</v>
      </c>
      <c r="P196" s="6">
        <f t="shared" si="3"/>
        <v>0</v>
      </c>
      <c r="Q196" s="15">
        <v>0</v>
      </c>
      <c r="R196" s="12">
        <v>0</v>
      </c>
      <c r="S196" s="15">
        <v>0</v>
      </c>
      <c r="T196" s="14" t="s">
        <v>162</v>
      </c>
      <c r="U196" s="14" t="s">
        <v>252</v>
      </c>
      <c r="V196" s="14" t="s">
        <v>202</v>
      </c>
      <c r="W196" s="14" t="s">
        <v>253</v>
      </c>
      <c r="X196" s="14" t="s">
        <v>425</v>
      </c>
      <c r="Y196" s="14" t="s">
        <v>445</v>
      </c>
      <c r="Z196" s="14" t="s">
        <v>251</v>
      </c>
      <c r="AA196" s="14"/>
      <c r="AB196" s="16" t="s">
        <v>526</v>
      </c>
      <c r="AC196" s="16">
        <v>0</v>
      </c>
      <c r="AD196" t="str">
        <f>VLOOKUP(AE196,Table1[[Ký hiệu]:[Hướng xli]],9,0)</f>
        <v>NCC check theo sheep data cửa hàng nhập kho điều chỉnh giảm toàn bộ HĐ cũ và xuất lại HĐ mới đúng số lượng</v>
      </c>
      <c r="AE196" s="14">
        <v>37245</v>
      </c>
      <c r="AF196" s="6"/>
    </row>
    <row r="197" spans="1:32" s="16" customFormat="1" x14ac:dyDescent="0.25">
      <c r="A197" s="13">
        <v>45488</v>
      </c>
      <c r="B197" s="14" t="s">
        <v>244</v>
      </c>
      <c r="C197" s="13">
        <v>45498</v>
      </c>
      <c r="D197" s="14" t="s">
        <v>434</v>
      </c>
      <c r="E197" s="14">
        <v>4161592649</v>
      </c>
      <c r="F197" s="14" t="s">
        <v>28</v>
      </c>
      <c r="G197" s="14" t="s">
        <v>282</v>
      </c>
      <c r="H197" s="14"/>
      <c r="I197" s="14" t="s">
        <v>448</v>
      </c>
      <c r="J197" s="14" t="s">
        <v>372</v>
      </c>
      <c r="K197" s="14" t="s">
        <v>80</v>
      </c>
      <c r="L197" s="12">
        <v>10</v>
      </c>
      <c r="M197" s="12">
        <v>0</v>
      </c>
      <c r="N197" s="15">
        <v>59400</v>
      </c>
      <c r="O197" s="15">
        <v>594000</v>
      </c>
      <c r="P197" s="6">
        <f t="shared" si="3"/>
        <v>0</v>
      </c>
      <c r="Q197" s="15">
        <v>0</v>
      </c>
      <c r="R197" s="12">
        <v>0</v>
      </c>
      <c r="S197" s="15">
        <v>0</v>
      </c>
      <c r="T197" s="14" t="s">
        <v>162</v>
      </c>
      <c r="U197" s="14" t="s">
        <v>252</v>
      </c>
      <c r="V197" s="14" t="s">
        <v>202</v>
      </c>
      <c r="W197" s="14" t="s">
        <v>253</v>
      </c>
      <c r="X197" s="14" t="s">
        <v>425</v>
      </c>
      <c r="Y197" s="14" t="s">
        <v>445</v>
      </c>
      <c r="Z197" s="14" t="s">
        <v>251</v>
      </c>
      <c r="AA197" s="14"/>
      <c r="AB197" s="16" t="s">
        <v>526</v>
      </c>
      <c r="AC197" s="16">
        <v>0</v>
      </c>
      <c r="AD197" t="str">
        <f>VLOOKUP(AE197,Table1[[Ký hiệu]:[Hướng xli]],9,0)</f>
        <v>NCC check theo sheep data cửa hàng nhập kho điều chỉnh giảm toàn bộ HĐ cũ và xuất lại HĐ mới đúng số lượng</v>
      </c>
      <c r="AE197" s="14">
        <v>37245</v>
      </c>
      <c r="AF197" s="6"/>
    </row>
    <row r="198" spans="1:32" s="16" customFormat="1" x14ac:dyDescent="0.25">
      <c r="A198" s="13">
        <v>45488</v>
      </c>
      <c r="B198" s="14" t="s">
        <v>244</v>
      </c>
      <c r="C198" s="13">
        <v>45498</v>
      </c>
      <c r="D198" s="14" t="s">
        <v>434</v>
      </c>
      <c r="E198" s="14">
        <v>4161592649</v>
      </c>
      <c r="F198" s="14" t="s">
        <v>28</v>
      </c>
      <c r="G198" s="14" t="s">
        <v>282</v>
      </c>
      <c r="H198" s="14"/>
      <c r="I198" s="14" t="s">
        <v>472</v>
      </c>
      <c r="J198" s="14" t="s">
        <v>256</v>
      </c>
      <c r="K198" s="14" t="s">
        <v>80</v>
      </c>
      <c r="L198" s="12">
        <v>5</v>
      </c>
      <c r="M198" s="12">
        <v>0</v>
      </c>
      <c r="N198" s="15">
        <v>55595</v>
      </c>
      <c r="O198" s="15">
        <v>277975</v>
      </c>
      <c r="P198" s="6">
        <f t="shared" si="3"/>
        <v>0</v>
      </c>
      <c r="Q198" s="15">
        <v>0</v>
      </c>
      <c r="R198" s="12">
        <v>0</v>
      </c>
      <c r="S198" s="15">
        <v>0</v>
      </c>
      <c r="T198" s="14" t="s">
        <v>162</v>
      </c>
      <c r="U198" s="14" t="s">
        <v>252</v>
      </c>
      <c r="V198" s="14" t="s">
        <v>202</v>
      </c>
      <c r="W198" s="14" t="s">
        <v>253</v>
      </c>
      <c r="X198" s="14" t="s">
        <v>425</v>
      </c>
      <c r="Y198" s="14" t="s">
        <v>445</v>
      </c>
      <c r="Z198" s="14" t="s">
        <v>251</v>
      </c>
      <c r="AA198" s="14"/>
      <c r="AB198" s="16" t="s">
        <v>526</v>
      </c>
      <c r="AC198" s="16">
        <v>0</v>
      </c>
      <c r="AD198" t="str">
        <f>VLOOKUP(AE198,Table1[[Ký hiệu]:[Hướng xli]],9,0)</f>
        <v>NCC check theo sheep data cửa hàng nhập kho điều chỉnh giảm toàn bộ HĐ cũ và xuất lại HĐ mới đúng số lượng</v>
      </c>
      <c r="AE198" s="14">
        <v>37245</v>
      </c>
      <c r="AF198" s="6"/>
    </row>
    <row r="199" spans="1:32" x14ac:dyDescent="0.25">
      <c r="A199" s="8">
        <v>45488</v>
      </c>
      <c r="B199" s="2" t="s">
        <v>398</v>
      </c>
      <c r="C199" s="8">
        <v>45498</v>
      </c>
      <c r="D199" s="2" t="s">
        <v>10</v>
      </c>
      <c r="E199" s="2">
        <v>4161613629</v>
      </c>
      <c r="F199" s="2" t="s">
        <v>319</v>
      </c>
      <c r="G199" s="2" t="s">
        <v>282</v>
      </c>
      <c r="H199" s="2"/>
      <c r="I199" s="2" t="s">
        <v>328</v>
      </c>
      <c r="J199" s="2" t="s">
        <v>305</v>
      </c>
      <c r="K199" s="2" t="s">
        <v>80</v>
      </c>
      <c r="L199" s="11">
        <v>6</v>
      </c>
      <c r="M199" s="11">
        <v>6</v>
      </c>
      <c r="N199" s="6">
        <v>111058</v>
      </c>
      <c r="O199" s="6">
        <v>666348</v>
      </c>
      <c r="P199" s="6">
        <f t="shared" si="3"/>
        <v>666348</v>
      </c>
      <c r="Q199" s="6">
        <v>0</v>
      </c>
      <c r="R199" s="11">
        <v>0</v>
      </c>
      <c r="S199" s="6">
        <v>0</v>
      </c>
      <c r="T199" s="2" t="s">
        <v>162</v>
      </c>
      <c r="U199" s="2" t="s">
        <v>252</v>
      </c>
      <c r="V199" s="2" t="s">
        <v>202</v>
      </c>
      <c r="W199" s="2" t="s">
        <v>253</v>
      </c>
      <c r="X199" s="2" t="s">
        <v>425</v>
      </c>
      <c r="Y199" s="2" t="s">
        <v>445</v>
      </c>
      <c r="Z199" s="2" t="s">
        <v>251</v>
      </c>
      <c r="AA199" s="2"/>
      <c r="AB199" t="s">
        <v>513</v>
      </c>
      <c r="AC199">
        <v>0</v>
      </c>
      <c r="AD199" t="str">
        <f>VLOOKUP(AE199,Table1[[Ký hiệu]:[Hướng xli]],9,0)</f>
        <v>NCC điều chỉnh giảm toàn bộ HĐ</v>
      </c>
      <c r="AE199" s="2">
        <v>37250</v>
      </c>
      <c r="AF199" s="6"/>
    </row>
    <row r="200" spans="1:32" x14ac:dyDescent="0.25">
      <c r="A200" s="8">
        <v>45488</v>
      </c>
      <c r="B200" s="2" t="s">
        <v>398</v>
      </c>
      <c r="C200" s="8">
        <v>45498</v>
      </c>
      <c r="D200" s="2" t="s">
        <v>10</v>
      </c>
      <c r="E200" s="2">
        <v>4161613629</v>
      </c>
      <c r="F200" s="2" t="s">
        <v>319</v>
      </c>
      <c r="G200" s="2" t="s">
        <v>282</v>
      </c>
      <c r="H200" s="2"/>
      <c r="I200" s="2" t="s">
        <v>450</v>
      </c>
      <c r="J200" s="2" t="s">
        <v>306</v>
      </c>
      <c r="K200" s="2" t="s">
        <v>80</v>
      </c>
      <c r="L200" s="11">
        <v>8</v>
      </c>
      <c r="M200" s="11">
        <v>8</v>
      </c>
      <c r="N200" s="6">
        <v>73431</v>
      </c>
      <c r="O200" s="6">
        <v>587448</v>
      </c>
      <c r="P200" s="6">
        <f t="shared" si="3"/>
        <v>587448</v>
      </c>
      <c r="Q200" s="6">
        <v>0</v>
      </c>
      <c r="R200" s="11">
        <v>0</v>
      </c>
      <c r="S200" s="6">
        <v>0</v>
      </c>
      <c r="T200" s="2" t="s">
        <v>162</v>
      </c>
      <c r="U200" s="2" t="s">
        <v>252</v>
      </c>
      <c r="V200" s="2" t="s">
        <v>202</v>
      </c>
      <c r="W200" s="2" t="s">
        <v>253</v>
      </c>
      <c r="X200" s="2" t="s">
        <v>425</v>
      </c>
      <c r="Y200" s="2" t="s">
        <v>445</v>
      </c>
      <c r="Z200" s="2" t="s">
        <v>251</v>
      </c>
      <c r="AA200" s="2"/>
      <c r="AB200" t="s">
        <v>513</v>
      </c>
      <c r="AC200">
        <v>0</v>
      </c>
      <c r="AD200" t="str">
        <f>VLOOKUP(AE200,Table1[[Ký hiệu]:[Hướng xli]],9,0)</f>
        <v>NCC điều chỉnh giảm toàn bộ HĐ</v>
      </c>
      <c r="AE200" s="2">
        <v>37250</v>
      </c>
      <c r="AF200" s="6"/>
    </row>
    <row r="201" spans="1:32" x14ac:dyDescent="0.25">
      <c r="A201" s="8">
        <v>45488</v>
      </c>
      <c r="B201" s="2" t="s">
        <v>398</v>
      </c>
      <c r="C201" s="8">
        <v>45498</v>
      </c>
      <c r="D201" s="2" t="s">
        <v>10</v>
      </c>
      <c r="E201" s="2">
        <v>4161613629</v>
      </c>
      <c r="F201" s="2" t="s">
        <v>319</v>
      </c>
      <c r="G201" s="2" t="s">
        <v>282</v>
      </c>
      <c r="H201" s="2"/>
      <c r="I201" s="2" t="s">
        <v>500</v>
      </c>
      <c r="J201" s="2" t="s">
        <v>485</v>
      </c>
      <c r="K201" s="2" t="s">
        <v>80</v>
      </c>
      <c r="L201" s="11">
        <v>5</v>
      </c>
      <c r="M201" s="11">
        <v>5</v>
      </c>
      <c r="N201" s="6">
        <v>50182</v>
      </c>
      <c r="O201" s="6">
        <v>250910</v>
      </c>
      <c r="P201" s="6">
        <f t="shared" si="3"/>
        <v>250910</v>
      </c>
      <c r="Q201" s="6">
        <v>0</v>
      </c>
      <c r="R201" s="11">
        <v>0</v>
      </c>
      <c r="S201" s="6">
        <v>0</v>
      </c>
      <c r="T201" s="2" t="s">
        <v>162</v>
      </c>
      <c r="U201" s="2" t="s">
        <v>252</v>
      </c>
      <c r="V201" s="2" t="s">
        <v>202</v>
      </c>
      <c r="W201" s="2" t="s">
        <v>253</v>
      </c>
      <c r="X201" s="2" t="s">
        <v>425</v>
      </c>
      <c r="Y201" s="2" t="s">
        <v>445</v>
      </c>
      <c r="Z201" s="2" t="s">
        <v>251</v>
      </c>
      <c r="AA201" s="2"/>
      <c r="AB201" t="s">
        <v>513</v>
      </c>
      <c r="AC201">
        <v>0</v>
      </c>
      <c r="AD201" t="str">
        <f>VLOOKUP(AE201,Table1[[Ký hiệu]:[Hướng xli]],9,0)</f>
        <v>NCC điều chỉnh giảm toàn bộ HĐ</v>
      </c>
      <c r="AE201" s="2">
        <v>37250</v>
      </c>
      <c r="AF201" s="6"/>
    </row>
    <row r="202" spans="1:32" x14ac:dyDescent="0.25">
      <c r="A202" s="8">
        <v>45488</v>
      </c>
      <c r="B202" s="2" t="s">
        <v>398</v>
      </c>
      <c r="C202" s="8">
        <v>45498</v>
      </c>
      <c r="D202" s="2" t="s">
        <v>10</v>
      </c>
      <c r="E202" s="2">
        <v>4161613629</v>
      </c>
      <c r="F202" s="2" t="s">
        <v>319</v>
      </c>
      <c r="G202" s="2" t="s">
        <v>282</v>
      </c>
      <c r="H202" s="2"/>
      <c r="I202" s="2" t="s">
        <v>243</v>
      </c>
      <c r="J202" s="2" t="s">
        <v>430</v>
      </c>
      <c r="K202" s="2" t="s">
        <v>80</v>
      </c>
      <c r="L202" s="11">
        <v>5</v>
      </c>
      <c r="M202" s="11">
        <v>5</v>
      </c>
      <c r="N202" s="6">
        <v>46000</v>
      </c>
      <c r="O202" s="6">
        <v>230000</v>
      </c>
      <c r="P202" s="6">
        <f t="shared" si="3"/>
        <v>230000</v>
      </c>
      <c r="Q202" s="6">
        <v>0</v>
      </c>
      <c r="R202" s="11">
        <v>0</v>
      </c>
      <c r="S202" s="6">
        <v>0</v>
      </c>
      <c r="T202" s="2" t="s">
        <v>162</v>
      </c>
      <c r="U202" s="2" t="s">
        <v>252</v>
      </c>
      <c r="V202" s="2" t="s">
        <v>202</v>
      </c>
      <c r="W202" s="2" t="s">
        <v>253</v>
      </c>
      <c r="X202" s="2" t="s">
        <v>425</v>
      </c>
      <c r="Y202" s="2" t="s">
        <v>445</v>
      </c>
      <c r="Z202" s="2" t="s">
        <v>251</v>
      </c>
      <c r="AA202" s="2"/>
      <c r="AB202" t="s">
        <v>513</v>
      </c>
      <c r="AC202">
        <v>0</v>
      </c>
      <c r="AD202" t="str">
        <f>VLOOKUP(AE202,Table1[[Ký hiệu]:[Hướng xli]],9,0)</f>
        <v>NCC điều chỉnh giảm toàn bộ HĐ</v>
      </c>
      <c r="AE202" s="2">
        <v>37250</v>
      </c>
      <c r="AF202" s="6"/>
    </row>
    <row r="203" spans="1:32" x14ac:dyDescent="0.25">
      <c r="A203" s="8">
        <v>45488</v>
      </c>
      <c r="B203" s="2" t="s">
        <v>398</v>
      </c>
      <c r="C203" s="8">
        <v>45498</v>
      </c>
      <c r="D203" s="2" t="s">
        <v>10</v>
      </c>
      <c r="E203" s="2">
        <v>4161613629</v>
      </c>
      <c r="F203" s="2" t="s">
        <v>319</v>
      </c>
      <c r="G203" s="2" t="s">
        <v>282</v>
      </c>
      <c r="H203" s="2"/>
      <c r="I203" s="2" t="s">
        <v>448</v>
      </c>
      <c r="J203" s="2" t="s">
        <v>372</v>
      </c>
      <c r="K203" s="2" t="s">
        <v>80</v>
      </c>
      <c r="L203" s="11">
        <v>3</v>
      </c>
      <c r="M203" s="11">
        <v>3</v>
      </c>
      <c r="N203" s="6">
        <v>59400</v>
      </c>
      <c r="O203" s="6">
        <v>178200</v>
      </c>
      <c r="P203" s="6">
        <f t="shared" si="3"/>
        <v>178200</v>
      </c>
      <c r="Q203" s="6">
        <v>0</v>
      </c>
      <c r="R203" s="11">
        <v>0</v>
      </c>
      <c r="S203" s="6">
        <v>0</v>
      </c>
      <c r="T203" s="2" t="s">
        <v>162</v>
      </c>
      <c r="U203" s="2" t="s">
        <v>252</v>
      </c>
      <c r="V203" s="2" t="s">
        <v>202</v>
      </c>
      <c r="W203" s="2" t="s">
        <v>253</v>
      </c>
      <c r="X203" s="2" t="s">
        <v>425</v>
      </c>
      <c r="Y203" s="2" t="s">
        <v>445</v>
      </c>
      <c r="Z203" s="2" t="s">
        <v>251</v>
      </c>
      <c r="AA203" s="2"/>
      <c r="AB203" t="s">
        <v>513</v>
      </c>
      <c r="AC203">
        <v>0</v>
      </c>
      <c r="AD203" t="str">
        <f>VLOOKUP(AE203,Table1[[Ký hiệu]:[Hướng xli]],9,0)</f>
        <v>NCC điều chỉnh giảm toàn bộ HĐ</v>
      </c>
      <c r="AE203" s="2">
        <v>37250</v>
      </c>
      <c r="AF203" s="6"/>
    </row>
    <row r="204" spans="1:32" x14ac:dyDescent="0.25">
      <c r="A204" s="8">
        <v>45488</v>
      </c>
      <c r="B204" s="2" t="s">
        <v>398</v>
      </c>
      <c r="C204" s="8">
        <v>45498</v>
      </c>
      <c r="D204" s="2" t="s">
        <v>10</v>
      </c>
      <c r="E204" s="2">
        <v>4161613629</v>
      </c>
      <c r="F204" s="2" t="s">
        <v>319</v>
      </c>
      <c r="G204" s="2" t="s">
        <v>282</v>
      </c>
      <c r="H204" s="2"/>
      <c r="I204" s="2" t="s">
        <v>490</v>
      </c>
      <c r="J204" s="2" t="s">
        <v>236</v>
      </c>
      <c r="K204" s="2" t="s">
        <v>80</v>
      </c>
      <c r="L204" s="11">
        <v>3</v>
      </c>
      <c r="M204" s="11">
        <v>3</v>
      </c>
      <c r="N204" s="6">
        <v>70950</v>
      </c>
      <c r="O204" s="6">
        <v>212850</v>
      </c>
      <c r="P204" s="6">
        <f t="shared" si="3"/>
        <v>212850</v>
      </c>
      <c r="Q204" s="6">
        <v>0</v>
      </c>
      <c r="R204" s="11">
        <v>0</v>
      </c>
      <c r="S204" s="6">
        <v>0</v>
      </c>
      <c r="T204" s="2" t="s">
        <v>162</v>
      </c>
      <c r="U204" s="2" t="s">
        <v>252</v>
      </c>
      <c r="V204" s="2" t="s">
        <v>202</v>
      </c>
      <c r="W204" s="2" t="s">
        <v>253</v>
      </c>
      <c r="X204" s="2" t="s">
        <v>425</v>
      </c>
      <c r="Y204" s="2" t="s">
        <v>445</v>
      </c>
      <c r="Z204" s="2" t="s">
        <v>251</v>
      </c>
      <c r="AA204" s="2"/>
      <c r="AB204" t="s">
        <v>513</v>
      </c>
      <c r="AC204">
        <v>0</v>
      </c>
      <c r="AD204" t="str">
        <f>VLOOKUP(AE204,Table1[[Ký hiệu]:[Hướng xli]],9,0)</f>
        <v>NCC điều chỉnh giảm toàn bộ HĐ</v>
      </c>
      <c r="AE204" s="2">
        <v>37250</v>
      </c>
      <c r="AF204" s="6"/>
    </row>
    <row r="205" spans="1:32" x14ac:dyDescent="0.25">
      <c r="A205" s="8">
        <v>45488</v>
      </c>
      <c r="B205" s="2" t="s">
        <v>398</v>
      </c>
      <c r="C205" s="8">
        <v>45498</v>
      </c>
      <c r="D205" s="2" t="s">
        <v>10</v>
      </c>
      <c r="E205" s="2">
        <v>4161613629</v>
      </c>
      <c r="F205" s="2" t="s">
        <v>319</v>
      </c>
      <c r="G205" s="2" t="s">
        <v>282</v>
      </c>
      <c r="H205" s="2"/>
      <c r="I205" s="2" t="s">
        <v>472</v>
      </c>
      <c r="J205" s="2" t="s">
        <v>256</v>
      </c>
      <c r="K205" s="2" t="s">
        <v>80</v>
      </c>
      <c r="L205" s="11">
        <v>5</v>
      </c>
      <c r="M205" s="11">
        <v>5</v>
      </c>
      <c r="N205" s="6">
        <v>55595</v>
      </c>
      <c r="O205" s="6">
        <v>277975</v>
      </c>
      <c r="P205" s="6">
        <f t="shared" si="3"/>
        <v>277975</v>
      </c>
      <c r="Q205" s="6">
        <v>0</v>
      </c>
      <c r="R205" s="11">
        <v>0</v>
      </c>
      <c r="S205" s="6">
        <v>0</v>
      </c>
      <c r="T205" s="2" t="s">
        <v>162</v>
      </c>
      <c r="U205" s="2" t="s">
        <v>252</v>
      </c>
      <c r="V205" s="2" t="s">
        <v>202</v>
      </c>
      <c r="W205" s="2" t="s">
        <v>253</v>
      </c>
      <c r="X205" s="2" t="s">
        <v>425</v>
      </c>
      <c r="Y205" s="2" t="s">
        <v>445</v>
      </c>
      <c r="Z205" s="2" t="s">
        <v>251</v>
      </c>
      <c r="AA205" s="2"/>
      <c r="AB205" t="s">
        <v>513</v>
      </c>
      <c r="AC205">
        <v>0</v>
      </c>
      <c r="AD205" t="str">
        <f>VLOOKUP(AE205,Table1[[Ký hiệu]:[Hướng xli]],9,0)</f>
        <v>NCC điều chỉnh giảm toàn bộ HĐ</v>
      </c>
      <c r="AE205" s="2">
        <v>37250</v>
      </c>
      <c r="AF205" s="6"/>
    </row>
    <row r="206" spans="1:32" x14ac:dyDescent="0.25">
      <c r="A206" s="8">
        <v>45492</v>
      </c>
      <c r="B206" s="2" t="s">
        <v>203</v>
      </c>
      <c r="C206" s="8">
        <v>45498</v>
      </c>
      <c r="D206" s="2" t="s">
        <v>86</v>
      </c>
      <c r="E206" s="2">
        <v>4161661206</v>
      </c>
      <c r="F206" s="2" t="s">
        <v>17</v>
      </c>
      <c r="G206" s="2" t="s">
        <v>282</v>
      </c>
      <c r="H206" s="2"/>
      <c r="I206" s="2" t="s">
        <v>243</v>
      </c>
      <c r="J206" s="2" t="s">
        <v>430</v>
      </c>
      <c r="K206" s="2" t="s">
        <v>80</v>
      </c>
      <c r="L206" s="11">
        <v>5</v>
      </c>
      <c r="M206" s="11">
        <v>5</v>
      </c>
      <c r="N206" s="6">
        <v>46000</v>
      </c>
      <c r="O206" s="6">
        <v>230000</v>
      </c>
      <c r="P206" s="6">
        <f t="shared" si="3"/>
        <v>230000</v>
      </c>
      <c r="Q206" s="6">
        <v>0</v>
      </c>
      <c r="R206" s="11">
        <v>0</v>
      </c>
      <c r="S206" s="6">
        <v>0</v>
      </c>
      <c r="T206" s="2" t="s">
        <v>196</v>
      </c>
      <c r="U206" s="2" t="s">
        <v>252</v>
      </c>
      <c r="V206" s="2" t="s">
        <v>232</v>
      </c>
      <c r="W206" s="2" t="s">
        <v>253</v>
      </c>
      <c r="X206" s="2" t="s">
        <v>425</v>
      </c>
      <c r="Y206" s="2" t="s">
        <v>445</v>
      </c>
      <c r="Z206" s="2"/>
      <c r="AA206" s="2"/>
      <c r="AB206" t="s">
        <v>534</v>
      </c>
      <c r="AC206">
        <v>230000</v>
      </c>
      <c r="AD206" t="str">
        <f>VLOOKUP(AE206,Table1[[Ký hiệu]:[Hướng xli]],9,0)</f>
        <v>NCC check theo sheep data cửa hàng nhập kho điều chỉnh giảm toàn bộ HĐ cũ và xuất lại HĐ mới đúng số lượng</v>
      </c>
      <c r="AE206" s="2">
        <v>37393</v>
      </c>
      <c r="AF206" s="6"/>
    </row>
    <row r="207" spans="1:32" x14ac:dyDescent="0.25">
      <c r="A207" s="8">
        <v>45492</v>
      </c>
      <c r="B207" s="2" t="s">
        <v>203</v>
      </c>
      <c r="C207" s="8">
        <v>45498</v>
      </c>
      <c r="D207" s="2" t="s">
        <v>86</v>
      </c>
      <c r="E207" s="2">
        <v>4161661206</v>
      </c>
      <c r="F207" s="2" t="s">
        <v>17</v>
      </c>
      <c r="G207" s="2" t="s">
        <v>282</v>
      </c>
      <c r="H207" s="2"/>
      <c r="I207" s="2" t="s">
        <v>500</v>
      </c>
      <c r="J207" s="2" t="s">
        <v>485</v>
      </c>
      <c r="K207" s="2" t="s">
        <v>80</v>
      </c>
      <c r="L207" s="11">
        <v>5</v>
      </c>
      <c r="M207" s="11">
        <v>5</v>
      </c>
      <c r="N207" s="6">
        <v>50182</v>
      </c>
      <c r="O207" s="6">
        <v>250910</v>
      </c>
      <c r="P207" s="6">
        <f t="shared" si="3"/>
        <v>250910</v>
      </c>
      <c r="Q207" s="6">
        <v>0</v>
      </c>
      <c r="R207" s="11">
        <v>0</v>
      </c>
      <c r="S207" s="6">
        <v>0</v>
      </c>
      <c r="T207" s="2" t="s">
        <v>196</v>
      </c>
      <c r="U207" s="2" t="s">
        <v>252</v>
      </c>
      <c r="V207" s="2" t="s">
        <v>232</v>
      </c>
      <c r="W207" s="2" t="s">
        <v>253</v>
      </c>
      <c r="X207" s="2" t="s">
        <v>425</v>
      </c>
      <c r="Y207" s="2" t="s">
        <v>445</v>
      </c>
      <c r="Z207" s="2"/>
      <c r="AA207" s="2"/>
      <c r="AB207" t="s">
        <v>534</v>
      </c>
      <c r="AC207">
        <v>250910</v>
      </c>
      <c r="AD207" t="str">
        <f>VLOOKUP(AE207,Table1[[Ký hiệu]:[Hướng xli]],9,0)</f>
        <v>NCC check theo sheep data cửa hàng nhập kho điều chỉnh giảm toàn bộ HĐ cũ và xuất lại HĐ mới đúng số lượng</v>
      </c>
      <c r="AE207" s="2">
        <v>37393</v>
      </c>
      <c r="AF207" s="6"/>
    </row>
    <row r="208" spans="1:32" x14ac:dyDescent="0.25">
      <c r="A208" s="8">
        <v>45492</v>
      </c>
      <c r="B208" s="2" t="s">
        <v>203</v>
      </c>
      <c r="C208" s="8">
        <v>45498</v>
      </c>
      <c r="D208" s="2" t="s">
        <v>86</v>
      </c>
      <c r="E208" s="2">
        <v>4161661206</v>
      </c>
      <c r="F208" s="2" t="s">
        <v>17</v>
      </c>
      <c r="G208" s="2" t="s">
        <v>282</v>
      </c>
      <c r="H208" s="2"/>
      <c r="I208" s="2" t="s">
        <v>14</v>
      </c>
      <c r="J208" s="2" t="s">
        <v>461</v>
      </c>
      <c r="K208" s="2" t="s">
        <v>80</v>
      </c>
      <c r="L208" s="11">
        <v>4</v>
      </c>
      <c r="M208" s="11">
        <v>4</v>
      </c>
      <c r="N208" s="6">
        <v>101989</v>
      </c>
      <c r="O208" s="6">
        <v>407956</v>
      </c>
      <c r="P208" s="6">
        <f t="shared" si="3"/>
        <v>407956</v>
      </c>
      <c r="Q208" s="6">
        <v>0</v>
      </c>
      <c r="R208" s="11">
        <v>0</v>
      </c>
      <c r="S208" s="6">
        <v>0</v>
      </c>
      <c r="T208" s="2" t="s">
        <v>196</v>
      </c>
      <c r="U208" s="2" t="s">
        <v>252</v>
      </c>
      <c r="V208" s="2" t="s">
        <v>232</v>
      </c>
      <c r="W208" s="2" t="s">
        <v>253</v>
      </c>
      <c r="X208" s="2" t="s">
        <v>425</v>
      </c>
      <c r="Y208" s="2" t="s">
        <v>445</v>
      </c>
      <c r="Z208" s="2"/>
      <c r="AA208" s="2"/>
      <c r="AB208" t="s">
        <v>534</v>
      </c>
      <c r="AC208">
        <v>407956</v>
      </c>
      <c r="AD208" t="str">
        <f>VLOOKUP(AE208,Table1[[Ký hiệu]:[Hướng xli]],9,0)</f>
        <v>NCC check theo sheep data cửa hàng nhập kho điều chỉnh giảm toàn bộ HĐ cũ và xuất lại HĐ mới đúng số lượng</v>
      </c>
      <c r="AE208" s="2">
        <v>37393</v>
      </c>
      <c r="AF208" s="6"/>
    </row>
    <row r="209" spans="1:32" x14ac:dyDescent="0.25">
      <c r="A209" s="8">
        <v>45492</v>
      </c>
      <c r="B209" s="2" t="s">
        <v>203</v>
      </c>
      <c r="C209" s="8">
        <v>45498</v>
      </c>
      <c r="D209" s="2" t="s">
        <v>86</v>
      </c>
      <c r="E209" s="2">
        <v>4161661206</v>
      </c>
      <c r="F209" s="2" t="s">
        <v>17</v>
      </c>
      <c r="G209" s="2" t="s">
        <v>282</v>
      </c>
      <c r="H209" s="2"/>
      <c r="I209" s="2" t="s">
        <v>164</v>
      </c>
      <c r="J209" s="2" t="s">
        <v>444</v>
      </c>
      <c r="K209" s="2" t="s">
        <v>80</v>
      </c>
      <c r="L209" s="11">
        <v>5</v>
      </c>
      <c r="M209" s="11">
        <v>5</v>
      </c>
      <c r="N209" s="6">
        <v>111606</v>
      </c>
      <c r="O209" s="6">
        <v>558030</v>
      </c>
      <c r="P209" s="6">
        <f t="shared" si="3"/>
        <v>558030</v>
      </c>
      <c r="Q209" s="6">
        <v>0</v>
      </c>
      <c r="R209" s="11">
        <v>0</v>
      </c>
      <c r="S209" s="6">
        <v>0</v>
      </c>
      <c r="T209" s="2" t="s">
        <v>196</v>
      </c>
      <c r="U209" s="2" t="s">
        <v>252</v>
      </c>
      <c r="V209" s="2" t="s">
        <v>232</v>
      </c>
      <c r="W209" s="2" t="s">
        <v>253</v>
      </c>
      <c r="X209" s="2" t="s">
        <v>425</v>
      </c>
      <c r="Y209" s="2" t="s">
        <v>445</v>
      </c>
      <c r="Z209" s="2"/>
      <c r="AA209" s="2"/>
      <c r="AB209" t="s">
        <v>534</v>
      </c>
      <c r="AC209">
        <v>558030</v>
      </c>
      <c r="AD209" t="str">
        <f>VLOOKUP(AE209,Table1[[Ký hiệu]:[Hướng xli]],9,0)</f>
        <v>NCC check theo sheep data cửa hàng nhập kho điều chỉnh giảm toàn bộ HĐ cũ và xuất lại HĐ mới đúng số lượng</v>
      </c>
      <c r="AE209" s="2">
        <v>37393</v>
      </c>
      <c r="AF209" s="6"/>
    </row>
    <row r="210" spans="1:32" x14ac:dyDescent="0.25">
      <c r="A210" s="8">
        <v>45492</v>
      </c>
      <c r="B210" s="2" t="s">
        <v>203</v>
      </c>
      <c r="C210" s="8">
        <v>45498</v>
      </c>
      <c r="D210" s="2" t="s">
        <v>86</v>
      </c>
      <c r="E210" s="2">
        <v>4161661206</v>
      </c>
      <c r="F210" s="2" t="s">
        <v>17</v>
      </c>
      <c r="G210" s="2" t="s">
        <v>282</v>
      </c>
      <c r="H210" s="2"/>
      <c r="I210" s="2" t="s">
        <v>312</v>
      </c>
      <c r="J210" s="2" t="s">
        <v>6</v>
      </c>
      <c r="K210" s="2" t="s">
        <v>80</v>
      </c>
      <c r="L210" s="11">
        <v>5</v>
      </c>
      <c r="M210" s="11">
        <v>5</v>
      </c>
      <c r="N210" s="6">
        <v>31977</v>
      </c>
      <c r="O210" s="6">
        <v>159885</v>
      </c>
      <c r="P210" s="6">
        <f t="shared" si="3"/>
        <v>159885</v>
      </c>
      <c r="Q210" s="6">
        <v>0</v>
      </c>
      <c r="R210" s="11">
        <v>0</v>
      </c>
      <c r="S210" s="6">
        <v>0</v>
      </c>
      <c r="T210" s="2" t="s">
        <v>196</v>
      </c>
      <c r="U210" s="2" t="s">
        <v>252</v>
      </c>
      <c r="V210" s="2" t="s">
        <v>232</v>
      </c>
      <c r="W210" s="2" t="s">
        <v>253</v>
      </c>
      <c r="X210" s="2" t="s">
        <v>425</v>
      </c>
      <c r="Y210" s="2" t="s">
        <v>445</v>
      </c>
      <c r="Z210" s="2"/>
      <c r="AA210" s="2"/>
      <c r="AB210" t="s">
        <v>534</v>
      </c>
      <c r="AC210">
        <v>159885</v>
      </c>
      <c r="AD210" t="str">
        <f>VLOOKUP(AE210,Table1[[Ký hiệu]:[Hướng xli]],9,0)</f>
        <v>NCC check theo sheep data cửa hàng nhập kho điều chỉnh giảm toàn bộ HĐ cũ và xuất lại HĐ mới đúng số lượng</v>
      </c>
      <c r="AE210" s="2">
        <v>37393</v>
      </c>
      <c r="AF210" s="6"/>
    </row>
    <row r="211" spans="1:32" s="16" customFormat="1" x14ac:dyDescent="0.25">
      <c r="A211" s="13">
        <v>45492</v>
      </c>
      <c r="B211" s="14" t="s">
        <v>203</v>
      </c>
      <c r="C211" s="13">
        <v>45498</v>
      </c>
      <c r="D211" s="14" t="s">
        <v>86</v>
      </c>
      <c r="E211" s="14">
        <v>4161661206</v>
      </c>
      <c r="F211" s="14" t="s">
        <v>17</v>
      </c>
      <c r="G211" s="14" t="s">
        <v>282</v>
      </c>
      <c r="H211" s="14"/>
      <c r="I211" s="14" t="s">
        <v>19</v>
      </c>
      <c r="J211" s="14" t="s">
        <v>357</v>
      </c>
      <c r="K211" s="14" t="s">
        <v>80</v>
      </c>
      <c r="L211" s="12">
        <v>5</v>
      </c>
      <c r="M211" s="12">
        <v>0</v>
      </c>
      <c r="N211" s="15">
        <v>56848</v>
      </c>
      <c r="O211" s="15">
        <v>284240</v>
      </c>
      <c r="P211" s="6">
        <f t="shared" si="3"/>
        <v>0</v>
      </c>
      <c r="Q211" s="15">
        <v>0</v>
      </c>
      <c r="R211" s="12">
        <v>0</v>
      </c>
      <c r="S211" s="15">
        <v>0</v>
      </c>
      <c r="T211" s="14" t="s">
        <v>196</v>
      </c>
      <c r="U211" s="14" t="s">
        <v>252</v>
      </c>
      <c r="V211" s="14" t="s">
        <v>232</v>
      </c>
      <c r="W211" s="14" t="s">
        <v>253</v>
      </c>
      <c r="X211" s="14" t="s">
        <v>425</v>
      </c>
      <c r="Y211" s="14" t="s">
        <v>445</v>
      </c>
      <c r="Z211" s="14"/>
      <c r="AA211" s="14"/>
      <c r="AB211" s="16" t="s">
        <v>534</v>
      </c>
      <c r="AC211" s="16">
        <v>0</v>
      </c>
      <c r="AD211" t="str">
        <f>VLOOKUP(AE211,Table1[[Ký hiệu]:[Hướng xli]],9,0)</f>
        <v>NCC check theo sheep data cửa hàng nhập kho điều chỉnh giảm toàn bộ HĐ cũ và xuất lại HĐ mới đúng số lượng</v>
      </c>
      <c r="AE211" s="14">
        <v>37393</v>
      </c>
      <c r="AF211" s="6"/>
    </row>
    <row r="212" spans="1:32" x14ac:dyDescent="0.25">
      <c r="A212" s="8">
        <v>45492</v>
      </c>
      <c r="B212" s="2" t="s">
        <v>203</v>
      </c>
      <c r="C212" s="8">
        <v>45498</v>
      </c>
      <c r="D212" s="2" t="s">
        <v>86</v>
      </c>
      <c r="E212" s="2">
        <v>4161661206</v>
      </c>
      <c r="F212" s="2" t="s">
        <v>17</v>
      </c>
      <c r="G212" s="2" t="s">
        <v>282</v>
      </c>
      <c r="H212" s="2"/>
      <c r="I212" s="2" t="s">
        <v>448</v>
      </c>
      <c r="J212" s="2" t="s">
        <v>372</v>
      </c>
      <c r="K212" s="2" t="s">
        <v>80</v>
      </c>
      <c r="L212" s="11">
        <v>5</v>
      </c>
      <c r="M212" s="11">
        <v>5</v>
      </c>
      <c r="N212" s="6">
        <v>74250</v>
      </c>
      <c r="O212" s="6">
        <v>371250</v>
      </c>
      <c r="P212" s="6">
        <f t="shared" si="3"/>
        <v>371250</v>
      </c>
      <c r="Q212" s="6">
        <v>0</v>
      </c>
      <c r="R212" s="11">
        <v>0</v>
      </c>
      <c r="S212" s="6">
        <v>0</v>
      </c>
      <c r="T212" s="2" t="s">
        <v>196</v>
      </c>
      <c r="U212" s="2" t="s">
        <v>252</v>
      </c>
      <c r="V212" s="2" t="s">
        <v>232</v>
      </c>
      <c r="W212" s="2" t="s">
        <v>253</v>
      </c>
      <c r="X212" s="2" t="s">
        <v>425</v>
      </c>
      <c r="Y212" s="2" t="s">
        <v>445</v>
      </c>
      <c r="Z212" s="2"/>
      <c r="AA212" s="2"/>
      <c r="AB212" t="s">
        <v>534</v>
      </c>
      <c r="AC212">
        <v>371250</v>
      </c>
      <c r="AD212" t="str">
        <f>VLOOKUP(AE212,Table1[[Ký hiệu]:[Hướng xli]],9,0)</f>
        <v>NCC check theo sheep data cửa hàng nhập kho điều chỉnh giảm toàn bộ HĐ cũ và xuất lại HĐ mới đúng số lượng</v>
      </c>
      <c r="AE212" s="2">
        <v>37393</v>
      </c>
      <c r="AF212" s="6"/>
    </row>
    <row r="213" spans="1:32" x14ac:dyDescent="0.25">
      <c r="A213" s="8">
        <v>45492</v>
      </c>
      <c r="B213" s="2" t="s">
        <v>203</v>
      </c>
      <c r="C213" s="8">
        <v>45498</v>
      </c>
      <c r="D213" s="2" t="s">
        <v>86</v>
      </c>
      <c r="E213" s="2">
        <v>4161661206</v>
      </c>
      <c r="F213" s="2" t="s">
        <v>17</v>
      </c>
      <c r="G213" s="2" t="s">
        <v>282</v>
      </c>
      <c r="H213" s="2"/>
      <c r="I213" s="2" t="s">
        <v>490</v>
      </c>
      <c r="J213" s="2" t="s">
        <v>236</v>
      </c>
      <c r="K213" s="2" t="s">
        <v>80</v>
      </c>
      <c r="L213" s="11">
        <v>5</v>
      </c>
      <c r="M213" s="11">
        <v>5</v>
      </c>
      <c r="N213" s="6">
        <v>70950</v>
      </c>
      <c r="O213" s="6">
        <v>354750</v>
      </c>
      <c r="P213" s="6">
        <f t="shared" si="3"/>
        <v>354750</v>
      </c>
      <c r="Q213" s="6">
        <v>0</v>
      </c>
      <c r="R213" s="11">
        <v>0</v>
      </c>
      <c r="S213" s="6">
        <v>0</v>
      </c>
      <c r="T213" s="2" t="s">
        <v>196</v>
      </c>
      <c r="U213" s="2" t="s">
        <v>252</v>
      </c>
      <c r="V213" s="2" t="s">
        <v>232</v>
      </c>
      <c r="W213" s="2" t="s">
        <v>253</v>
      </c>
      <c r="X213" s="2" t="s">
        <v>425</v>
      </c>
      <c r="Y213" s="2" t="s">
        <v>445</v>
      </c>
      <c r="Z213" s="2"/>
      <c r="AA213" s="2"/>
      <c r="AB213" t="s">
        <v>534</v>
      </c>
      <c r="AC213">
        <v>354750</v>
      </c>
      <c r="AD213" t="str">
        <f>VLOOKUP(AE213,Table1[[Ký hiệu]:[Hướng xli]],9,0)</f>
        <v>NCC check theo sheep data cửa hàng nhập kho điều chỉnh giảm toàn bộ HĐ cũ và xuất lại HĐ mới đúng số lượng</v>
      </c>
      <c r="AE213" s="2">
        <v>37393</v>
      </c>
      <c r="AF213" s="6"/>
    </row>
    <row r="214" spans="1:32" x14ac:dyDescent="0.25">
      <c r="A214" s="8">
        <v>45492</v>
      </c>
      <c r="B214" s="2" t="s">
        <v>203</v>
      </c>
      <c r="C214" s="8">
        <v>45498</v>
      </c>
      <c r="D214" s="2" t="s">
        <v>86</v>
      </c>
      <c r="E214" s="2">
        <v>4161661206</v>
      </c>
      <c r="F214" s="2" t="s">
        <v>17</v>
      </c>
      <c r="G214" s="2" t="s">
        <v>282</v>
      </c>
      <c r="H214" s="2"/>
      <c r="I214" s="2" t="s">
        <v>486</v>
      </c>
      <c r="J214" s="2" t="s">
        <v>22</v>
      </c>
      <c r="K214" s="2" t="s">
        <v>80</v>
      </c>
      <c r="L214" s="11">
        <v>5</v>
      </c>
      <c r="M214" s="11">
        <v>5</v>
      </c>
      <c r="N214" s="6">
        <v>50400</v>
      </c>
      <c r="O214" s="6">
        <v>252000</v>
      </c>
      <c r="P214" s="6">
        <f t="shared" si="3"/>
        <v>252000</v>
      </c>
      <c r="Q214" s="6">
        <v>0</v>
      </c>
      <c r="R214" s="11">
        <v>0</v>
      </c>
      <c r="S214" s="6">
        <v>0</v>
      </c>
      <c r="T214" s="2" t="s">
        <v>196</v>
      </c>
      <c r="U214" s="2" t="s">
        <v>252</v>
      </c>
      <c r="V214" s="2" t="s">
        <v>232</v>
      </c>
      <c r="W214" s="2" t="s">
        <v>253</v>
      </c>
      <c r="X214" s="2" t="s">
        <v>425</v>
      </c>
      <c r="Y214" s="2" t="s">
        <v>445</v>
      </c>
      <c r="Z214" s="2"/>
      <c r="AA214" s="2"/>
      <c r="AB214" t="s">
        <v>534</v>
      </c>
      <c r="AC214">
        <v>252000</v>
      </c>
      <c r="AD214" t="str">
        <f>VLOOKUP(AE214,Table1[[Ký hiệu]:[Hướng xli]],9,0)</f>
        <v>NCC check theo sheep data cửa hàng nhập kho điều chỉnh giảm toàn bộ HĐ cũ và xuất lại HĐ mới đúng số lượng</v>
      </c>
      <c r="AE214" s="2">
        <v>37393</v>
      </c>
      <c r="AF214" s="6"/>
    </row>
    <row r="215" spans="1:32" x14ac:dyDescent="0.25">
      <c r="A215" s="8">
        <v>45492</v>
      </c>
      <c r="B215" s="2" t="s">
        <v>203</v>
      </c>
      <c r="C215" s="8">
        <v>45498</v>
      </c>
      <c r="D215" s="2" t="s">
        <v>86</v>
      </c>
      <c r="E215" s="2">
        <v>4161661206</v>
      </c>
      <c r="F215" s="2" t="s">
        <v>17</v>
      </c>
      <c r="G215" s="2" t="s">
        <v>282</v>
      </c>
      <c r="H215" s="2"/>
      <c r="I215" s="2" t="s">
        <v>45</v>
      </c>
      <c r="J215" s="2" t="s">
        <v>168</v>
      </c>
      <c r="K215" s="2" t="s">
        <v>80</v>
      </c>
      <c r="L215" s="11">
        <v>5</v>
      </c>
      <c r="M215" s="11">
        <v>5</v>
      </c>
      <c r="N215" s="6">
        <v>49500</v>
      </c>
      <c r="O215" s="6">
        <v>247500</v>
      </c>
      <c r="P215" s="6">
        <f t="shared" si="3"/>
        <v>247500</v>
      </c>
      <c r="Q215" s="6">
        <v>0</v>
      </c>
      <c r="R215" s="11">
        <v>0</v>
      </c>
      <c r="S215" s="6">
        <v>0</v>
      </c>
      <c r="T215" s="2" t="s">
        <v>196</v>
      </c>
      <c r="U215" s="2" t="s">
        <v>252</v>
      </c>
      <c r="V215" s="2" t="s">
        <v>232</v>
      </c>
      <c r="W215" s="2" t="s">
        <v>253</v>
      </c>
      <c r="X215" s="2" t="s">
        <v>425</v>
      </c>
      <c r="Y215" s="2" t="s">
        <v>445</v>
      </c>
      <c r="Z215" s="2"/>
      <c r="AA215" s="2"/>
      <c r="AB215" t="s">
        <v>534</v>
      </c>
      <c r="AC215">
        <v>247500</v>
      </c>
      <c r="AD215" t="str">
        <f>VLOOKUP(AE215,Table1[[Ký hiệu]:[Hướng xli]],9,0)</f>
        <v>NCC check theo sheep data cửa hàng nhập kho điều chỉnh giảm toàn bộ HĐ cũ và xuất lại HĐ mới đúng số lượng</v>
      </c>
      <c r="AE215" s="2">
        <v>37393</v>
      </c>
      <c r="AF215" s="6"/>
    </row>
    <row r="216" spans="1:32" x14ac:dyDescent="0.25">
      <c r="A216" s="8">
        <v>45492</v>
      </c>
      <c r="B216" s="2" t="s">
        <v>203</v>
      </c>
      <c r="C216" s="8">
        <v>45498</v>
      </c>
      <c r="D216" s="2" t="s">
        <v>86</v>
      </c>
      <c r="E216" s="2">
        <v>4161661206</v>
      </c>
      <c r="F216" s="2" t="s">
        <v>17</v>
      </c>
      <c r="G216" s="2" t="s">
        <v>282</v>
      </c>
      <c r="H216" s="2"/>
      <c r="I216" s="2" t="s">
        <v>329</v>
      </c>
      <c r="J216" s="2" t="s">
        <v>173</v>
      </c>
      <c r="K216" s="2" t="s">
        <v>80</v>
      </c>
      <c r="L216" s="11">
        <v>5</v>
      </c>
      <c r="M216" s="11">
        <v>5</v>
      </c>
      <c r="N216" s="6">
        <v>94013</v>
      </c>
      <c r="O216" s="6">
        <v>470065</v>
      </c>
      <c r="P216" s="6">
        <f t="shared" si="3"/>
        <v>470065</v>
      </c>
      <c r="Q216" s="6">
        <v>0</v>
      </c>
      <c r="R216" s="11">
        <v>0</v>
      </c>
      <c r="S216" s="6">
        <v>0</v>
      </c>
      <c r="T216" s="2" t="s">
        <v>196</v>
      </c>
      <c r="U216" s="2" t="s">
        <v>252</v>
      </c>
      <c r="V216" s="2" t="s">
        <v>232</v>
      </c>
      <c r="W216" s="2" t="s">
        <v>253</v>
      </c>
      <c r="X216" s="2" t="s">
        <v>425</v>
      </c>
      <c r="Y216" s="2" t="s">
        <v>445</v>
      </c>
      <c r="Z216" s="2"/>
      <c r="AA216" s="2"/>
      <c r="AB216" t="s">
        <v>534</v>
      </c>
      <c r="AC216">
        <v>470065</v>
      </c>
      <c r="AD216" t="str">
        <f>VLOOKUP(AE216,Table1[[Ký hiệu]:[Hướng xli]],9,0)</f>
        <v>NCC check theo sheep data cửa hàng nhập kho điều chỉnh giảm toàn bộ HĐ cũ và xuất lại HĐ mới đúng số lượng</v>
      </c>
      <c r="AE216" s="2">
        <v>37393</v>
      </c>
      <c r="AF216" s="6"/>
    </row>
    <row r="217" spans="1:32" x14ac:dyDescent="0.25">
      <c r="A217" s="8">
        <v>45492</v>
      </c>
      <c r="B217" s="2" t="s">
        <v>203</v>
      </c>
      <c r="C217" s="8">
        <v>45498</v>
      </c>
      <c r="D217" s="2" t="s">
        <v>86</v>
      </c>
      <c r="E217" s="2">
        <v>4161661206</v>
      </c>
      <c r="F217" s="2" t="s">
        <v>17</v>
      </c>
      <c r="G217" s="2" t="s">
        <v>282</v>
      </c>
      <c r="H217" s="2"/>
      <c r="I217" s="2" t="s">
        <v>472</v>
      </c>
      <c r="J217" s="2" t="s">
        <v>256</v>
      </c>
      <c r="K217" s="2" t="s">
        <v>80</v>
      </c>
      <c r="L217" s="11">
        <v>5</v>
      </c>
      <c r="M217" s="11">
        <v>5</v>
      </c>
      <c r="N217" s="6">
        <v>55595</v>
      </c>
      <c r="O217" s="6">
        <v>277975</v>
      </c>
      <c r="P217" s="6">
        <f t="shared" si="3"/>
        <v>277975</v>
      </c>
      <c r="Q217" s="6">
        <v>0</v>
      </c>
      <c r="R217" s="11">
        <v>0</v>
      </c>
      <c r="S217" s="6">
        <v>0</v>
      </c>
      <c r="T217" s="2" t="s">
        <v>196</v>
      </c>
      <c r="U217" s="2" t="s">
        <v>252</v>
      </c>
      <c r="V217" s="2" t="s">
        <v>232</v>
      </c>
      <c r="W217" s="2" t="s">
        <v>253</v>
      </c>
      <c r="X217" s="2" t="s">
        <v>425</v>
      </c>
      <c r="Y217" s="2" t="s">
        <v>445</v>
      </c>
      <c r="Z217" s="2"/>
      <c r="AA217" s="2"/>
      <c r="AB217" t="s">
        <v>534</v>
      </c>
      <c r="AC217">
        <v>277975</v>
      </c>
      <c r="AD217" t="str">
        <f>VLOOKUP(AE217,Table1[[Ký hiệu]:[Hướng xli]],9,0)</f>
        <v>NCC check theo sheep data cửa hàng nhập kho điều chỉnh giảm toàn bộ HĐ cũ và xuất lại HĐ mới đúng số lượng</v>
      </c>
      <c r="AE217" s="2">
        <v>37393</v>
      </c>
      <c r="AF217" s="6"/>
    </row>
    <row r="218" spans="1:32" x14ac:dyDescent="0.25">
      <c r="A218" s="8">
        <v>45492</v>
      </c>
      <c r="B218" s="2" t="s">
        <v>203</v>
      </c>
      <c r="C218" s="8">
        <v>45498</v>
      </c>
      <c r="D218" s="2" t="s">
        <v>86</v>
      </c>
      <c r="E218" s="2">
        <v>4161661206</v>
      </c>
      <c r="F218" s="2" t="s">
        <v>17</v>
      </c>
      <c r="G218" s="2" t="s">
        <v>282</v>
      </c>
      <c r="H218" s="2"/>
      <c r="I218" s="2" t="s">
        <v>328</v>
      </c>
      <c r="J218" s="2" t="s">
        <v>305</v>
      </c>
      <c r="K218" s="2" t="s">
        <v>80</v>
      </c>
      <c r="L218" s="11">
        <v>5</v>
      </c>
      <c r="M218" s="11">
        <v>5</v>
      </c>
      <c r="N218" s="6">
        <v>111058</v>
      </c>
      <c r="O218" s="6">
        <v>555290</v>
      </c>
      <c r="P218" s="6">
        <f t="shared" si="3"/>
        <v>555290</v>
      </c>
      <c r="Q218" s="6">
        <v>0</v>
      </c>
      <c r="R218" s="11">
        <v>0</v>
      </c>
      <c r="S218" s="6">
        <v>0</v>
      </c>
      <c r="T218" s="2" t="s">
        <v>196</v>
      </c>
      <c r="U218" s="2" t="s">
        <v>252</v>
      </c>
      <c r="V218" s="2" t="s">
        <v>232</v>
      </c>
      <c r="W218" s="2" t="s">
        <v>253</v>
      </c>
      <c r="X218" s="2" t="s">
        <v>425</v>
      </c>
      <c r="Y218" s="2" t="s">
        <v>445</v>
      </c>
      <c r="Z218" s="2"/>
      <c r="AA218" s="2"/>
      <c r="AB218" t="s">
        <v>534</v>
      </c>
      <c r="AC218">
        <v>555290</v>
      </c>
      <c r="AD218" t="str">
        <f>VLOOKUP(AE218,Table1[[Ký hiệu]:[Hướng xli]],9,0)</f>
        <v>NCC check theo sheep data cửa hàng nhập kho điều chỉnh giảm toàn bộ HĐ cũ và xuất lại HĐ mới đúng số lượng</v>
      </c>
      <c r="AE218" s="2">
        <v>37393</v>
      </c>
      <c r="AF218" s="6"/>
    </row>
    <row r="219" spans="1:32" x14ac:dyDescent="0.25">
      <c r="A219" s="8">
        <v>45492</v>
      </c>
      <c r="B219" s="2" t="s">
        <v>203</v>
      </c>
      <c r="C219" s="8">
        <v>45498</v>
      </c>
      <c r="D219" s="2" t="s">
        <v>86</v>
      </c>
      <c r="E219" s="2">
        <v>4161661206</v>
      </c>
      <c r="F219" s="2" t="s">
        <v>17</v>
      </c>
      <c r="G219" s="2" t="s">
        <v>282</v>
      </c>
      <c r="H219" s="2"/>
      <c r="I219" s="2" t="s">
        <v>450</v>
      </c>
      <c r="J219" s="2" t="s">
        <v>306</v>
      </c>
      <c r="K219" s="2" t="s">
        <v>80</v>
      </c>
      <c r="L219" s="11">
        <v>5</v>
      </c>
      <c r="M219" s="11">
        <v>5</v>
      </c>
      <c r="N219" s="6">
        <v>73431</v>
      </c>
      <c r="O219" s="6">
        <v>367155</v>
      </c>
      <c r="P219" s="6">
        <f t="shared" si="3"/>
        <v>367155</v>
      </c>
      <c r="Q219" s="6">
        <v>0</v>
      </c>
      <c r="R219" s="11">
        <v>0</v>
      </c>
      <c r="S219" s="6">
        <v>0</v>
      </c>
      <c r="T219" s="2" t="s">
        <v>196</v>
      </c>
      <c r="U219" s="2" t="s">
        <v>252</v>
      </c>
      <c r="V219" s="2" t="s">
        <v>232</v>
      </c>
      <c r="W219" s="2" t="s">
        <v>253</v>
      </c>
      <c r="X219" s="2" t="s">
        <v>425</v>
      </c>
      <c r="Y219" s="2" t="s">
        <v>445</v>
      </c>
      <c r="Z219" s="2"/>
      <c r="AA219" s="2"/>
      <c r="AB219" t="s">
        <v>534</v>
      </c>
      <c r="AC219">
        <v>367155</v>
      </c>
      <c r="AD219" t="str">
        <f>VLOOKUP(AE219,Table1[[Ký hiệu]:[Hướng xli]],9,0)</f>
        <v>NCC check theo sheep data cửa hàng nhập kho điều chỉnh giảm toàn bộ HĐ cũ và xuất lại HĐ mới đúng số lượng</v>
      </c>
      <c r="AE219" s="2">
        <v>37393</v>
      </c>
      <c r="AF219" s="6"/>
    </row>
    <row r="220" spans="1:32" s="16" customFormat="1" x14ac:dyDescent="0.25">
      <c r="A220" s="13">
        <v>45492</v>
      </c>
      <c r="B220" s="14" t="s">
        <v>455</v>
      </c>
      <c r="C220" s="13">
        <v>45498</v>
      </c>
      <c r="D220" s="14" t="s">
        <v>255</v>
      </c>
      <c r="E220" s="14">
        <v>4161539997</v>
      </c>
      <c r="F220" s="14" t="s">
        <v>330</v>
      </c>
      <c r="G220" s="14" t="s">
        <v>282</v>
      </c>
      <c r="H220" s="14"/>
      <c r="I220" s="14" t="s">
        <v>450</v>
      </c>
      <c r="J220" s="14" t="s">
        <v>306</v>
      </c>
      <c r="K220" s="14" t="s">
        <v>80</v>
      </c>
      <c r="L220" s="12">
        <v>8</v>
      </c>
      <c r="M220" s="12">
        <v>0</v>
      </c>
      <c r="N220" s="15">
        <v>73431</v>
      </c>
      <c r="O220" s="15">
        <v>587448</v>
      </c>
      <c r="P220" s="6">
        <f t="shared" si="3"/>
        <v>0</v>
      </c>
      <c r="Q220" s="15">
        <v>0</v>
      </c>
      <c r="R220" s="12">
        <v>0</v>
      </c>
      <c r="S220" s="15">
        <v>0</v>
      </c>
      <c r="T220" s="14" t="s">
        <v>196</v>
      </c>
      <c r="U220" s="14" t="s">
        <v>252</v>
      </c>
      <c r="V220" s="14" t="s">
        <v>232</v>
      </c>
      <c r="W220" s="14" t="s">
        <v>253</v>
      </c>
      <c r="X220" s="14" t="s">
        <v>425</v>
      </c>
      <c r="Y220" s="14" t="s">
        <v>445</v>
      </c>
      <c r="Z220" s="14"/>
      <c r="AA220" s="14"/>
      <c r="AB220" s="16" t="s">
        <v>535</v>
      </c>
      <c r="AC220" s="16">
        <v>0</v>
      </c>
      <c r="AD220" t="str">
        <f>VLOOKUP(AE220,Table1[[Ký hiệu]:[Hướng xli]],9,0)</f>
        <v>NCC check theo sheep data cửa hàng nhập kho điều chỉnh giảm toàn bộ HĐ cũ và xuất lại HĐ mới đúng số lượng</v>
      </c>
      <c r="AE220" s="14">
        <v>37399</v>
      </c>
      <c r="AF220" s="6"/>
    </row>
    <row r="221" spans="1:32" x14ac:dyDescent="0.25">
      <c r="A221" s="8">
        <v>45492</v>
      </c>
      <c r="B221" s="2" t="s">
        <v>455</v>
      </c>
      <c r="C221" s="8">
        <v>45498</v>
      </c>
      <c r="D221" s="2" t="s">
        <v>255</v>
      </c>
      <c r="E221" s="2">
        <v>4161539997</v>
      </c>
      <c r="F221" s="2" t="s">
        <v>330</v>
      </c>
      <c r="G221" s="2" t="s">
        <v>282</v>
      </c>
      <c r="H221" s="2"/>
      <c r="I221" s="2" t="s">
        <v>328</v>
      </c>
      <c r="J221" s="2" t="s">
        <v>305</v>
      </c>
      <c r="K221" s="2" t="s">
        <v>80</v>
      </c>
      <c r="L221" s="11">
        <v>5</v>
      </c>
      <c r="M221" s="11">
        <v>5</v>
      </c>
      <c r="N221" s="6">
        <v>111058</v>
      </c>
      <c r="O221" s="6">
        <v>555290</v>
      </c>
      <c r="P221" s="6">
        <f t="shared" si="3"/>
        <v>555290</v>
      </c>
      <c r="Q221" s="6">
        <v>0</v>
      </c>
      <c r="R221" s="11">
        <v>0</v>
      </c>
      <c r="S221" s="6">
        <v>0</v>
      </c>
      <c r="T221" s="2" t="s">
        <v>196</v>
      </c>
      <c r="U221" s="2" t="s">
        <v>252</v>
      </c>
      <c r="V221" s="2" t="s">
        <v>232</v>
      </c>
      <c r="W221" s="2" t="s">
        <v>253</v>
      </c>
      <c r="X221" s="2" t="s">
        <v>425</v>
      </c>
      <c r="Y221" s="2" t="s">
        <v>445</v>
      </c>
      <c r="Z221" s="2"/>
      <c r="AA221" s="2"/>
      <c r="AB221" t="s">
        <v>535</v>
      </c>
      <c r="AC221">
        <v>555290</v>
      </c>
      <c r="AD221" t="str">
        <f>VLOOKUP(AE221,Table1[[Ký hiệu]:[Hướng xli]],9,0)</f>
        <v>NCC check theo sheep data cửa hàng nhập kho điều chỉnh giảm toàn bộ HĐ cũ và xuất lại HĐ mới đúng số lượng</v>
      </c>
      <c r="AE221" s="2">
        <v>37399</v>
      </c>
      <c r="AF221" s="6"/>
    </row>
    <row r="222" spans="1:32" s="16" customFormat="1" x14ac:dyDescent="0.25">
      <c r="A222" s="13">
        <v>45492</v>
      </c>
      <c r="B222" s="14" t="s">
        <v>455</v>
      </c>
      <c r="C222" s="13">
        <v>45498</v>
      </c>
      <c r="D222" s="14" t="s">
        <v>255</v>
      </c>
      <c r="E222" s="14">
        <v>4161539997</v>
      </c>
      <c r="F222" s="14" t="s">
        <v>330</v>
      </c>
      <c r="G222" s="14" t="s">
        <v>282</v>
      </c>
      <c r="H222" s="14"/>
      <c r="I222" s="14" t="s">
        <v>490</v>
      </c>
      <c r="J222" s="14" t="s">
        <v>236</v>
      </c>
      <c r="K222" s="14" t="s">
        <v>80</v>
      </c>
      <c r="L222" s="12">
        <v>4</v>
      </c>
      <c r="M222" s="12">
        <v>0</v>
      </c>
      <c r="N222" s="15">
        <v>70950</v>
      </c>
      <c r="O222" s="15">
        <v>283800</v>
      </c>
      <c r="P222" s="6">
        <f t="shared" si="3"/>
        <v>0</v>
      </c>
      <c r="Q222" s="15">
        <v>0</v>
      </c>
      <c r="R222" s="12">
        <v>0</v>
      </c>
      <c r="S222" s="15">
        <v>0</v>
      </c>
      <c r="T222" s="14" t="s">
        <v>196</v>
      </c>
      <c r="U222" s="14" t="s">
        <v>252</v>
      </c>
      <c r="V222" s="14" t="s">
        <v>232</v>
      </c>
      <c r="W222" s="14" t="s">
        <v>253</v>
      </c>
      <c r="X222" s="14" t="s">
        <v>425</v>
      </c>
      <c r="Y222" s="14" t="s">
        <v>445</v>
      </c>
      <c r="Z222" s="14"/>
      <c r="AA222" s="14"/>
      <c r="AB222" s="16" t="s">
        <v>535</v>
      </c>
      <c r="AC222" s="16">
        <v>0</v>
      </c>
      <c r="AD222" t="str">
        <f>VLOOKUP(AE222,Table1[[Ký hiệu]:[Hướng xli]],9,0)</f>
        <v>NCC check theo sheep data cửa hàng nhập kho điều chỉnh giảm toàn bộ HĐ cũ và xuất lại HĐ mới đúng số lượng</v>
      </c>
      <c r="AE222" s="14">
        <v>37399</v>
      </c>
      <c r="AF222" s="6"/>
    </row>
    <row r="223" spans="1:32" s="16" customFormat="1" x14ac:dyDescent="0.25">
      <c r="A223" s="13">
        <v>45492</v>
      </c>
      <c r="B223" s="14" t="s">
        <v>455</v>
      </c>
      <c r="C223" s="13">
        <v>45498</v>
      </c>
      <c r="D223" s="14" t="s">
        <v>255</v>
      </c>
      <c r="E223" s="14">
        <v>4161539997</v>
      </c>
      <c r="F223" s="14" t="s">
        <v>330</v>
      </c>
      <c r="G223" s="14" t="s">
        <v>282</v>
      </c>
      <c r="H223" s="14"/>
      <c r="I223" s="14" t="s">
        <v>448</v>
      </c>
      <c r="J223" s="14" t="s">
        <v>372</v>
      </c>
      <c r="K223" s="14" t="s">
        <v>80</v>
      </c>
      <c r="L223" s="12">
        <v>4</v>
      </c>
      <c r="M223" s="12">
        <v>0</v>
      </c>
      <c r="N223" s="15">
        <v>74250</v>
      </c>
      <c r="O223" s="15">
        <v>297000</v>
      </c>
      <c r="P223" s="6">
        <f t="shared" si="3"/>
        <v>0</v>
      </c>
      <c r="Q223" s="15">
        <v>0</v>
      </c>
      <c r="R223" s="12">
        <v>0</v>
      </c>
      <c r="S223" s="15">
        <v>0</v>
      </c>
      <c r="T223" s="14" t="s">
        <v>196</v>
      </c>
      <c r="U223" s="14" t="s">
        <v>252</v>
      </c>
      <c r="V223" s="14" t="s">
        <v>232</v>
      </c>
      <c r="W223" s="14" t="s">
        <v>253</v>
      </c>
      <c r="X223" s="14" t="s">
        <v>425</v>
      </c>
      <c r="Y223" s="14" t="s">
        <v>445</v>
      </c>
      <c r="Z223" s="14"/>
      <c r="AA223" s="14"/>
      <c r="AB223" s="16" t="s">
        <v>535</v>
      </c>
      <c r="AC223" s="16">
        <v>0</v>
      </c>
      <c r="AD223" t="str">
        <f>VLOOKUP(AE223,Table1[[Ký hiệu]:[Hướng xli]],9,0)</f>
        <v>NCC check theo sheep data cửa hàng nhập kho điều chỉnh giảm toàn bộ HĐ cũ và xuất lại HĐ mới đúng số lượng</v>
      </c>
      <c r="AE223" s="14">
        <v>37399</v>
      </c>
      <c r="AF223" s="6"/>
    </row>
    <row r="224" spans="1:32" s="16" customFormat="1" x14ac:dyDescent="0.25">
      <c r="A224" s="13">
        <v>45492</v>
      </c>
      <c r="B224" s="14" t="s">
        <v>455</v>
      </c>
      <c r="C224" s="13">
        <v>45498</v>
      </c>
      <c r="D224" s="14" t="s">
        <v>255</v>
      </c>
      <c r="E224" s="14">
        <v>4161539997</v>
      </c>
      <c r="F224" s="14" t="s">
        <v>330</v>
      </c>
      <c r="G224" s="14" t="s">
        <v>282</v>
      </c>
      <c r="H224" s="14"/>
      <c r="I224" s="14" t="s">
        <v>500</v>
      </c>
      <c r="J224" s="14" t="s">
        <v>485</v>
      </c>
      <c r="K224" s="14" t="s">
        <v>80</v>
      </c>
      <c r="L224" s="12">
        <v>4</v>
      </c>
      <c r="M224" s="12">
        <v>0</v>
      </c>
      <c r="N224" s="15">
        <v>50182</v>
      </c>
      <c r="O224" s="15">
        <v>200728</v>
      </c>
      <c r="P224" s="6">
        <f t="shared" si="3"/>
        <v>0</v>
      </c>
      <c r="Q224" s="15">
        <v>0</v>
      </c>
      <c r="R224" s="12">
        <v>0</v>
      </c>
      <c r="S224" s="15">
        <v>0</v>
      </c>
      <c r="T224" s="14" t="s">
        <v>196</v>
      </c>
      <c r="U224" s="14" t="s">
        <v>252</v>
      </c>
      <c r="V224" s="14" t="s">
        <v>232</v>
      </c>
      <c r="W224" s="14" t="s">
        <v>253</v>
      </c>
      <c r="X224" s="14" t="s">
        <v>425</v>
      </c>
      <c r="Y224" s="14" t="s">
        <v>445</v>
      </c>
      <c r="Z224" s="14"/>
      <c r="AA224" s="14"/>
      <c r="AB224" s="16" t="s">
        <v>535</v>
      </c>
      <c r="AC224" s="16">
        <v>0</v>
      </c>
      <c r="AD224" t="str">
        <f>VLOOKUP(AE224,Table1[[Ký hiệu]:[Hướng xli]],9,0)</f>
        <v>NCC check theo sheep data cửa hàng nhập kho điều chỉnh giảm toàn bộ HĐ cũ và xuất lại HĐ mới đúng số lượng</v>
      </c>
      <c r="AE224" s="14">
        <v>37399</v>
      </c>
      <c r="AF224" s="6"/>
    </row>
    <row r="225" spans="1:32" x14ac:dyDescent="0.25">
      <c r="A225" s="8">
        <v>45492</v>
      </c>
      <c r="B225" s="2" t="s">
        <v>455</v>
      </c>
      <c r="C225" s="8">
        <v>45498</v>
      </c>
      <c r="D225" s="2" t="s">
        <v>255</v>
      </c>
      <c r="E225" s="2">
        <v>4161539997</v>
      </c>
      <c r="F225" s="2" t="s">
        <v>330</v>
      </c>
      <c r="G225" s="2" t="s">
        <v>282</v>
      </c>
      <c r="H225" s="2"/>
      <c r="I225" s="2" t="s">
        <v>243</v>
      </c>
      <c r="J225" s="2" t="s">
        <v>430</v>
      </c>
      <c r="K225" s="2" t="s">
        <v>80</v>
      </c>
      <c r="L225" s="11">
        <v>5</v>
      </c>
      <c r="M225" s="11">
        <v>5</v>
      </c>
      <c r="N225" s="6">
        <v>46000</v>
      </c>
      <c r="O225" s="6">
        <v>230000</v>
      </c>
      <c r="P225" s="6">
        <f t="shared" si="3"/>
        <v>230000</v>
      </c>
      <c r="Q225" s="6">
        <v>0</v>
      </c>
      <c r="R225" s="11">
        <v>0</v>
      </c>
      <c r="S225" s="6">
        <v>0</v>
      </c>
      <c r="T225" s="2" t="s">
        <v>196</v>
      </c>
      <c r="U225" s="2" t="s">
        <v>252</v>
      </c>
      <c r="V225" s="2" t="s">
        <v>232</v>
      </c>
      <c r="W225" s="2" t="s">
        <v>253</v>
      </c>
      <c r="X225" s="2" t="s">
        <v>425</v>
      </c>
      <c r="Y225" s="2" t="s">
        <v>445</v>
      </c>
      <c r="Z225" s="2"/>
      <c r="AA225" s="2"/>
      <c r="AB225" t="s">
        <v>535</v>
      </c>
      <c r="AC225">
        <v>230000</v>
      </c>
      <c r="AD225" t="str">
        <f>VLOOKUP(AE225,Table1[[Ký hiệu]:[Hướng xli]],9,0)</f>
        <v>NCC check theo sheep data cửa hàng nhập kho điều chỉnh giảm toàn bộ HĐ cũ và xuất lại HĐ mới đúng số lượng</v>
      </c>
      <c r="AE225" s="2">
        <v>37399</v>
      </c>
      <c r="AF225" s="6"/>
    </row>
    <row r="226" spans="1:32" x14ac:dyDescent="0.25">
      <c r="A226" s="8">
        <v>45492</v>
      </c>
      <c r="B226" s="2" t="s">
        <v>358</v>
      </c>
      <c r="C226" s="8">
        <v>45498</v>
      </c>
      <c r="D226" s="2" t="s">
        <v>177</v>
      </c>
      <c r="E226" s="2">
        <v>4161534342</v>
      </c>
      <c r="F226" s="2" t="s">
        <v>494</v>
      </c>
      <c r="G226" s="2" t="s">
        <v>282</v>
      </c>
      <c r="H226" s="2"/>
      <c r="I226" s="2" t="s">
        <v>328</v>
      </c>
      <c r="J226" s="2" t="s">
        <v>305</v>
      </c>
      <c r="K226" s="2" t="s">
        <v>80</v>
      </c>
      <c r="L226" s="11">
        <v>10</v>
      </c>
      <c r="M226" s="11">
        <v>10</v>
      </c>
      <c r="N226" s="6">
        <v>111058</v>
      </c>
      <c r="O226" s="6">
        <v>1110580</v>
      </c>
      <c r="P226" s="6">
        <f t="shared" si="3"/>
        <v>1110580</v>
      </c>
      <c r="Q226" s="6">
        <v>0</v>
      </c>
      <c r="R226" s="11">
        <v>0</v>
      </c>
      <c r="S226" s="6">
        <v>0</v>
      </c>
      <c r="T226" s="2" t="s">
        <v>196</v>
      </c>
      <c r="U226" s="2" t="s">
        <v>252</v>
      </c>
      <c r="V226" s="2" t="s">
        <v>463</v>
      </c>
      <c r="W226" s="2" t="s">
        <v>253</v>
      </c>
      <c r="X226" s="2" t="s">
        <v>425</v>
      </c>
      <c r="Y226" s="2" t="s">
        <v>445</v>
      </c>
      <c r="Z226" s="2"/>
      <c r="AA226" s="2"/>
      <c r="AB226" t="s">
        <v>513</v>
      </c>
      <c r="AC226">
        <v>0</v>
      </c>
      <c r="AD226" t="str">
        <f>VLOOKUP(AE226,Table1[[Ký hiệu]:[Hướng xli]],9,0)</f>
        <v>NCC điều chỉnh giảm toàn bộ HĐ</v>
      </c>
      <c r="AE226" s="2">
        <v>37431</v>
      </c>
      <c r="AF226" s="6"/>
    </row>
    <row r="227" spans="1:32" x14ac:dyDescent="0.25">
      <c r="A227" s="8">
        <v>45489</v>
      </c>
      <c r="B227" s="2" t="s">
        <v>440</v>
      </c>
      <c r="C227" s="8">
        <v>45498</v>
      </c>
      <c r="D227" s="2" t="s">
        <v>310</v>
      </c>
      <c r="E227" s="2" t="s">
        <v>325</v>
      </c>
      <c r="F227" s="2" t="s">
        <v>311</v>
      </c>
      <c r="G227" s="2" t="s">
        <v>234</v>
      </c>
      <c r="H227" s="2" t="s">
        <v>7</v>
      </c>
      <c r="I227" s="2" t="s">
        <v>486</v>
      </c>
      <c r="J227" s="2" t="s">
        <v>22</v>
      </c>
      <c r="K227" s="2" t="s">
        <v>80</v>
      </c>
      <c r="L227" s="11">
        <v>20</v>
      </c>
      <c r="M227" s="11">
        <v>20</v>
      </c>
      <c r="N227" s="6">
        <v>50400</v>
      </c>
      <c r="O227" s="6">
        <v>1008000</v>
      </c>
      <c r="P227" s="6">
        <f t="shared" si="3"/>
        <v>1008000</v>
      </c>
      <c r="Q227" s="6">
        <v>0</v>
      </c>
      <c r="R227" s="11">
        <v>0</v>
      </c>
      <c r="S227" s="6">
        <v>0</v>
      </c>
      <c r="T227" s="2"/>
      <c r="U227" s="2" t="s">
        <v>491</v>
      </c>
      <c r="V227" s="2"/>
      <c r="W227" s="2" t="s">
        <v>253</v>
      </c>
      <c r="X227" s="2" t="s">
        <v>425</v>
      </c>
      <c r="Y227" s="2" t="s">
        <v>445</v>
      </c>
      <c r="Z227" s="2" t="s">
        <v>251</v>
      </c>
      <c r="AA227" s="2"/>
      <c r="AB227" t="s">
        <v>513</v>
      </c>
      <c r="AC227">
        <v>0</v>
      </c>
      <c r="AD227" t="str">
        <f>VLOOKUP(AE227,Table1[[Ký hiệu]:[Hướng xli]],9,0)</f>
        <v>NCC điều chỉnh giảm toàn bộ HĐ</v>
      </c>
      <c r="AE227" s="2">
        <v>37586</v>
      </c>
      <c r="AF227" s="6"/>
    </row>
    <row r="228" spans="1:32" x14ac:dyDescent="0.25">
      <c r="A228" s="8">
        <v>45489</v>
      </c>
      <c r="B228" s="2" t="s">
        <v>440</v>
      </c>
      <c r="C228" s="8">
        <v>45498</v>
      </c>
      <c r="D228" s="2" t="s">
        <v>310</v>
      </c>
      <c r="E228" s="2" t="s">
        <v>325</v>
      </c>
      <c r="F228" s="2" t="s">
        <v>311</v>
      </c>
      <c r="G228" s="2" t="s">
        <v>234</v>
      </c>
      <c r="H228" s="2" t="s">
        <v>7</v>
      </c>
      <c r="I228" s="2" t="s">
        <v>45</v>
      </c>
      <c r="J228" s="2" t="s">
        <v>168</v>
      </c>
      <c r="K228" s="2" t="s">
        <v>80</v>
      </c>
      <c r="L228" s="11">
        <v>10</v>
      </c>
      <c r="M228" s="11">
        <v>10</v>
      </c>
      <c r="N228" s="6">
        <v>49500</v>
      </c>
      <c r="O228" s="6">
        <v>495000</v>
      </c>
      <c r="P228" s="6">
        <f t="shared" si="3"/>
        <v>495000</v>
      </c>
      <c r="Q228" s="6">
        <v>0</v>
      </c>
      <c r="R228" s="11">
        <v>0</v>
      </c>
      <c r="S228" s="6">
        <v>0</v>
      </c>
      <c r="T228" s="2"/>
      <c r="U228" s="2" t="s">
        <v>491</v>
      </c>
      <c r="V228" s="2"/>
      <c r="W228" s="2" t="s">
        <v>253</v>
      </c>
      <c r="X228" s="2" t="s">
        <v>425</v>
      </c>
      <c r="Y228" s="2" t="s">
        <v>445</v>
      </c>
      <c r="Z228" s="2" t="s">
        <v>251</v>
      </c>
      <c r="AA228" s="2"/>
      <c r="AB228" t="s">
        <v>513</v>
      </c>
      <c r="AC228">
        <v>0</v>
      </c>
      <c r="AD228" t="str">
        <f>VLOOKUP(AE228,Table1[[Ký hiệu]:[Hướng xli]],9,0)</f>
        <v>NCC điều chỉnh giảm toàn bộ HĐ</v>
      </c>
      <c r="AE228" s="2">
        <v>37586</v>
      </c>
      <c r="AF228" s="6"/>
    </row>
    <row r="229" spans="1:32" x14ac:dyDescent="0.25">
      <c r="A229" s="8">
        <v>45492</v>
      </c>
      <c r="B229" s="2" t="s">
        <v>280</v>
      </c>
      <c r="C229" s="8">
        <v>45498</v>
      </c>
      <c r="D229" s="2" t="s">
        <v>272</v>
      </c>
      <c r="E229" s="2">
        <v>4161461762</v>
      </c>
      <c r="F229" s="2" t="s">
        <v>505</v>
      </c>
      <c r="G229" s="2" t="s">
        <v>411</v>
      </c>
      <c r="H229" s="2" t="s">
        <v>251</v>
      </c>
      <c r="I229" s="2" t="s">
        <v>328</v>
      </c>
      <c r="J229" s="2" t="s">
        <v>305</v>
      </c>
      <c r="K229" s="2" t="s">
        <v>80</v>
      </c>
      <c r="L229" s="11">
        <v>8</v>
      </c>
      <c r="M229" s="11">
        <v>8</v>
      </c>
      <c r="N229" s="6">
        <v>111058</v>
      </c>
      <c r="O229" s="6">
        <v>888464</v>
      </c>
      <c r="P229" s="6">
        <f t="shared" si="3"/>
        <v>888464</v>
      </c>
      <c r="Q229" s="6">
        <v>0</v>
      </c>
      <c r="R229" s="11">
        <v>0</v>
      </c>
      <c r="S229" s="6">
        <v>0</v>
      </c>
      <c r="T229" s="2" t="s">
        <v>218</v>
      </c>
      <c r="U229" s="2" t="s">
        <v>408</v>
      </c>
      <c r="V229" s="2" t="s">
        <v>400</v>
      </c>
      <c r="W229" s="2" t="s">
        <v>113</v>
      </c>
      <c r="X229" s="2" t="s">
        <v>425</v>
      </c>
      <c r="Y229" s="2" t="s">
        <v>240</v>
      </c>
      <c r="Z229" s="2"/>
      <c r="AA229" s="2"/>
      <c r="AB229" t="s">
        <v>513</v>
      </c>
      <c r="AC229">
        <v>0</v>
      </c>
      <c r="AD229" t="str">
        <f>VLOOKUP(AE229,Table1[[Ký hiệu]:[Hướng xli]],9,0)</f>
        <v>NCC điều chỉnh giảm toàn bộ HĐ</v>
      </c>
      <c r="AE229" s="2">
        <v>37714</v>
      </c>
      <c r="AF229" s="6"/>
    </row>
    <row r="230" spans="1:32" x14ac:dyDescent="0.25">
      <c r="A230" s="8">
        <v>45496</v>
      </c>
      <c r="B230" s="2" t="s">
        <v>194</v>
      </c>
      <c r="C230" s="8">
        <v>45498</v>
      </c>
      <c r="D230" s="2" t="s">
        <v>147</v>
      </c>
      <c r="E230" s="2">
        <v>4161679334</v>
      </c>
      <c r="F230" s="2" t="s">
        <v>315</v>
      </c>
      <c r="G230" s="2" t="s">
        <v>411</v>
      </c>
      <c r="H230" s="2" t="s">
        <v>251</v>
      </c>
      <c r="I230" s="2" t="s">
        <v>450</v>
      </c>
      <c r="J230" s="2" t="s">
        <v>306</v>
      </c>
      <c r="K230" s="2" t="s">
        <v>80</v>
      </c>
      <c r="L230" s="11">
        <v>4</v>
      </c>
      <c r="M230" s="11">
        <v>4</v>
      </c>
      <c r="N230" s="6">
        <v>73431</v>
      </c>
      <c r="O230" s="6">
        <v>293724</v>
      </c>
      <c r="P230" s="6">
        <f t="shared" si="3"/>
        <v>293724</v>
      </c>
      <c r="Q230" s="6">
        <v>0</v>
      </c>
      <c r="R230" s="11">
        <v>0</v>
      </c>
      <c r="S230" s="6">
        <v>0</v>
      </c>
      <c r="T230" s="2" t="s">
        <v>207</v>
      </c>
      <c r="U230" s="2" t="s">
        <v>408</v>
      </c>
      <c r="V230" s="2" t="s">
        <v>365</v>
      </c>
      <c r="W230" s="2" t="s">
        <v>113</v>
      </c>
      <c r="X230" s="2" t="s">
        <v>425</v>
      </c>
      <c r="Y230" s="2" t="s">
        <v>240</v>
      </c>
      <c r="Z230" s="2"/>
      <c r="AA230" s="2"/>
      <c r="AB230" t="s">
        <v>513</v>
      </c>
      <c r="AC230">
        <v>0</v>
      </c>
      <c r="AD230" t="str">
        <f>VLOOKUP(AE230,Table1[[Ký hiệu]:[Hướng xli]],9,0)</f>
        <v>NCC điều chỉnh giảm toàn bộ HĐ</v>
      </c>
      <c r="AE230" s="2">
        <v>37789</v>
      </c>
      <c r="AF230" s="6"/>
    </row>
    <row r="231" spans="1:32" x14ac:dyDescent="0.25">
      <c r="A231" s="8">
        <v>45496</v>
      </c>
      <c r="B231" s="2" t="s">
        <v>194</v>
      </c>
      <c r="C231" s="8">
        <v>45498</v>
      </c>
      <c r="D231" s="2" t="s">
        <v>147</v>
      </c>
      <c r="E231" s="2">
        <v>4161679334</v>
      </c>
      <c r="F231" s="2" t="s">
        <v>315</v>
      </c>
      <c r="G231" s="2" t="s">
        <v>411</v>
      </c>
      <c r="H231" s="2" t="s">
        <v>251</v>
      </c>
      <c r="I231" s="2" t="s">
        <v>328</v>
      </c>
      <c r="J231" s="2" t="s">
        <v>305</v>
      </c>
      <c r="K231" s="2" t="s">
        <v>80</v>
      </c>
      <c r="L231" s="11">
        <v>4</v>
      </c>
      <c r="M231" s="11">
        <v>4</v>
      </c>
      <c r="N231" s="6">
        <v>111058</v>
      </c>
      <c r="O231" s="6">
        <v>444232</v>
      </c>
      <c r="P231" s="6">
        <f t="shared" si="3"/>
        <v>444232</v>
      </c>
      <c r="Q231" s="6">
        <v>0</v>
      </c>
      <c r="R231" s="11">
        <v>0</v>
      </c>
      <c r="S231" s="6">
        <v>0</v>
      </c>
      <c r="T231" s="2" t="s">
        <v>207</v>
      </c>
      <c r="U231" s="2" t="s">
        <v>408</v>
      </c>
      <c r="V231" s="2" t="s">
        <v>365</v>
      </c>
      <c r="W231" s="2" t="s">
        <v>113</v>
      </c>
      <c r="X231" s="2" t="s">
        <v>425</v>
      </c>
      <c r="Y231" s="2" t="s">
        <v>240</v>
      </c>
      <c r="Z231" s="2"/>
      <c r="AA231" s="2"/>
      <c r="AB231" t="s">
        <v>513</v>
      </c>
      <c r="AC231">
        <v>0</v>
      </c>
      <c r="AD231" t="str">
        <f>VLOOKUP(AE231,Table1[[Ký hiệu]:[Hướng xli]],9,0)</f>
        <v>NCC điều chỉnh giảm toàn bộ HĐ</v>
      </c>
      <c r="AE231" s="2">
        <v>37789</v>
      </c>
      <c r="AF231" s="6"/>
    </row>
    <row r="232" spans="1:32" x14ac:dyDescent="0.25">
      <c r="A232" s="8">
        <v>45490</v>
      </c>
      <c r="B232" s="2" t="s">
        <v>286</v>
      </c>
      <c r="C232" s="8">
        <v>45498</v>
      </c>
      <c r="D232" s="2" t="s">
        <v>415</v>
      </c>
      <c r="E232" s="2" t="s">
        <v>271</v>
      </c>
      <c r="F232" s="2" t="s">
        <v>510</v>
      </c>
      <c r="G232" s="2" t="s">
        <v>169</v>
      </c>
      <c r="H232" s="2" t="s">
        <v>58</v>
      </c>
      <c r="I232" s="2" t="s">
        <v>450</v>
      </c>
      <c r="J232" s="2" t="s">
        <v>306</v>
      </c>
      <c r="K232" s="2" t="s">
        <v>80</v>
      </c>
      <c r="L232" s="11">
        <v>1</v>
      </c>
      <c r="M232" s="11">
        <v>1</v>
      </c>
      <c r="N232" s="6">
        <v>73431</v>
      </c>
      <c r="O232" s="6">
        <v>73431</v>
      </c>
      <c r="P232" s="6">
        <f t="shared" si="3"/>
        <v>73431</v>
      </c>
      <c r="Q232" s="6">
        <v>0</v>
      </c>
      <c r="R232" s="11">
        <v>0</v>
      </c>
      <c r="S232" s="6">
        <v>0</v>
      </c>
      <c r="T232" s="2"/>
      <c r="U232" s="2" t="s">
        <v>270</v>
      </c>
      <c r="V232" s="2"/>
      <c r="W232" s="2" t="s">
        <v>113</v>
      </c>
      <c r="X232" s="2" t="s">
        <v>425</v>
      </c>
      <c r="Y232" s="2" t="s">
        <v>240</v>
      </c>
      <c r="Z232" s="2"/>
      <c r="AA232" s="2"/>
      <c r="AB232" t="s">
        <v>533</v>
      </c>
      <c r="AC232">
        <v>73431</v>
      </c>
      <c r="AD232" t="str">
        <f>VLOOKUP(AE232,Table1[[Ký hiệu]:[Hướng xli]],9,0)</f>
        <v>NCC check theo sheep data cửa hàng nhập kho điều chỉnh giảm toàn bộ HĐ cũ và xuất lại HĐ mới đúng số lượng</v>
      </c>
      <c r="AE232" s="2">
        <v>37885</v>
      </c>
      <c r="AF232" s="6"/>
    </row>
    <row r="233" spans="1:32" x14ac:dyDescent="0.25">
      <c r="A233" s="8">
        <v>45490</v>
      </c>
      <c r="B233" s="2" t="s">
        <v>286</v>
      </c>
      <c r="C233" s="8">
        <v>45498</v>
      </c>
      <c r="D233" s="2" t="s">
        <v>415</v>
      </c>
      <c r="E233" s="2" t="s">
        <v>271</v>
      </c>
      <c r="F233" s="2" t="s">
        <v>510</v>
      </c>
      <c r="G233" s="2" t="s">
        <v>169</v>
      </c>
      <c r="H233" s="2" t="s">
        <v>58</v>
      </c>
      <c r="I233" s="2" t="s">
        <v>472</v>
      </c>
      <c r="J233" s="2" t="s">
        <v>256</v>
      </c>
      <c r="K233" s="2" t="s">
        <v>80</v>
      </c>
      <c r="L233" s="11">
        <v>2</v>
      </c>
      <c r="M233" s="11">
        <v>2</v>
      </c>
      <c r="N233" s="6">
        <v>55595</v>
      </c>
      <c r="O233" s="6">
        <v>111190</v>
      </c>
      <c r="P233" s="6">
        <f t="shared" si="3"/>
        <v>111190</v>
      </c>
      <c r="Q233" s="6">
        <v>0</v>
      </c>
      <c r="R233" s="11">
        <v>0</v>
      </c>
      <c r="S233" s="6">
        <v>0</v>
      </c>
      <c r="T233" s="2"/>
      <c r="U233" s="2" t="s">
        <v>270</v>
      </c>
      <c r="V233" s="2"/>
      <c r="W233" s="2" t="s">
        <v>113</v>
      </c>
      <c r="X233" s="2" t="s">
        <v>425</v>
      </c>
      <c r="Y233" s="2" t="s">
        <v>240</v>
      </c>
      <c r="Z233" s="2"/>
      <c r="AA233" s="2"/>
      <c r="AB233" t="s">
        <v>533</v>
      </c>
      <c r="AC233">
        <v>111190</v>
      </c>
      <c r="AD233" t="str">
        <f>VLOOKUP(AE233,Table1[[Ký hiệu]:[Hướng xli]],9,0)</f>
        <v>NCC check theo sheep data cửa hàng nhập kho điều chỉnh giảm toàn bộ HĐ cũ và xuất lại HĐ mới đúng số lượng</v>
      </c>
      <c r="AE233" s="2">
        <v>37885</v>
      </c>
      <c r="AF233" s="6"/>
    </row>
    <row r="234" spans="1:32" s="16" customFormat="1" x14ac:dyDescent="0.25">
      <c r="A234" s="13">
        <v>45490</v>
      </c>
      <c r="B234" s="14" t="s">
        <v>286</v>
      </c>
      <c r="C234" s="13">
        <v>45498</v>
      </c>
      <c r="D234" s="14" t="s">
        <v>415</v>
      </c>
      <c r="E234" s="14" t="s">
        <v>271</v>
      </c>
      <c r="F234" s="14" t="s">
        <v>510</v>
      </c>
      <c r="G234" s="14" t="s">
        <v>169</v>
      </c>
      <c r="H234" s="14" t="s">
        <v>58</v>
      </c>
      <c r="I234" s="14" t="s">
        <v>490</v>
      </c>
      <c r="J234" s="14" t="s">
        <v>236</v>
      </c>
      <c r="K234" s="14" t="s">
        <v>80</v>
      </c>
      <c r="L234" s="12">
        <v>4</v>
      </c>
      <c r="M234" s="12">
        <v>2</v>
      </c>
      <c r="N234" s="15">
        <v>70950</v>
      </c>
      <c r="O234" s="15">
        <v>283800</v>
      </c>
      <c r="P234" s="6">
        <f t="shared" si="3"/>
        <v>141900</v>
      </c>
      <c r="Q234" s="15">
        <v>0</v>
      </c>
      <c r="R234" s="12">
        <v>0</v>
      </c>
      <c r="S234" s="15">
        <v>0</v>
      </c>
      <c r="T234" s="14"/>
      <c r="U234" s="14" t="s">
        <v>270</v>
      </c>
      <c r="V234" s="14"/>
      <c r="W234" s="14" t="s">
        <v>113</v>
      </c>
      <c r="X234" s="14" t="s">
        <v>425</v>
      </c>
      <c r="Y234" s="14" t="s">
        <v>240</v>
      </c>
      <c r="Z234" s="14"/>
      <c r="AA234" s="14"/>
      <c r="AB234" s="16" t="s">
        <v>533</v>
      </c>
      <c r="AC234" s="16">
        <v>141900</v>
      </c>
      <c r="AD234" t="str">
        <f>VLOOKUP(AE234,Table1[[Ký hiệu]:[Hướng xli]],9,0)</f>
        <v>NCC check theo sheep data cửa hàng nhập kho điều chỉnh giảm toàn bộ HĐ cũ và xuất lại HĐ mới đúng số lượng</v>
      </c>
      <c r="AE234" s="14">
        <v>37885</v>
      </c>
      <c r="AF234" s="6"/>
    </row>
    <row r="235" spans="1:32" x14ac:dyDescent="0.25">
      <c r="A235" s="8">
        <v>45490</v>
      </c>
      <c r="B235" s="2" t="s">
        <v>286</v>
      </c>
      <c r="C235" s="8">
        <v>45498</v>
      </c>
      <c r="D235" s="2" t="s">
        <v>415</v>
      </c>
      <c r="E235" s="2" t="s">
        <v>271</v>
      </c>
      <c r="F235" s="2" t="s">
        <v>510</v>
      </c>
      <c r="G235" s="2" t="s">
        <v>169</v>
      </c>
      <c r="H235" s="2" t="s">
        <v>58</v>
      </c>
      <c r="I235" s="2" t="s">
        <v>164</v>
      </c>
      <c r="J235" s="2" t="s">
        <v>444</v>
      </c>
      <c r="K235" s="2" t="s">
        <v>80</v>
      </c>
      <c r="L235" s="11">
        <v>4</v>
      </c>
      <c r="M235" s="11">
        <v>4</v>
      </c>
      <c r="N235" s="6">
        <v>111606</v>
      </c>
      <c r="O235" s="6">
        <v>446424</v>
      </c>
      <c r="P235" s="6">
        <f t="shared" si="3"/>
        <v>446424</v>
      </c>
      <c r="Q235" s="6">
        <v>0</v>
      </c>
      <c r="R235" s="11">
        <v>0</v>
      </c>
      <c r="S235" s="6">
        <v>0</v>
      </c>
      <c r="T235" s="2"/>
      <c r="U235" s="2" t="s">
        <v>270</v>
      </c>
      <c r="V235" s="2"/>
      <c r="W235" s="2" t="s">
        <v>113</v>
      </c>
      <c r="X235" s="2" t="s">
        <v>425</v>
      </c>
      <c r="Y235" s="2" t="s">
        <v>240</v>
      </c>
      <c r="Z235" s="2"/>
      <c r="AA235" s="2"/>
      <c r="AB235" t="s">
        <v>533</v>
      </c>
      <c r="AC235">
        <v>446424</v>
      </c>
      <c r="AD235" t="str">
        <f>VLOOKUP(AE235,Table1[[Ký hiệu]:[Hướng xli]],9,0)</f>
        <v>NCC check theo sheep data cửa hàng nhập kho điều chỉnh giảm toàn bộ HĐ cũ và xuất lại HĐ mới đúng số lượng</v>
      </c>
      <c r="AE235" s="2">
        <v>37885</v>
      </c>
      <c r="AF235" s="6"/>
    </row>
    <row r="236" spans="1:32" x14ac:dyDescent="0.25">
      <c r="A236" s="8">
        <v>45497</v>
      </c>
      <c r="B236" s="2" t="s">
        <v>488</v>
      </c>
      <c r="C236" s="8">
        <v>45499</v>
      </c>
      <c r="D236" s="2" t="s">
        <v>361</v>
      </c>
      <c r="E236" s="2">
        <v>4161682020</v>
      </c>
      <c r="F236" s="2" t="s">
        <v>332</v>
      </c>
      <c r="G236" s="2" t="s">
        <v>411</v>
      </c>
      <c r="H236" s="2" t="s">
        <v>251</v>
      </c>
      <c r="I236" s="2" t="s">
        <v>472</v>
      </c>
      <c r="J236" s="2" t="s">
        <v>256</v>
      </c>
      <c r="K236" s="2" t="s">
        <v>80</v>
      </c>
      <c r="L236" s="11">
        <v>4</v>
      </c>
      <c r="M236" s="11">
        <v>4</v>
      </c>
      <c r="N236" s="6">
        <v>55595</v>
      </c>
      <c r="O236" s="6">
        <v>222380</v>
      </c>
      <c r="P236" s="6">
        <f t="shared" si="3"/>
        <v>222380</v>
      </c>
      <c r="Q236" s="6">
        <v>0</v>
      </c>
      <c r="R236" s="11">
        <v>0</v>
      </c>
      <c r="S236" s="6">
        <v>0</v>
      </c>
      <c r="T236" s="2" t="s">
        <v>333</v>
      </c>
      <c r="U236" s="2" t="s">
        <v>408</v>
      </c>
      <c r="V236" s="2" t="s">
        <v>351</v>
      </c>
      <c r="W236" s="2" t="s">
        <v>113</v>
      </c>
      <c r="X236" s="2" t="s">
        <v>425</v>
      </c>
      <c r="Y236" s="2" t="s">
        <v>240</v>
      </c>
      <c r="Z236" s="2"/>
      <c r="AA236" s="2"/>
      <c r="AB236" t="s">
        <v>536</v>
      </c>
      <c r="AC236">
        <v>222380</v>
      </c>
      <c r="AD236" t="str">
        <f>VLOOKUP(AE236,Table1[[Ký hiệu]:[Hướng xli]],8,0)</f>
        <v>đã ghi nhận và thanh toán</v>
      </c>
      <c r="AE236" s="2">
        <v>38200</v>
      </c>
      <c r="AF236" s="6"/>
    </row>
    <row r="237" spans="1:32" x14ac:dyDescent="0.25">
      <c r="A237" s="8">
        <v>45497</v>
      </c>
      <c r="B237" s="2" t="s">
        <v>488</v>
      </c>
      <c r="C237" s="8">
        <v>45499</v>
      </c>
      <c r="D237" s="2" t="s">
        <v>361</v>
      </c>
      <c r="E237" s="2">
        <v>4161682020</v>
      </c>
      <c r="F237" s="2" t="s">
        <v>332</v>
      </c>
      <c r="G237" s="2" t="s">
        <v>411</v>
      </c>
      <c r="H237" s="2" t="s">
        <v>251</v>
      </c>
      <c r="I237" s="2" t="s">
        <v>448</v>
      </c>
      <c r="J237" s="2" t="s">
        <v>372</v>
      </c>
      <c r="K237" s="2" t="s">
        <v>80</v>
      </c>
      <c r="L237" s="11">
        <v>4</v>
      </c>
      <c r="M237" s="11">
        <v>4</v>
      </c>
      <c r="N237" s="6">
        <v>74250</v>
      </c>
      <c r="O237" s="6">
        <v>297000</v>
      </c>
      <c r="P237" s="6">
        <f t="shared" si="3"/>
        <v>297000</v>
      </c>
      <c r="Q237" s="6">
        <v>0</v>
      </c>
      <c r="R237" s="11">
        <v>0</v>
      </c>
      <c r="S237" s="6">
        <v>0</v>
      </c>
      <c r="T237" s="2" t="s">
        <v>333</v>
      </c>
      <c r="U237" s="2" t="s">
        <v>408</v>
      </c>
      <c r="V237" s="2" t="s">
        <v>351</v>
      </c>
      <c r="W237" s="2" t="s">
        <v>113</v>
      </c>
      <c r="X237" s="2" t="s">
        <v>425</v>
      </c>
      <c r="Y237" s="2" t="s">
        <v>240</v>
      </c>
      <c r="Z237" s="2"/>
      <c r="AA237" s="2"/>
      <c r="AB237" t="s">
        <v>536</v>
      </c>
      <c r="AC237">
        <v>297000</v>
      </c>
      <c r="AD237" t="str">
        <f>VLOOKUP(AE237,Table1[[Ký hiệu]:[Hướng xli]],8,0)</f>
        <v>đã ghi nhận và thanh toán</v>
      </c>
      <c r="AE237" s="2">
        <v>38200</v>
      </c>
      <c r="AF237" s="6"/>
    </row>
    <row r="238" spans="1:32" x14ac:dyDescent="0.25">
      <c r="A238" s="8">
        <v>45497</v>
      </c>
      <c r="B238" s="2" t="s">
        <v>488</v>
      </c>
      <c r="C238" s="8">
        <v>45499</v>
      </c>
      <c r="D238" s="2" t="s">
        <v>361</v>
      </c>
      <c r="E238" s="2">
        <v>4161682020</v>
      </c>
      <c r="F238" s="2" t="s">
        <v>332</v>
      </c>
      <c r="G238" s="2" t="s">
        <v>411</v>
      </c>
      <c r="H238" s="2" t="s">
        <v>251</v>
      </c>
      <c r="I238" s="2" t="s">
        <v>500</v>
      </c>
      <c r="J238" s="2" t="s">
        <v>485</v>
      </c>
      <c r="K238" s="2" t="s">
        <v>80</v>
      </c>
      <c r="L238" s="11">
        <v>4</v>
      </c>
      <c r="M238" s="11">
        <v>4</v>
      </c>
      <c r="N238" s="6">
        <v>50182</v>
      </c>
      <c r="O238" s="6">
        <v>200728</v>
      </c>
      <c r="P238" s="6">
        <f t="shared" si="3"/>
        <v>200728</v>
      </c>
      <c r="Q238" s="6">
        <v>0</v>
      </c>
      <c r="R238" s="11">
        <v>0</v>
      </c>
      <c r="S238" s="6">
        <v>0</v>
      </c>
      <c r="T238" s="2" t="s">
        <v>333</v>
      </c>
      <c r="U238" s="2" t="s">
        <v>408</v>
      </c>
      <c r="V238" s="2" t="s">
        <v>351</v>
      </c>
      <c r="W238" s="2" t="s">
        <v>113</v>
      </c>
      <c r="X238" s="2" t="s">
        <v>425</v>
      </c>
      <c r="Y238" s="2" t="s">
        <v>240</v>
      </c>
      <c r="Z238" s="2"/>
      <c r="AA238" s="2"/>
      <c r="AB238" t="s">
        <v>536</v>
      </c>
      <c r="AC238">
        <v>200728</v>
      </c>
      <c r="AD238" t="str">
        <f>VLOOKUP(AE238,Table1[[Ký hiệu]:[Hướng xli]],8,0)</f>
        <v>đã ghi nhận và thanh toán</v>
      </c>
      <c r="AE238" s="2">
        <v>38200</v>
      </c>
      <c r="AF238" s="6"/>
    </row>
    <row r="239" spans="1:32" x14ac:dyDescent="0.25">
      <c r="A239" s="8">
        <v>45498</v>
      </c>
      <c r="B239" s="2" t="s">
        <v>81</v>
      </c>
      <c r="C239" s="8">
        <v>45499</v>
      </c>
      <c r="D239" s="2" t="s">
        <v>82</v>
      </c>
      <c r="E239" s="2">
        <v>4161680153</v>
      </c>
      <c r="F239" s="2" t="s">
        <v>290</v>
      </c>
      <c r="G239" s="2" t="s">
        <v>248</v>
      </c>
      <c r="H239" s="2" t="s">
        <v>251</v>
      </c>
      <c r="I239" s="2" t="s">
        <v>450</v>
      </c>
      <c r="J239" s="2" t="s">
        <v>306</v>
      </c>
      <c r="K239" s="2" t="s">
        <v>80</v>
      </c>
      <c r="L239" s="11">
        <v>4</v>
      </c>
      <c r="M239" s="11">
        <v>4</v>
      </c>
      <c r="N239" s="6">
        <v>73431</v>
      </c>
      <c r="O239" s="6">
        <v>293724</v>
      </c>
      <c r="P239" s="6">
        <f t="shared" si="3"/>
        <v>293724</v>
      </c>
      <c r="Q239" s="6">
        <v>0</v>
      </c>
      <c r="R239" s="11">
        <v>0</v>
      </c>
      <c r="S239" s="6">
        <v>0</v>
      </c>
      <c r="T239" s="2" t="s">
        <v>207</v>
      </c>
      <c r="U239" s="2" t="s">
        <v>408</v>
      </c>
      <c r="V239" s="2" t="s">
        <v>365</v>
      </c>
      <c r="W239" s="2" t="s">
        <v>113</v>
      </c>
      <c r="X239" s="2" t="s">
        <v>425</v>
      </c>
      <c r="Y239" s="2" t="s">
        <v>240</v>
      </c>
      <c r="Z239" s="2"/>
      <c r="AA239" s="2"/>
      <c r="AB239" t="s">
        <v>513</v>
      </c>
      <c r="AC239">
        <v>0</v>
      </c>
      <c r="AD239" t="str">
        <f>VLOOKUP(AE239,Table1[[Ký hiệu]:[Hướng xli]],9,0)</f>
        <v>NCC điều chỉnh giảm toàn bộ HĐ</v>
      </c>
      <c r="AE239" s="2">
        <v>38210</v>
      </c>
      <c r="AF239" s="6"/>
    </row>
    <row r="240" spans="1:32" x14ac:dyDescent="0.25">
      <c r="A240" s="8">
        <v>45498</v>
      </c>
      <c r="B240" s="2" t="s">
        <v>81</v>
      </c>
      <c r="C240" s="8">
        <v>45499</v>
      </c>
      <c r="D240" s="2" t="s">
        <v>82</v>
      </c>
      <c r="E240" s="2">
        <v>4161680153</v>
      </c>
      <c r="F240" s="2" t="s">
        <v>290</v>
      </c>
      <c r="G240" s="2" t="s">
        <v>248</v>
      </c>
      <c r="H240" s="2" t="s">
        <v>251</v>
      </c>
      <c r="I240" s="2" t="s">
        <v>328</v>
      </c>
      <c r="J240" s="2" t="s">
        <v>305</v>
      </c>
      <c r="K240" s="2" t="s">
        <v>80</v>
      </c>
      <c r="L240" s="11">
        <v>4</v>
      </c>
      <c r="M240" s="11">
        <v>4</v>
      </c>
      <c r="N240" s="6">
        <v>111058</v>
      </c>
      <c r="O240" s="6">
        <v>444232</v>
      </c>
      <c r="P240" s="6">
        <f t="shared" si="3"/>
        <v>444232</v>
      </c>
      <c r="Q240" s="6">
        <v>0</v>
      </c>
      <c r="R240" s="11">
        <v>0</v>
      </c>
      <c r="S240" s="6">
        <v>0</v>
      </c>
      <c r="T240" s="2" t="s">
        <v>207</v>
      </c>
      <c r="U240" s="2" t="s">
        <v>408</v>
      </c>
      <c r="V240" s="2" t="s">
        <v>365</v>
      </c>
      <c r="W240" s="2" t="s">
        <v>113</v>
      </c>
      <c r="X240" s="2" t="s">
        <v>425</v>
      </c>
      <c r="Y240" s="2" t="s">
        <v>240</v>
      </c>
      <c r="Z240" s="2"/>
      <c r="AA240" s="2"/>
      <c r="AB240" t="s">
        <v>513</v>
      </c>
      <c r="AC240">
        <v>0</v>
      </c>
      <c r="AD240" t="str">
        <f>VLOOKUP(AE240,Table1[[Ký hiệu]:[Hướng xli]],9,0)</f>
        <v>NCC điều chỉnh giảm toàn bộ HĐ</v>
      </c>
      <c r="AE240" s="2">
        <v>38210</v>
      </c>
      <c r="AF240" s="6"/>
    </row>
    <row r="241" spans="1:32" x14ac:dyDescent="0.25">
      <c r="A241" s="8">
        <v>45498</v>
      </c>
      <c r="B241" s="2" t="s">
        <v>81</v>
      </c>
      <c r="C241" s="8">
        <v>45499</v>
      </c>
      <c r="D241" s="2" t="s">
        <v>82</v>
      </c>
      <c r="E241" s="2">
        <v>4161680153</v>
      </c>
      <c r="F241" s="2" t="s">
        <v>290</v>
      </c>
      <c r="G241" s="2" t="s">
        <v>248</v>
      </c>
      <c r="H241" s="2" t="s">
        <v>251</v>
      </c>
      <c r="I241" s="2" t="s">
        <v>472</v>
      </c>
      <c r="J241" s="2" t="s">
        <v>256</v>
      </c>
      <c r="K241" s="2" t="s">
        <v>80</v>
      </c>
      <c r="L241" s="11">
        <v>4</v>
      </c>
      <c r="M241" s="11">
        <v>4</v>
      </c>
      <c r="N241" s="6">
        <v>55595</v>
      </c>
      <c r="O241" s="6">
        <v>222380</v>
      </c>
      <c r="P241" s="6">
        <f t="shared" si="3"/>
        <v>222380</v>
      </c>
      <c r="Q241" s="6">
        <v>0</v>
      </c>
      <c r="R241" s="11">
        <v>0</v>
      </c>
      <c r="S241" s="6">
        <v>0</v>
      </c>
      <c r="T241" s="2" t="s">
        <v>207</v>
      </c>
      <c r="U241" s="2" t="s">
        <v>408</v>
      </c>
      <c r="V241" s="2" t="s">
        <v>365</v>
      </c>
      <c r="W241" s="2" t="s">
        <v>113</v>
      </c>
      <c r="X241" s="2" t="s">
        <v>425</v>
      </c>
      <c r="Y241" s="2" t="s">
        <v>240</v>
      </c>
      <c r="Z241" s="2"/>
      <c r="AA241" s="2"/>
      <c r="AB241" t="s">
        <v>513</v>
      </c>
      <c r="AC241">
        <v>0</v>
      </c>
      <c r="AD241" t="str">
        <f>VLOOKUP(AE241,Table1[[Ký hiệu]:[Hướng xli]],9,0)</f>
        <v>NCC điều chỉnh giảm toàn bộ HĐ</v>
      </c>
      <c r="AE241" s="2">
        <v>38210</v>
      </c>
      <c r="AF241" s="6"/>
    </row>
    <row r="242" spans="1:32" x14ac:dyDescent="0.25">
      <c r="A242" s="8">
        <v>45498</v>
      </c>
      <c r="B242" s="2" t="s">
        <v>81</v>
      </c>
      <c r="C242" s="8">
        <v>45499</v>
      </c>
      <c r="D242" s="2" t="s">
        <v>82</v>
      </c>
      <c r="E242" s="2">
        <v>4161680153</v>
      </c>
      <c r="F242" s="2" t="s">
        <v>290</v>
      </c>
      <c r="G242" s="2" t="s">
        <v>248</v>
      </c>
      <c r="H242" s="2" t="s">
        <v>251</v>
      </c>
      <c r="I242" s="2" t="s">
        <v>500</v>
      </c>
      <c r="J242" s="2" t="s">
        <v>485</v>
      </c>
      <c r="K242" s="2" t="s">
        <v>80</v>
      </c>
      <c r="L242" s="11">
        <v>4</v>
      </c>
      <c r="M242" s="11">
        <v>4</v>
      </c>
      <c r="N242" s="6">
        <v>50182</v>
      </c>
      <c r="O242" s="6">
        <v>200728</v>
      </c>
      <c r="P242" s="6">
        <f t="shared" si="3"/>
        <v>200728</v>
      </c>
      <c r="Q242" s="6">
        <v>0</v>
      </c>
      <c r="R242" s="11">
        <v>0</v>
      </c>
      <c r="S242" s="6">
        <v>0</v>
      </c>
      <c r="T242" s="2" t="s">
        <v>207</v>
      </c>
      <c r="U242" s="2" t="s">
        <v>408</v>
      </c>
      <c r="V242" s="2" t="s">
        <v>365</v>
      </c>
      <c r="W242" s="2" t="s">
        <v>113</v>
      </c>
      <c r="X242" s="2" t="s">
        <v>425</v>
      </c>
      <c r="Y242" s="2" t="s">
        <v>240</v>
      </c>
      <c r="Z242" s="2"/>
      <c r="AA242" s="2"/>
      <c r="AB242" t="s">
        <v>513</v>
      </c>
      <c r="AC242">
        <v>0</v>
      </c>
      <c r="AD242" t="str">
        <f>VLOOKUP(AE242,Table1[[Ký hiệu]:[Hướng xli]],9,0)</f>
        <v>NCC điều chỉnh giảm toàn bộ HĐ</v>
      </c>
      <c r="AE242" s="2">
        <v>38210</v>
      </c>
      <c r="AF242" s="6"/>
    </row>
    <row r="243" spans="1:32" x14ac:dyDescent="0.25">
      <c r="A243" s="8">
        <v>45498</v>
      </c>
      <c r="B243" s="2" t="s">
        <v>153</v>
      </c>
      <c r="C243" s="8">
        <v>45499</v>
      </c>
      <c r="D243" s="2" t="s">
        <v>296</v>
      </c>
      <c r="E243" s="2">
        <v>4161680938</v>
      </c>
      <c r="F243" s="2" t="s">
        <v>127</v>
      </c>
      <c r="G243" s="2" t="s">
        <v>411</v>
      </c>
      <c r="H243" s="2" t="s">
        <v>251</v>
      </c>
      <c r="I243" s="2" t="s">
        <v>450</v>
      </c>
      <c r="J243" s="2" t="s">
        <v>306</v>
      </c>
      <c r="K243" s="2" t="s">
        <v>80</v>
      </c>
      <c r="L243" s="11">
        <v>6</v>
      </c>
      <c r="M243" s="11">
        <v>6</v>
      </c>
      <c r="N243" s="6">
        <v>73431</v>
      </c>
      <c r="O243" s="6">
        <v>440586</v>
      </c>
      <c r="P243" s="6">
        <f t="shared" si="3"/>
        <v>440586</v>
      </c>
      <c r="Q243" s="6">
        <v>0</v>
      </c>
      <c r="R243" s="11">
        <v>0</v>
      </c>
      <c r="S243" s="6">
        <v>0</v>
      </c>
      <c r="T243" s="2" t="s">
        <v>207</v>
      </c>
      <c r="U243" s="2" t="s">
        <v>408</v>
      </c>
      <c r="V243" s="2" t="s">
        <v>365</v>
      </c>
      <c r="W243" s="2" t="s">
        <v>113</v>
      </c>
      <c r="X243" s="2" t="s">
        <v>425</v>
      </c>
      <c r="Y243" s="2" t="s">
        <v>240</v>
      </c>
      <c r="Z243" s="2"/>
      <c r="AA243" s="2"/>
      <c r="AB243" t="s">
        <v>536</v>
      </c>
      <c r="AC243">
        <v>440586</v>
      </c>
      <c r="AD243" t="str">
        <f>VLOOKUP(AE243,Table1[[Ký hiệu]:[Hướng xli]],8,0)</f>
        <v>đã ghi nhận và thanh toán</v>
      </c>
      <c r="AE243" s="2">
        <v>38212</v>
      </c>
      <c r="AF243" s="6"/>
    </row>
    <row r="244" spans="1:32" x14ac:dyDescent="0.25">
      <c r="A244" s="8">
        <v>45498</v>
      </c>
      <c r="B244" s="2" t="s">
        <v>153</v>
      </c>
      <c r="C244" s="8">
        <v>45499</v>
      </c>
      <c r="D244" s="2" t="s">
        <v>296</v>
      </c>
      <c r="E244" s="2">
        <v>4161680938</v>
      </c>
      <c r="F244" s="2" t="s">
        <v>127</v>
      </c>
      <c r="G244" s="2" t="s">
        <v>411</v>
      </c>
      <c r="H244" s="2" t="s">
        <v>251</v>
      </c>
      <c r="I244" s="2" t="s">
        <v>328</v>
      </c>
      <c r="J244" s="2" t="s">
        <v>305</v>
      </c>
      <c r="K244" s="2" t="s">
        <v>80</v>
      </c>
      <c r="L244" s="11">
        <v>6</v>
      </c>
      <c r="M244" s="11">
        <v>6</v>
      </c>
      <c r="N244" s="6">
        <v>111058</v>
      </c>
      <c r="O244" s="6">
        <v>666348</v>
      </c>
      <c r="P244" s="6">
        <f t="shared" si="3"/>
        <v>666348</v>
      </c>
      <c r="Q244" s="6">
        <v>0</v>
      </c>
      <c r="R244" s="11">
        <v>0</v>
      </c>
      <c r="S244" s="6">
        <v>0</v>
      </c>
      <c r="T244" s="2" t="s">
        <v>207</v>
      </c>
      <c r="U244" s="2" t="s">
        <v>408</v>
      </c>
      <c r="V244" s="2" t="s">
        <v>365</v>
      </c>
      <c r="W244" s="2" t="s">
        <v>113</v>
      </c>
      <c r="X244" s="2" t="s">
        <v>425</v>
      </c>
      <c r="Y244" s="2" t="s">
        <v>240</v>
      </c>
      <c r="Z244" s="2"/>
      <c r="AA244" s="2"/>
      <c r="AB244" t="s">
        <v>536</v>
      </c>
      <c r="AC244">
        <v>666348</v>
      </c>
      <c r="AD244" t="str">
        <f>VLOOKUP(AE244,Table1[[Ký hiệu]:[Hướng xli]],8,0)</f>
        <v>đã ghi nhận và thanh toán</v>
      </c>
      <c r="AE244" s="2">
        <v>38212</v>
      </c>
      <c r="AF244" s="6"/>
    </row>
    <row r="245" spans="1:32" x14ac:dyDescent="0.25">
      <c r="A245" s="8">
        <v>45498</v>
      </c>
      <c r="B245" s="2" t="s">
        <v>230</v>
      </c>
      <c r="C245" s="8">
        <v>45499</v>
      </c>
      <c r="D245" s="2" t="s">
        <v>435</v>
      </c>
      <c r="E245" s="2">
        <v>4161681632</v>
      </c>
      <c r="F245" s="2" t="s">
        <v>423</v>
      </c>
      <c r="G245" s="2" t="s">
        <v>411</v>
      </c>
      <c r="H245" s="2" t="s">
        <v>251</v>
      </c>
      <c r="I245" s="2" t="s">
        <v>450</v>
      </c>
      <c r="J245" s="2" t="s">
        <v>306</v>
      </c>
      <c r="K245" s="2" t="s">
        <v>80</v>
      </c>
      <c r="L245" s="11">
        <v>4</v>
      </c>
      <c r="M245" s="11">
        <v>4</v>
      </c>
      <c r="N245" s="6">
        <v>73431</v>
      </c>
      <c r="O245" s="6">
        <v>293724</v>
      </c>
      <c r="P245" s="6">
        <f t="shared" si="3"/>
        <v>293724</v>
      </c>
      <c r="Q245" s="6">
        <v>0</v>
      </c>
      <c r="R245" s="11">
        <v>0</v>
      </c>
      <c r="S245" s="6">
        <v>0</v>
      </c>
      <c r="T245" s="2" t="s">
        <v>207</v>
      </c>
      <c r="U245" s="2" t="s">
        <v>408</v>
      </c>
      <c r="V245" s="2" t="s">
        <v>365</v>
      </c>
      <c r="W245" s="2" t="s">
        <v>113</v>
      </c>
      <c r="X245" s="2" t="s">
        <v>425</v>
      </c>
      <c r="Y245" s="2" t="s">
        <v>240</v>
      </c>
      <c r="Z245" s="2"/>
      <c r="AA245" s="2"/>
      <c r="AB245" t="s">
        <v>513</v>
      </c>
      <c r="AC245">
        <v>0</v>
      </c>
      <c r="AD245" t="str">
        <f>VLOOKUP(AE245,Table1[[Ký hiệu]:[Hướng xli]],9,0)</f>
        <v>NCC điều chỉnh giảm toàn bộ HĐ</v>
      </c>
      <c r="AE245" s="2">
        <v>38215</v>
      </c>
      <c r="AF245" s="6"/>
    </row>
    <row r="246" spans="1:32" x14ac:dyDescent="0.25">
      <c r="A246" s="8">
        <v>45498</v>
      </c>
      <c r="B246" s="2" t="s">
        <v>230</v>
      </c>
      <c r="C246" s="8">
        <v>45499</v>
      </c>
      <c r="D246" s="2" t="s">
        <v>435</v>
      </c>
      <c r="E246" s="2">
        <v>4161681632</v>
      </c>
      <c r="F246" s="2" t="s">
        <v>423</v>
      </c>
      <c r="G246" s="2" t="s">
        <v>411</v>
      </c>
      <c r="H246" s="2" t="s">
        <v>251</v>
      </c>
      <c r="I246" s="2" t="s">
        <v>328</v>
      </c>
      <c r="J246" s="2" t="s">
        <v>305</v>
      </c>
      <c r="K246" s="2" t="s">
        <v>80</v>
      </c>
      <c r="L246" s="11">
        <v>4</v>
      </c>
      <c r="M246" s="11">
        <v>4</v>
      </c>
      <c r="N246" s="6">
        <v>111058</v>
      </c>
      <c r="O246" s="6">
        <v>444232</v>
      </c>
      <c r="P246" s="6">
        <f t="shared" si="3"/>
        <v>444232</v>
      </c>
      <c r="Q246" s="6">
        <v>0</v>
      </c>
      <c r="R246" s="11">
        <v>0</v>
      </c>
      <c r="S246" s="6">
        <v>0</v>
      </c>
      <c r="T246" s="2" t="s">
        <v>207</v>
      </c>
      <c r="U246" s="2" t="s">
        <v>408</v>
      </c>
      <c r="V246" s="2" t="s">
        <v>365</v>
      </c>
      <c r="W246" s="2" t="s">
        <v>113</v>
      </c>
      <c r="X246" s="2" t="s">
        <v>425</v>
      </c>
      <c r="Y246" s="2" t="s">
        <v>240</v>
      </c>
      <c r="Z246" s="2"/>
      <c r="AA246" s="2"/>
      <c r="AB246" t="s">
        <v>513</v>
      </c>
      <c r="AC246">
        <v>0</v>
      </c>
      <c r="AD246" t="str">
        <f>VLOOKUP(AE246,Table1[[Ký hiệu]:[Hướng xli]],9,0)</f>
        <v>NCC điều chỉnh giảm toàn bộ HĐ</v>
      </c>
      <c r="AE246" s="2">
        <v>38215</v>
      </c>
      <c r="AF246" s="6"/>
    </row>
    <row r="247" spans="1:32" x14ac:dyDescent="0.25">
      <c r="A247" s="8">
        <v>45474</v>
      </c>
      <c r="B247" s="2" t="s">
        <v>419</v>
      </c>
      <c r="C247" s="8">
        <v>45499</v>
      </c>
      <c r="D247" s="2" t="s">
        <v>452</v>
      </c>
      <c r="E247" s="2" t="s">
        <v>167</v>
      </c>
      <c r="F247" s="2" t="s">
        <v>422</v>
      </c>
      <c r="G247" s="2" t="s">
        <v>72</v>
      </c>
      <c r="H247" s="2" t="s">
        <v>158</v>
      </c>
      <c r="I247" s="2" t="s">
        <v>45</v>
      </c>
      <c r="J247" s="2" t="s">
        <v>168</v>
      </c>
      <c r="K247" s="2" t="s">
        <v>80</v>
      </c>
      <c r="L247" s="11">
        <v>3</v>
      </c>
      <c r="M247" s="11">
        <v>3</v>
      </c>
      <c r="N247" s="6">
        <v>49500</v>
      </c>
      <c r="O247" s="6">
        <v>148500</v>
      </c>
      <c r="P247" s="6">
        <f t="shared" si="3"/>
        <v>148500</v>
      </c>
      <c r="Q247" s="6">
        <v>0</v>
      </c>
      <c r="R247" s="11">
        <v>0</v>
      </c>
      <c r="S247" s="6">
        <v>0</v>
      </c>
      <c r="T247" s="2"/>
      <c r="U247" s="2" t="s">
        <v>122</v>
      </c>
      <c r="V247" s="2"/>
      <c r="W247" s="2" t="s">
        <v>253</v>
      </c>
      <c r="X247" s="2" t="s">
        <v>425</v>
      </c>
      <c r="Y247" s="2"/>
      <c r="Z247" s="2" t="s">
        <v>251</v>
      </c>
      <c r="AA247" s="2"/>
      <c r="AB247" t="s">
        <v>513</v>
      </c>
      <c r="AC247">
        <v>0</v>
      </c>
      <c r="AD247" t="str">
        <f>VLOOKUP(AE247,Table1[[Ký hiệu]:[Hướng xli]],9,0)</f>
        <v>NCC điều chỉnh giảm toàn bộ HĐ</v>
      </c>
      <c r="AE247" s="2">
        <v>38251</v>
      </c>
      <c r="AF247" s="6"/>
    </row>
    <row r="248" spans="1:32" x14ac:dyDescent="0.25">
      <c r="A248" s="8">
        <v>45474</v>
      </c>
      <c r="B248" s="2" t="s">
        <v>129</v>
      </c>
      <c r="C248" s="8">
        <v>45499</v>
      </c>
      <c r="D248" s="2" t="s">
        <v>109</v>
      </c>
      <c r="E248" s="2" t="s">
        <v>111</v>
      </c>
      <c r="F248" s="2" t="s">
        <v>79</v>
      </c>
      <c r="G248" s="2" t="s">
        <v>341</v>
      </c>
      <c r="H248" s="2" t="s">
        <v>43</v>
      </c>
      <c r="I248" s="2" t="s">
        <v>243</v>
      </c>
      <c r="J248" s="2" t="s">
        <v>430</v>
      </c>
      <c r="K248" s="2" t="s">
        <v>80</v>
      </c>
      <c r="L248" s="11">
        <v>2</v>
      </c>
      <c r="M248" s="11">
        <v>2</v>
      </c>
      <c r="N248" s="6">
        <v>37720</v>
      </c>
      <c r="O248" s="6">
        <v>75440</v>
      </c>
      <c r="P248" s="6">
        <f t="shared" si="3"/>
        <v>75440</v>
      </c>
      <c r="Q248" s="6">
        <v>0</v>
      </c>
      <c r="R248" s="11">
        <v>0</v>
      </c>
      <c r="S248" s="6">
        <v>0</v>
      </c>
      <c r="T248" s="2"/>
      <c r="U248" s="2" t="s">
        <v>337</v>
      </c>
      <c r="V248" s="2"/>
      <c r="W248" s="2" t="s">
        <v>253</v>
      </c>
      <c r="X248" s="2" t="s">
        <v>425</v>
      </c>
      <c r="Y248" s="2"/>
      <c r="Z248" s="2" t="s">
        <v>251</v>
      </c>
      <c r="AA248" s="2"/>
      <c r="AB248" t="s">
        <v>520</v>
      </c>
      <c r="AC248">
        <v>75440</v>
      </c>
      <c r="AD248" t="str">
        <f>VLOOKUP(AE248,Table1[[Ký hiệu]:[Hướng xli]],9,0)</f>
        <v xml:space="preserve">NCC xuất hđ điều chỉnh giảm toàn bộ HĐ -&gt; xuất hđ mới đúng giá theo PO của wcm </v>
      </c>
      <c r="AE248" s="2">
        <v>38256</v>
      </c>
      <c r="AF248" s="6"/>
    </row>
    <row r="249" spans="1:32" s="18" customFormat="1" x14ac:dyDescent="0.25">
      <c r="A249" s="19">
        <v>45474</v>
      </c>
      <c r="B249" s="20" t="s">
        <v>129</v>
      </c>
      <c r="C249" s="19">
        <v>45499</v>
      </c>
      <c r="D249" s="20" t="s">
        <v>109</v>
      </c>
      <c r="E249" s="20" t="s">
        <v>111</v>
      </c>
      <c r="F249" s="20" t="s">
        <v>79</v>
      </c>
      <c r="G249" s="20" t="s">
        <v>341</v>
      </c>
      <c r="H249" s="20" t="s">
        <v>43</v>
      </c>
      <c r="I249" s="20" t="s">
        <v>448</v>
      </c>
      <c r="J249" s="20" t="s">
        <v>372</v>
      </c>
      <c r="K249" s="20" t="s">
        <v>80</v>
      </c>
      <c r="L249" s="21">
        <v>5</v>
      </c>
      <c r="M249" s="21">
        <v>5</v>
      </c>
      <c r="N249" s="22">
        <v>74250</v>
      </c>
      <c r="O249" s="22">
        <v>371250</v>
      </c>
      <c r="P249" s="17">
        <f t="shared" si="3"/>
        <v>371250</v>
      </c>
      <c r="Q249" s="22">
        <v>0</v>
      </c>
      <c r="R249" s="21">
        <v>0</v>
      </c>
      <c r="S249" s="22">
        <v>0</v>
      </c>
      <c r="T249" s="20"/>
      <c r="U249" s="20" t="s">
        <v>337</v>
      </c>
      <c r="V249" s="20"/>
      <c r="W249" s="20" t="s">
        <v>253</v>
      </c>
      <c r="X249" s="20" t="s">
        <v>425</v>
      </c>
      <c r="Y249" s="20"/>
      <c r="Z249" s="20" t="s">
        <v>251</v>
      </c>
      <c r="AA249" s="20"/>
      <c r="AB249" s="18" t="s">
        <v>520</v>
      </c>
      <c r="AC249" s="18">
        <v>371250</v>
      </c>
      <c r="AD249" t="str">
        <f>VLOOKUP(AE249,Table1[[Ký hiệu]:[Hướng xli]],9,0)</f>
        <v xml:space="preserve">NCC xuất hđ điều chỉnh giảm toàn bộ HĐ -&gt; xuất hđ mới đúng giá theo PO của wcm </v>
      </c>
      <c r="AE249" s="20">
        <v>38256</v>
      </c>
      <c r="AF249" s="17"/>
    </row>
    <row r="250" spans="1:32" x14ac:dyDescent="0.25">
      <c r="A250" s="8">
        <v>45474</v>
      </c>
      <c r="B250" s="2" t="s">
        <v>129</v>
      </c>
      <c r="C250" s="8">
        <v>45499</v>
      </c>
      <c r="D250" s="2" t="s">
        <v>109</v>
      </c>
      <c r="E250" s="2" t="s">
        <v>111</v>
      </c>
      <c r="F250" s="2" t="s">
        <v>79</v>
      </c>
      <c r="G250" s="2" t="s">
        <v>341</v>
      </c>
      <c r="H250" s="2" t="s">
        <v>43</v>
      </c>
      <c r="I250" s="2" t="s">
        <v>490</v>
      </c>
      <c r="J250" s="2" t="s">
        <v>236</v>
      </c>
      <c r="K250" s="2" t="s">
        <v>80</v>
      </c>
      <c r="L250" s="11">
        <v>5</v>
      </c>
      <c r="M250" s="11">
        <v>5</v>
      </c>
      <c r="N250" s="6">
        <v>70950</v>
      </c>
      <c r="O250" s="6">
        <v>354750</v>
      </c>
      <c r="P250" s="6">
        <f t="shared" si="3"/>
        <v>354750</v>
      </c>
      <c r="Q250" s="6">
        <v>0</v>
      </c>
      <c r="R250" s="11">
        <v>0</v>
      </c>
      <c r="S250" s="6">
        <v>0</v>
      </c>
      <c r="T250" s="2"/>
      <c r="U250" s="2" t="s">
        <v>337</v>
      </c>
      <c r="V250" s="2"/>
      <c r="W250" s="2" t="s">
        <v>253</v>
      </c>
      <c r="X250" s="2" t="s">
        <v>425</v>
      </c>
      <c r="Y250" s="2"/>
      <c r="Z250" s="2" t="s">
        <v>251</v>
      </c>
      <c r="AA250" s="2"/>
      <c r="AB250" t="s">
        <v>520</v>
      </c>
      <c r="AC250">
        <v>354750</v>
      </c>
      <c r="AD250" t="str">
        <f>VLOOKUP(AE250,Table1[[Ký hiệu]:[Hướng xli]],9,0)</f>
        <v xml:space="preserve">NCC xuất hđ điều chỉnh giảm toàn bộ HĐ -&gt; xuất hđ mới đúng giá theo PO của wcm </v>
      </c>
      <c r="AE250" s="2">
        <v>38256</v>
      </c>
      <c r="AF250" s="6"/>
    </row>
    <row r="251" spans="1:32" x14ac:dyDescent="0.25">
      <c r="A251" s="8">
        <v>45495</v>
      </c>
      <c r="B251" s="2" t="s">
        <v>487</v>
      </c>
      <c r="C251" s="8">
        <v>45499</v>
      </c>
      <c r="D251" s="2" t="s">
        <v>188</v>
      </c>
      <c r="E251" s="2" t="s">
        <v>375</v>
      </c>
      <c r="F251" s="2" t="s">
        <v>204</v>
      </c>
      <c r="G251" s="2" t="s">
        <v>63</v>
      </c>
      <c r="H251" s="2" t="s">
        <v>117</v>
      </c>
      <c r="I251" s="2" t="s">
        <v>328</v>
      </c>
      <c r="J251" s="2" t="s">
        <v>305</v>
      </c>
      <c r="K251" s="2" t="s">
        <v>80</v>
      </c>
      <c r="L251" s="11">
        <v>12</v>
      </c>
      <c r="M251" s="11">
        <v>12</v>
      </c>
      <c r="N251" s="6">
        <v>111058</v>
      </c>
      <c r="O251" s="6">
        <v>1332696</v>
      </c>
      <c r="P251" s="6">
        <f t="shared" si="3"/>
        <v>1332696</v>
      </c>
      <c r="Q251" s="6">
        <v>0</v>
      </c>
      <c r="R251" s="11">
        <v>0</v>
      </c>
      <c r="S251" s="6">
        <v>0</v>
      </c>
      <c r="T251" s="2"/>
      <c r="U251" s="2" t="s">
        <v>197</v>
      </c>
      <c r="V251" s="2"/>
      <c r="W251" s="2" t="s">
        <v>113</v>
      </c>
      <c r="X251" s="2" t="s">
        <v>425</v>
      </c>
      <c r="Y251" s="2" t="s">
        <v>240</v>
      </c>
      <c r="Z251" s="2"/>
      <c r="AA251" s="2"/>
      <c r="AB251" t="s">
        <v>522</v>
      </c>
      <c r="AC251">
        <v>1332696</v>
      </c>
      <c r="AD251" t="str">
        <f>VLOOKUP(AE251,Table1[[Ký hiệu]:[Hướng xli]],8,0)</f>
        <v>đã ghi nhận và thanh toán</v>
      </c>
      <c r="AE251" s="2">
        <v>38307</v>
      </c>
      <c r="AF251" s="6"/>
    </row>
    <row r="252" spans="1:32" x14ac:dyDescent="0.25">
      <c r="A252" s="8">
        <v>45495</v>
      </c>
      <c r="B252" s="2" t="s">
        <v>283</v>
      </c>
      <c r="C252" s="8">
        <v>45499</v>
      </c>
      <c r="D252" s="2" t="s">
        <v>390</v>
      </c>
      <c r="E252" s="2" t="s">
        <v>170</v>
      </c>
      <c r="F252" s="2" t="s">
        <v>298</v>
      </c>
      <c r="G252" s="2" t="s">
        <v>140</v>
      </c>
      <c r="H252" s="2" t="s">
        <v>84</v>
      </c>
      <c r="I252" s="2" t="s">
        <v>328</v>
      </c>
      <c r="J252" s="2" t="s">
        <v>305</v>
      </c>
      <c r="K252" s="2" t="s">
        <v>80</v>
      </c>
      <c r="L252" s="11">
        <v>12</v>
      </c>
      <c r="M252" s="11">
        <v>12</v>
      </c>
      <c r="N252" s="6">
        <v>111058</v>
      </c>
      <c r="O252" s="6">
        <v>1332696</v>
      </c>
      <c r="P252" s="6">
        <f t="shared" si="3"/>
        <v>1332696</v>
      </c>
      <c r="Q252" s="6">
        <v>0</v>
      </c>
      <c r="R252" s="11">
        <v>0</v>
      </c>
      <c r="S252" s="6">
        <v>0</v>
      </c>
      <c r="T252" s="2"/>
      <c r="U252" s="2" t="s">
        <v>35</v>
      </c>
      <c r="V252" s="2" t="s">
        <v>460</v>
      </c>
      <c r="W252" s="2" t="s">
        <v>113</v>
      </c>
      <c r="X252" s="2" t="s">
        <v>425</v>
      </c>
      <c r="Y252" s="2" t="s">
        <v>240</v>
      </c>
      <c r="Z252" s="2"/>
      <c r="AA252" s="2"/>
      <c r="AB252" t="s">
        <v>522</v>
      </c>
      <c r="AC252">
        <v>1332696</v>
      </c>
      <c r="AD252" t="str">
        <f>VLOOKUP(AE252,Table1[[Ký hiệu]:[Hướng xli]],8,0)</f>
        <v>đã ghi nhận và thanh toán</v>
      </c>
      <c r="AE252" s="2">
        <v>38314</v>
      </c>
      <c r="AF252" s="6"/>
    </row>
    <row r="253" spans="1:32" x14ac:dyDescent="0.25">
      <c r="A253" s="8">
        <v>45506</v>
      </c>
      <c r="B253" s="2" t="s">
        <v>281</v>
      </c>
      <c r="C253" s="8">
        <v>45512</v>
      </c>
      <c r="D253" s="2" t="s">
        <v>347</v>
      </c>
      <c r="E253" s="2">
        <v>4161712440</v>
      </c>
      <c r="F253" s="2" t="s">
        <v>458</v>
      </c>
      <c r="G253" s="2" t="s">
        <v>359</v>
      </c>
      <c r="H253" s="2"/>
      <c r="I253" s="2" t="s">
        <v>328</v>
      </c>
      <c r="J253" s="2" t="s">
        <v>305</v>
      </c>
      <c r="K253" s="2" t="s">
        <v>80</v>
      </c>
      <c r="L253" s="11">
        <v>8</v>
      </c>
      <c r="M253" s="11">
        <v>8</v>
      </c>
      <c r="N253" s="6">
        <v>111058</v>
      </c>
      <c r="O253" s="6">
        <v>888464</v>
      </c>
      <c r="P253" s="6">
        <f t="shared" si="3"/>
        <v>888464</v>
      </c>
      <c r="Q253" s="6">
        <v>0</v>
      </c>
      <c r="R253" s="11">
        <v>0</v>
      </c>
      <c r="S253" s="6">
        <v>0</v>
      </c>
      <c r="T253" s="2" t="s">
        <v>462</v>
      </c>
      <c r="U253" s="2" t="s">
        <v>252</v>
      </c>
      <c r="V253" s="2" t="s">
        <v>407</v>
      </c>
      <c r="W253" s="2" t="s">
        <v>253</v>
      </c>
      <c r="X253" s="2" t="s">
        <v>425</v>
      </c>
      <c r="Y253" s="2" t="s">
        <v>445</v>
      </c>
      <c r="Z253" s="2"/>
      <c r="AA253" s="2"/>
      <c r="AB253" t="s">
        <v>522</v>
      </c>
      <c r="AC253">
        <v>888464</v>
      </c>
      <c r="AD253" t="str">
        <f>VLOOKUP(AE253,Table1[[Ký hiệu]:[Hướng xli]],8,0)</f>
        <v>đã ghi nhận và thanh toán</v>
      </c>
      <c r="AE253" s="2">
        <v>40303</v>
      </c>
      <c r="AF253" s="6"/>
    </row>
    <row r="254" spans="1:32" x14ac:dyDescent="0.25">
      <c r="A254" s="8">
        <v>45509</v>
      </c>
      <c r="B254" s="2" t="s">
        <v>366</v>
      </c>
      <c r="C254" s="8">
        <v>45512</v>
      </c>
      <c r="D254" s="2" t="s">
        <v>291</v>
      </c>
      <c r="E254" s="2">
        <v>4162165933</v>
      </c>
      <c r="F254" s="2" t="s">
        <v>267</v>
      </c>
      <c r="G254" s="2" t="s">
        <v>411</v>
      </c>
      <c r="H254" s="2" t="s">
        <v>251</v>
      </c>
      <c r="I254" s="2" t="s">
        <v>450</v>
      </c>
      <c r="J254" s="2" t="s">
        <v>306</v>
      </c>
      <c r="K254" s="2" t="s">
        <v>80</v>
      </c>
      <c r="L254" s="11">
        <v>4</v>
      </c>
      <c r="M254" s="11">
        <v>4</v>
      </c>
      <c r="N254" s="6">
        <v>73431</v>
      </c>
      <c r="O254" s="6">
        <v>293724</v>
      </c>
      <c r="P254" s="6">
        <f t="shared" si="3"/>
        <v>293724</v>
      </c>
      <c r="Q254" s="6">
        <v>0</v>
      </c>
      <c r="R254" s="11">
        <v>0</v>
      </c>
      <c r="S254" s="6">
        <v>0</v>
      </c>
      <c r="T254" s="2" t="s">
        <v>32</v>
      </c>
      <c r="U254" s="2" t="s">
        <v>408</v>
      </c>
      <c r="V254" s="2" t="s">
        <v>365</v>
      </c>
      <c r="W254" s="2" t="s">
        <v>113</v>
      </c>
      <c r="X254" s="2" t="s">
        <v>425</v>
      </c>
      <c r="Y254" s="2" t="s">
        <v>240</v>
      </c>
      <c r="Z254" s="2"/>
      <c r="AA254" s="2"/>
      <c r="AB254" t="s">
        <v>518</v>
      </c>
      <c r="AC254">
        <v>0</v>
      </c>
      <c r="AD254" t="str">
        <f>VLOOKUP(AE254,Table1[[Ký hiệu]:[Hướng xli]],9,0)</f>
        <v>NCC điều chỉnh giảm toàn bộ HĐ</v>
      </c>
      <c r="AE254" s="2">
        <v>41005</v>
      </c>
      <c r="AF254" s="6"/>
    </row>
    <row r="255" spans="1:32" x14ac:dyDescent="0.25">
      <c r="A255" s="8">
        <v>45509</v>
      </c>
      <c r="B255" s="2" t="s">
        <v>366</v>
      </c>
      <c r="C255" s="8">
        <v>45512</v>
      </c>
      <c r="D255" s="2" t="s">
        <v>291</v>
      </c>
      <c r="E255" s="2">
        <v>4162165933</v>
      </c>
      <c r="F255" s="2" t="s">
        <v>267</v>
      </c>
      <c r="G255" s="2" t="s">
        <v>411</v>
      </c>
      <c r="H255" s="2" t="s">
        <v>251</v>
      </c>
      <c r="I255" s="2" t="s">
        <v>472</v>
      </c>
      <c r="J255" s="2" t="s">
        <v>256</v>
      </c>
      <c r="K255" s="2" t="s">
        <v>80</v>
      </c>
      <c r="L255" s="11">
        <v>4</v>
      </c>
      <c r="M255" s="11">
        <v>4</v>
      </c>
      <c r="N255" s="6">
        <v>55595</v>
      </c>
      <c r="O255" s="6">
        <v>222380</v>
      </c>
      <c r="P255" s="6">
        <f t="shared" si="3"/>
        <v>222380</v>
      </c>
      <c r="Q255" s="6">
        <v>0</v>
      </c>
      <c r="R255" s="11">
        <v>0</v>
      </c>
      <c r="S255" s="6">
        <v>0</v>
      </c>
      <c r="T255" s="2" t="s">
        <v>32</v>
      </c>
      <c r="U255" s="2" t="s">
        <v>408</v>
      </c>
      <c r="V255" s="2" t="s">
        <v>365</v>
      </c>
      <c r="W255" s="2" t="s">
        <v>113</v>
      </c>
      <c r="X255" s="2" t="s">
        <v>425</v>
      </c>
      <c r="Y255" s="2" t="s">
        <v>240</v>
      </c>
      <c r="Z255" s="2"/>
      <c r="AA255" s="2"/>
      <c r="AB255" t="s">
        <v>518</v>
      </c>
      <c r="AC255">
        <v>0</v>
      </c>
      <c r="AD255" t="str">
        <f>VLOOKUP(AE255,Table1[[Ký hiệu]:[Hướng xli]],9,0)</f>
        <v>NCC điều chỉnh giảm toàn bộ HĐ</v>
      </c>
      <c r="AE255" s="2">
        <v>41005</v>
      </c>
      <c r="AF255" s="6"/>
    </row>
    <row r="256" spans="1:32" x14ac:dyDescent="0.25">
      <c r="A256" s="8">
        <v>45509</v>
      </c>
      <c r="B256" s="2" t="s">
        <v>366</v>
      </c>
      <c r="C256" s="8">
        <v>45512</v>
      </c>
      <c r="D256" s="2" t="s">
        <v>291</v>
      </c>
      <c r="E256" s="2">
        <v>4162165933</v>
      </c>
      <c r="F256" s="2" t="s">
        <v>267</v>
      </c>
      <c r="G256" s="2" t="s">
        <v>411</v>
      </c>
      <c r="H256" s="2" t="s">
        <v>251</v>
      </c>
      <c r="I256" s="2" t="s">
        <v>45</v>
      </c>
      <c r="J256" s="2" t="s">
        <v>168</v>
      </c>
      <c r="K256" s="2" t="s">
        <v>80</v>
      </c>
      <c r="L256" s="11">
        <v>4</v>
      </c>
      <c r="M256" s="11">
        <v>4</v>
      </c>
      <c r="N256" s="6">
        <v>49500</v>
      </c>
      <c r="O256" s="6">
        <v>198000</v>
      </c>
      <c r="P256" s="6">
        <f t="shared" si="3"/>
        <v>198000</v>
      </c>
      <c r="Q256" s="6">
        <v>0</v>
      </c>
      <c r="R256" s="11">
        <v>0</v>
      </c>
      <c r="S256" s="6">
        <v>0</v>
      </c>
      <c r="T256" s="2" t="s">
        <v>32</v>
      </c>
      <c r="U256" s="2" t="s">
        <v>408</v>
      </c>
      <c r="V256" s="2" t="s">
        <v>365</v>
      </c>
      <c r="W256" s="2" t="s">
        <v>113</v>
      </c>
      <c r="X256" s="2" t="s">
        <v>425</v>
      </c>
      <c r="Y256" s="2" t="s">
        <v>240</v>
      </c>
      <c r="Z256" s="2"/>
      <c r="AA256" s="2"/>
      <c r="AB256" t="s">
        <v>518</v>
      </c>
      <c r="AC256">
        <v>0</v>
      </c>
      <c r="AD256" t="str">
        <f>VLOOKUP(AE256,Table1[[Ký hiệu]:[Hướng xli]],9,0)</f>
        <v>NCC điều chỉnh giảm toàn bộ HĐ</v>
      </c>
      <c r="AE256" s="2">
        <v>41005</v>
      </c>
      <c r="AF256" s="6"/>
    </row>
    <row r="257" spans="1:32" x14ac:dyDescent="0.25">
      <c r="A257" s="8">
        <v>45509</v>
      </c>
      <c r="B257" s="2" t="s">
        <v>366</v>
      </c>
      <c r="C257" s="8">
        <v>45512</v>
      </c>
      <c r="D257" s="2" t="s">
        <v>291</v>
      </c>
      <c r="E257" s="2">
        <v>4162165933</v>
      </c>
      <c r="F257" s="2" t="s">
        <v>267</v>
      </c>
      <c r="G257" s="2" t="s">
        <v>411</v>
      </c>
      <c r="H257" s="2" t="s">
        <v>251</v>
      </c>
      <c r="I257" s="2" t="s">
        <v>490</v>
      </c>
      <c r="J257" s="2" t="s">
        <v>236</v>
      </c>
      <c r="K257" s="2" t="s">
        <v>80</v>
      </c>
      <c r="L257" s="11">
        <v>4</v>
      </c>
      <c r="M257" s="11">
        <v>4</v>
      </c>
      <c r="N257" s="6">
        <v>70950</v>
      </c>
      <c r="O257" s="6">
        <v>283800</v>
      </c>
      <c r="P257" s="6">
        <f t="shared" si="3"/>
        <v>283800</v>
      </c>
      <c r="Q257" s="6">
        <v>0</v>
      </c>
      <c r="R257" s="11">
        <v>0</v>
      </c>
      <c r="S257" s="6">
        <v>0</v>
      </c>
      <c r="T257" s="2" t="s">
        <v>32</v>
      </c>
      <c r="U257" s="2" t="s">
        <v>408</v>
      </c>
      <c r="V257" s="2" t="s">
        <v>365</v>
      </c>
      <c r="W257" s="2" t="s">
        <v>113</v>
      </c>
      <c r="X257" s="2" t="s">
        <v>425</v>
      </c>
      <c r="Y257" s="2" t="s">
        <v>240</v>
      </c>
      <c r="Z257" s="2"/>
      <c r="AA257" s="2"/>
      <c r="AB257" t="s">
        <v>518</v>
      </c>
      <c r="AC257">
        <v>0</v>
      </c>
      <c r="AD257" t="str">
        <f>VLOOKUP(AE257,Table1[[Ký hiệu]:[Hướng xli]],9,0)</f>
        <v>NCC điều chỉnh giảm toàn bộ HĐ</v>
      </c>
      <c r="AE257" s="2">
        <v>41005</v>
      </c>
      <c r="AF257" s="6"/>
    </row>
    <row r="258" spans="1:32" x14ac:dyDescent="0.25">
      <c r="A258" s="8">
        <v>45509</v>
      </c>
      <c r="B258" s="2" t="s">
        <v>366</v>
      </c>
      <c r="C258" s="8">
        <v>45512</v>
      </c>
      <c r="D258" s="2" t="s">
        <v>291</v>
      </c>
      <c r="E258" s="2">
        <v>4162165933</v>
      </c>
      <c r="F258" s="2" t="s">
        <v>267</v>
      </c>
      <c r="G258" s="2" t="s">
        <v>411</v>
      </c>
      <c r="H258" s="2" t="s">
        <v>251</v>
      </c>
      <c r="I258" s="2" t="s">
        <v>448</v>
      </c>
      <c r="J258" s="2" t="s">
        <v>372</v>
      </c>
      <c r="K258" s="2" t="s">
        <v>80</v>
      </c>
      <c r="L258" s="11">
        <v>4</v>
      </c>
      <c r="M258" s="11">
        <v>4</v>
      </c>
      <c r="N258" s="6">
        <v>74250</v>
      </c>
      <c r="O258" s="6">
        <v>297000</v>
      </c>
      <c r="P258" s="6">
        <f t="shared" si="3"/>
        <v>297000</v>
      </c>
      <c r="Q258" s="6">
        <v>0</v>
      </c>
      <c r="R258" s="11">
        <v>0</v>
      </c>
      <c r="S258" s="6">
        <v>0</v>
      </c>
      <c r="T258" s="2" t="s">
        <v>32</v>
      </c>
      <c r="U258" s="2" t="s">
        <v>408</v>
      </c>
      <c r="V258" s="2" t="s">
        <v>365</v>
      </c>
      <c r="W258" s="2" t="s">
        <v>113</v>
      </c>
      <c r="X258" s="2" t="s">
        <v>425</v>
      </c>
      <c r="Y258" s="2" t="s">
        <v>240</v>
      </c>
      <c r="Z258" s="2"/>
      <c r="AA258" s="2"/>
      <c r="AB258" t="s">
        <v>518</v>
      </c>
      <c r="AC258">
        <v>0</v>
      </c>
      <c r="AD258" t="str">
        <f>VLOOKUP(AE258,Table1[[Ký hiệu]:[Hướng xli]],9,0)</f>
        <v>NCC điều chỉnh giảm toàn bộ HĐ</v>
      </c>
      <c r="AE258" s="2">
        <v>41005</v>
      </c>
      <c r="AF258" s="6"/>
    </row>
    <row r="259" spans="1:32" x14ac:dyDescent="0.25">
      <c r="A259" s="8">
        <v>45509</v>
      </c>
      <c r="B259" s="2" t="s">
        <v>366</v>
      </c>
      <c r="C259" s="8">
        <v>45512</v>
      </c>
      <c r="D259" s="2" t="s">
        <v>291</v>
      </c>
      <c r="E259" s="2">
        <v>4162165933</v>
      </c>
      <c r="F259" s="2" t="s">
        <v>267</v>
      </c>
      <c r="G259" s="2" t="s">
        <v>411</v>
      </c>
      <c r="H259" s="2" t="s">
        <v>251</v>
      </c>
      <c r="I259" s="2" t="s">
        <v>500</v>
      </c>
      <c r="J259" s="2" t="s">
        <v>485</v>
      </c>
      <c r="K259" s="2" t="s">
        <v>80</v>
      </c>
      <c r="L259" s="11">
        <v>4</v>
      </c>
      <c r="M259" s="11">
        <v>4</v>
      </c>
      <c r="N259" s="6">
        <v>50182</v>
      </c>
      <c r="O259" s="6">
        <v>200728</v>
      </c>
      <c r="P259" s="6">
        <f t="shared" ref="P259:P321" si="4">M259*N259</f>
        <v>200728</v>
      </c>
      <c r="Q259" s="6">
        <v>0</v>
      </c>
      <c r="R259" s="11">
        <v>0</v>
      </c>
      <c r="S259" s="6">
        <v>0</v>
      </c>
      <c r="T259" s="2" t="s">
        <v>32</v>
      </c>
      <c r="U259" s="2" t="s">
        <v>408</v>
      </c>
      <c r="V259" s="2" t="s">
        <v>365</v>
      </c>
      <c r="W259" s="2" t="s">
        <v>113</v>
      </c>
      <c r="X259" s="2" t="s">
        <v>425</v>
      </c>
      <c r="Y259" s="2" t="s">
        <v>240</v>
      </c>
      <c r="Z259" s="2"/>
      <c r="AA259" s="2"/>
      <c r="AB259" t="s">
        <v>518</v>
      </c>
      <c r="AC259">
        <v>0</v>
      </c>
      <c r="AD259" t="str">
        <f>VLOOKUP(AE259,Table1[[Ký hiệu]:[Hướng xli]],9,0)</f>
        <v>NCC điều chỉnh giảm toàn bộ HĐ</v>
      </c>
      <c r="AE259" s="2">
        <v>41005</v>
      </c>
      <c r="AF259" s="6"/>
    </row>
    <row r="260" spans="1:32" x14ac:dyDescent="0.25">
      <c r="A260" s="8">
        <v>45509</v>
      </c>
      <c r="B260" s="2" t="s">
        <v>366</v>
      </c>
      <c r="C260" s="8">
        <v>45512</v>
      </c>
      <c r="D260" s="2" t="s">
        <v>291</v>
      </c>
      <c r="E260" s="2">
        <v>4162165933</v>
      </c>
      <c r="F260" s="2" t="s">
        <v>267</v>
      </c>
      <c r="G260" s="2" t="s">
        <v>411</v>
      </c>
      <c r="H260" s="2" t="s">
        <v>251</v>
      </c>
      <c r="I260" s="2" t="s">
        <v>243</v>
      </c>
      <c r="J260" s="2" t="s">
        <v>430</v>
      </c>
      <c r="K260" s="2" t="s">
        <v>80</v>
      </c>
      <c r="L260" s="11">
        <v>4</v>
      </c>
      <c r="M260" s="11">
        <v>4</v>
      </c>
      <c r="N260" s="6">
        <v>46000</v>
      </c>
      <c r="O260" s="6">
        <v>184000</v>
      </c>
      <c r="P260" s="6">
        <f t="shared" si="4"/>
        <v>184000</v>
      </c>
      <c r="Q260" s="6">
        <v>0</v>
      </c>
      <c r="R260" s="11">
        <v>0</v>
      </c>
      <c r="S260" s="6">
        <v>0</v>
      </c>
      <c r="T260" s="2" t="s">
        <v>32</v>
      </c>
      <c r="U260" s="2" t="s">
        <v>408</v>
      </c>
      <c r="V260" s="2" t="s">
        <v>365</v>
      </c>
      <c r="W260" s="2" t="s">
        <v>113</v>
      </c>
      <c r="X260" s="2" t="s">
        <v>425</v>
      </c>
      <c r="Y260" s="2" t="s">
        <v>240</v>
      </c>
      <c r="Z260" s="2"/>
      <c r="AA260" s="2"/>
      <c r="AB260" t="s">
        <v>518</v>
      </c>
      <c r="AC260">
        <v>0</v>
      </c>
      <c r="AD260" t="str">
        <f>VLOOKUP(AE260,Table1[[Ký hiệu]:[Hướng xli]],9,0)</f>
        <v>NCC điều chỉnh giảm toàn bộ HĐ</v>
      </c>
      <c r="AE260" s="2">
        <v>41005</v>
      </c>
      <c r="AF260" s="6"/>
    </row>
    <row r="261" spans="1:32" x14ac:dyDescent="0.25">
      <c r="A261" s="8">
        <v>45509</v>
      </c>
      <c r="B261" s="2" t="s">
        <v>107</v>
      </c>
      <c r="C261" s="8">
        <v>45512</v>
      </c>
      <c r="D261" s="2" t="s">
        <v>479</v>
      </c>
      <c r="E261" s="2" t="s">
        <v>266</v>
      </c>
      <c r="F261" s="2" t="s">
        <v>12</v>
      </c>
      <c r="G261" s="2" t="s">
        <v>101</v>
      </c>
      <c r="H261" s="2" t="s">
        <v>125</v>
      </c>
      <c r="I261" s="2" t="s">
        <v>450</v>
      </c>
      <c r="J261" s="2" t="s">
        <v>306</v>
      </c>
      <c r="K261" s="2" t="s">
        <v>80</v>
      </c>
      <c r="L261" s="11">
        <v>5</v>
      </c>
      <c r="M261" s="11">
        <v>5</v>
      </c>
      <c r="N261" s="6">
        <v>73431</v>
      </c>
      <c r="O261" s="6">
        <v>367155</v>
      </c>
      <c r="P261" s="6">
        <f t="shared" si="4"/>
        <v>367155</v>
      </c>
      <c r="Q261" s="6">
        <v>0</v>
      </c>
      <c r="R261" s="11">
        <v>0</v>
      </c>
      <c r="S261" s="6">
        <v>0</v>
      </c>
      <c r="T261" s="2"/>
      <c r="U261" s="2" t="s">
        <v>108</v>
      </c>
      <c r="V261" s="2"/>
      <c r="W261" s="2" t="s">
        <v>113</v>
      </c>
      <c r="X261" s="2" t="s">
        <v>425</v>
      </c>
      <c r="Y261" s="2" t="s">
        <v>240</v>
      </c>
      <c r="Z261" s="2"/>
      <c r="AA261" s="2"/>
      <c r="AB261" t="s">
        <v>537</v>
      </c>
      <c r="AC261">
        <v>367155</v>
      </c>
      <c r="AD261" t="str">
        <f>VLOOKUP(AE261,Table1[[Ký hiệu]:[Hướng xli]],9,0)</f>
        <v>NCC check theo sheep data cửa hàng nhập kho điều chỉnh giảm toàn bộ HĐ cũ và xuất lại HĐ mới đúng số lượng</v>
      </c>
      <c r="AE261" s="2">
        <v>41131</v>
      </c>
      <c r="AF261" s="6"/>
    </row>
    <row r="262" spans="1:32" x14ac:dyDescent="0.25">
      <c r="A262" s="8">
        <v>45509</v>
      </c>
      <c r="B262" s="2" t="s">
        <v>107</v>
      </c>
      <c r="C262" s="8">
        <v>45512</v>
      </c>
      <c r="D262" s="2" t="s">
        <v>479</v>
      </c>
      <c r="E262" s="2" t="s">
        <v>266</v>
      </c>
      <c r="F262" s="2" t="s">
        <v>12</v>
      </c>
      <c r="G262" s="2" t="s">
        <v>101</v>
      </c>
      <c r="H262" s="2" t="s">
        <v>125</v>
      </c>
      <c r="I262" s="2" t="s">
        <v>328</v>
      </c>
      <c r="J262" s="2" t="s">
        <v>305</v>
      </c>
      <c r="K262" s="2" t="s">
        <v>80</v>
      </c>
      <c r="L262" s="11">
        <v>5</v>
      </c>
      <c r="M262" s="11">
        <v>5</v>
      </c>
      <c r="N262" s="6">
        <v>111058</v>
      </c>
      <c r="O262" s="6">
        <v>555290</v>
      </c>
      <c r="P262" s="6">
        <f t="shared" si="4"/>
        <v>555290</v>
      </c>
      <c r="Q262" s="6">
        <v>0</v>
      </c>
      <c r="R262" s="11">
        <v>0</v>
      </c>
      <c r="S262" s="6">
        <v>0</v>
      </c>
      <c r="T262" s="2"/>
      <c r="U262" s="2" t="s">
        <v>108</v>
      </c>
      <c r="V262" s="2"/>
      <c r="W262" s="2" t="s">
        <v>113</v>
      </c>
      <c r="X262" s="2" t="s">
        <v>425</v>
      </c>
      <c r="Y262" s="2" t="s">
        <v>240</v>
      </c>
      <c r="Z262" s="2"/>
      <c r="AA262" s="2"/>
      <c r="AB262" t="s">
        <v>537</v>
      </c>
      <c r="AC262">
        <v>555290</v>
      </c>
      <c r="AD262" t="str">
        <f>VLOOKUP(AE262,Table1[[Ký hiệu]:[Hướng xli]],9,0)</f>
        <v>NCC check theo sheep data cửa hàng nhập kho điều chỉnh giảm toàn bộ HĐ cũ và xuất lại HĐ mới đúng số lượng</v>
      </c>
      <c r="AE262" s="2">
        <v>41131</v>
      </c>
      <c r="AF262" s="6"/>
    </row>
    <row r="263" spans="1:32" x14ac:dyDescent="0.25">
      <c r="A263" s="8">
        <v>45509</v>
      </c>
      <c r="B263" s="2" t="s">
        <v>107</v>
      </c>
      <c r="C263" s="8">
        <v>45512</v>
      </c>
      <c r="D263" s="2" t="s">
        <v>479</v>
      </c>
      <c r="E263" s="2" t="s">
        <v>266</v>
      </c>
      <c r="F263" s="2" t="s">
        <v>12</v>
      </c>
      <c r="G263" s="2" t="s">
        <v>101</v>
      </c>
      <c r="H263" s="2" t="s">
        <v>125</v>
      </c>
      <c r="I263" s="2" t="s">
        <v>45</v>
      </c>
      <c r="J263" s="2" t="s">
        <v>168</v>
      </c>
      <c r="K263" s="2" t="s">
        <v>80</v>
      </c>
      <c r="L263" s="11">
        <v>5</v>
      </c>
      <c r="M263" s="11">
        <v>5</v>
      </c>
      <c r="N263" s="6">
        <v>49500</v>
      </c>
      <c r="O263" s="6">
        <v>247500</v>
      </c>
      <c r="P263" s="6">
        <f t="shared" si="4"/>
        <v>247500</v>
      </c>
      <c r="Q263" s="6">
        <v>0</v>
      </c>
      <c r="R263" s="11">
        <v>0</v>
      </c>
      <c r="S263" s="6">
        <v>0</v>
      </c>
      <c r="T263" s="2"/>
      <c r="U263" s="2" t="s">
        <v>108</v>
      </c>
      <c r="V263" s="2"/>
      <c r="W263" s="2" t="s">
        <v>113</v>
      </c>
      <c r="X263" s="2" t="s">
        <v>425</v>
      </c>
      <c r="Y263" s="2" t="s">
        <v>240</v>
      </c>
      <c r="Z263" s="2"/>
      <c r="AA263" s="2"/>
      <c r="AB263" t="s">
        <v>537</v>
      </c>
      <c r="AC263">
        <v>247500</v>
      </c>
      <c r="AD263" t="str">
        <f>VLOOKUP(AE263,Table1[[Ký hiệu]:[Hướng xli]],9,0)</f>
        <v>NCC check theo sheep data cửa hàng nhập kho điều chỉnh giảm toàn bộ HĐ cũ và xuất lại HĐ mới đúng số lượng</v>
      </c>
      <c r="AE263" s="2">
        <v>41131</v>
      </c>
      <c r="AF263" s="6"/>
    </row>
    <row r="264" spans="1:32" x14ac:dyDescent="0.25">
      <c r="A264" s="8">
        <v>45509</v>
      </c>
      <c r="B264" s="2" t="s">
        <v>107</v>
      </c>
      <c r="C264" s="8">
        <v>45512</v>
      </c>
      <c r="D264" s="2" t="s">
        <v>479</v>
      </c>
      <c r="E264" s="2" t="s">
        <v>266</v>
      </c>
      <c r="F264" s="2" t="s">
        <v>12</v>
      </c>
      <c r="G264" s="2" t="s">
        <v>101</v>
      </c>
      <c r="H264" s="2" t="s">
        <v>125</v>
      </c>
      <c r="I264" s="2" t="s">
        <v>448</v>
      </c>
      <c r="J264" s="2" t="s">
        <v>372</v>
      </c>
      <c r="K264" s="2" t="s">
        <v>80</v>
      </c>
      <c r="L264" s="11">
        <v>5</v>
      </c>
      <c r="M264" s="11">
        <v>5</v>
      </c>
      <c r="N264" s="6">
        <v>74250</v>
      </c>
      <c r="O264" s="6">
        <v>371250</v>
      </c>
      <c r="P264" s="6">
        <f t="shared" si="4"/>
        <v>371250</v>
      </c>
      <c r="Q264" s="6">
        <v>0</v>
      </c>
      <c r="R264" s="11">
        <v>0</v>
      </c>
      <c r="S264" s="6">
        <v>0</v>
      </c>
      <c r="T264" s="2"/>
      <c r="U264" s="2" t="s">
        <v>108</v>
      </c>
      <c r="V264" s="2"/>
      <c r="W264" s="2" t="s">
        <v>113</v>
      </c>
      <c r="X264" s="2" t="s">
        <v>425</v>
      </c>
      <c r="Y264" s="2" t="s">
        <v>240</v>
      </c>
      <c r="Z264" s="2"/>
      <c r="AA264" s="2"/>
      <c r="AB264" t="s">
        <v>537</v>
      </c>
      <c r="AC264">
        <v>371250</v>
      </c>
      <c r="AD264" t="str">
        <f>VLOOKUP(AE264,Table1[[Ký hiệu]:[Hướng xli]],9,0)</f>
        <v>NCC check theo sheep data cửa hàng nhập kho điều chỉnh giảm toàn bộ HĐ cũ và xuất lại HĐ mới đúng số lượng</v>
      </c>
      <c r="AE264" s="2">
        <v>41131</v>
      </c>
      <c r="AF264" s="6"/>
    </row>
    <row r="265" spans="1:32" s="16" customFormat="1" x14ac:dyDescent="0.25">
      <c r="A265" s="13">
        <v>45509</v>
      </c>
      <c r="B265" s="14" t="s">
        <v>107</v>
      </c>
      <c r="C265" s="13">
        <v>45512</v>
      </c>
      <c r="D265" s="14" t="s">
        <v>479</v>
      </c>
      <c r="E265" s="14" t="s">
        <v>266</v>
      </c>
      <c r="F265" s="14" t="s">
        <v>12</v>
      </c>
      <c r="G265" s="14" t="s">
        <v>101</v>
      </c>
      <c r="H265" s="14" t="s">
        <v>125</v>
      </c>
      <c r="I265" s="14" t="s">
        <v>500</v>
      </c>
      <c r="J265" s="14" t="s">
        <v>485</v>
      </c>
      <c r="K265" s="14" t="s">
        <v>80</v>
      </c>
      <c r="L265" s="12">
        <v>6</v>
      </c>
      <c r="M265" s="12">
        <v>0</v>
      </c>
      <c r="N265" s="15">
        <v>50182</v>
      </c>
      <c r="O265" s="15">
        <v>301092</v>
      </c>
      <c r="P265" s="6">
        <f t="shared" si="4"/>
        <v>0</v>
      </c>
      <c r="Q265" s="15">
        <v>0</v>
      </c>
      <c r="R265" s="12">
        <v>0</v>
      </c>
      <c r="S265" s="15">
        <v>0</v>
      </c>
      <c r="T265" s="14"/>
      <c r="U265" s="14" t="s">
        <v>108</v>
      </c>
      <c r="V265" s="14"/>
      <c r="W265" s="14" t="s">
        <v>113</v>
      </c>
      <c r="X265" s="14" t="s">
        <v>425</v>
      </c>
      <c r="Y265" s="14" t="s">
        <v>240</v>
      </c>
      <c r="Z265" s="14"/>
      <c r="AA265" s="14"/>
      <c r="AB265" s="16" t="s">
        <v>537</v>
      </c>
      <c r="AC265" s="16">
        <v>0</v>
      </c>
      <c r="AD265" t="str">
        <f>VLOOKUP(AE265,Table1[[Ký hiệu]:[Hướng xli]],9,0)</f>
        <v>NCC check theo sheep data cửa hàng nhập kho điều chỉnh giảm toàn bộ HĐ cũ và xuất lại HĐ mới đúng số lượng</v>
      </c>
      <c r="AE265" s="14">
        <v>41131</v>
      </c>
      <c r="AF265" s="6"/>
    </row>
    <row r="266" spans="1:32" x14ac:dyDescent="0.25">
      <c r="A266" s="8">
        <v>45505</v>
      </c>
      <c r="B266" s="2" t="s">
        <v>395</v>
      </c>
      <c r="C266" s="8">
        <v>45513</v>
      </c>
      <c r="D266" s="2" t="s">
        <v>137</v>
      </c>
      <c r="E266" s="2">
        <v>4162119666</v>
      </c>
      <c r="F266" s="2" t="s">
        <v>393</v>
      </c>
      <c r="G266" s="2" t="s">
        <v>411</v>
      </c>
      <c r="H266" s="2" t="s">
        <v>251</v>
      </c>
      <c r="I266" s="2" t="s">
        <v>328</v>
      </c>
      <c r="J266" s="2" t="s">
        <v>305</v>
      </c>
      <c r="K266" s="2" t="s">
        <v>80</v>
      </c>
      <c r="L266" s="11">
        <v>60</v>
      </c>
      <c r="M266" s="11">
        <v>60</v>
      </c>
      <c r="N266" s="6">
        <v>111058</v>
      </c>
      <c r="O266" s="6">
        <v>6663480</v>
      </c>
      <c r="P266" s="6">
        <f t="shared" si="4"/>
        <v>6663480</v>
      </c>
      <c r="Q266" s="6">
        <v>0</v>
      </c>
      <c r="R266" s="11">
        <v>0</v>
      </c>
      <c r="S266" s="6">
        <v>0</v>
      </c>
      <c r="T266" s="2" t="s">
        <v>218</v>
      </c>
      <c r="U266" s="2" t="s">
        <v>408</v>
      </c>
      <c r="V266" s="2" t="s">
        <v>400</v>
      </c>
      <c r="W266" s="2" t="s">
        <v>113</v>
      </c>
      <c r="X266" s="2" t="s">
        <v>425</v>
      </c>
      <c r="Y266" s="2" t="s">
        <v>240</v>
      </c>
      <c r="Z266" s="2"/>
      <c r="AA266" s="2"/>
      <c r="AB266" t="s">
        <v>522</v>
      </c>
      <c r="AC266">
        <v>6663480</v>
      </c>
      <c r="AD266" t="str">
        <f>VLOOKUP(AE266,Table1[[Ký hiệu]:[Hướng xli]],8,0)</f>
        <v>đã ghi nhận và thanh toán</v>
      </c>
      <c r="AE266" s="2">
        <v>41290</v>
      </c>
      <c r="AF266" s="6"/>
    </row>
    <row r="267" spans="1:32" x14ac:dyDescent="0.25">
      <c r="A267" s="8">
        <v>45519</v>
      </c>
      <c r="B267" s="2" t="s">
        <v>159</v>
      </c>
      <c r="C267" s="8">
        <v>45526</v>
      </c>
      <c r="D267" s="2" t="s">
        <v>442</v>
      </c>
      <c r="E267" s="2">
        <v>4162383178</v>
      </c>
      <c r="F267" s="2" t="s">
        <v>48</v>
      </c>
      <c r="G267" s="2" t="s">
        <v>359</v>
      </c>
      <c r="H267" s="2"/>
      <c r="I267" s="2" t="s">
        <v>448</v>
      </c>
      <c r="J267" s="2" t="s">
        <v>372</v>
      </c>
      <c r="K267" s="2" t="s">
        <v>80</v>
      </c>
      <c r="L267" s="11">
        <v>30</v>
      </c>
      <c r="M267" s="11">
        <v>30</v>
      </c>
      <c r="N267" s="6">
        <v>74250</v>
      </c>
      <c r="O267" s="6">
        <v>2227500</v>
      </c>
      <c r="P267" s="6">
        <f t="shared" si="4"/>
        <v>2227500</v>
      </c>
      <c r="Q267" s="6">
        <v>0</v>
      </c>
      <c r="R267" s="11">
        <v>0</v>
      </c>
      <c r="S267" s="6">
        <v>0</v>
      </c>
      <c r="T267" s="2" t="s">
        <v>462</v>
      </c>
      <c r="U267" s="2" t="s">
        <v>252</v>
      </c>
      <c r="V267" s="2" t="s">
        <v>120</v>
      </c>
      <c r="W267" s="2" t="s">
        <v>253</v>
      </c>
      <c r="X267" s="2" t="s">
        <v>425</v>
      </c>
      <c r="Y267" s="2" t="s">
        <v>445</v>
      </c>
      <c r="Z267" s="2"/>
      <c r="AA267" s="2"/>
      <c r="AB267" t="s">
        <v>522</v>
      </c>
      <c r="AC267">
        <v>2227500</v>
      </c>
      <c r="AD267" t="str">
        <f>VLOOKUP(AE267,Table1[[Ký hiệu]:[Hướng xli]],8,0)</f>
        <v>đã ghi nhận và thanh toán</v>
      </c>
      <c r="AE267" s="2">
        <v>43813</v>
      </c>
      <c r="AF267" s="6"/>
    </row>
    <row r="268" spans="1:32" x14ac:dyDescent="0.25">
      <c r="A268" s="8">
        <v>45516</v>
      </c>
      <c r="B268" s="2" t="s">
        <v>55</v>
      </c>
      <c r="C268" s="8">
        <v>45526</v>
      </c>
      <c r="D268" s="2" t="s">
        <v>228</v>
      </c>
      <c r="E268" s="2" t="s">
        <v>85</v>
      </c>
      <c r="F268" s="2" t="s">
        <v>152</v>
      </c>
      <c r="G268" s="2" t="s">
        <v>342</v>
      </c>
      <c r="H268" s="2" t="s">
        <v>200</v>
      </c>
      <c r="I268" s="2" t="s">
        <v>243</v>
      </c>
      <c r="J268" s="2" t="s">
        <v>430</v>
      </c>
      <c r="K268" s="2" t="s">
        <v>80</v>
      </c>
      <c r="L268" s="11">
        <v>4</v>
      </c>
      <c r="M268" s="11">
        <v>4</v>
      </c>
      <c r="N268" s="6">
        <v>46000</v>
      </c>
      <c r="O268" s="6">
        <v>184000</v>
      </c>
      <c r="P268" s="6">
        <f t="shared" si="4"/>
        <v>184000</v>
      </c>
      <c r="Q268" s="6">
        <v>0</v>
      </c>
      <c r="R268" s="11">
        <v>0</v>
      </c>
      <c r="S268" s="6">
        <v>0</v>
      </c>
      <c r="T268" s="2"/>
      <c r="U268" s="2" t="s">
        <v>388</v>
      </c>
      <c r="V268" s="2"/>
      <c r="W268" s="2" t="s">
        <v>253</v>
      </c>
      <c r="X268" s="2" t="s">
        <v>425</v>
      </c>
      <c r="Y268" s="2" t="s">
        <v>445</v>
      </c>
      <c r="Z268" s="2"/>
      <c r="AA268" s="2"/>
      <c r="AB268" t="s">
        <v>522</v>
      </c>
      <c r="AC268">
        <v>184000</v>
      </c>
      <c r="AD268" t="str">
        <f>VLOOKUP(AE268,Table1[[Ký hiệu]:[Hướng xli]],8,0)</f>
        <v>đã ghi nhận và thanh toán</v>
      </c>
      <c r="AE268" s="2">
        <v>44289</v>
      </c>
      <c r="AF268" s="6"/>
    </row>
    <row r="269" spans="1:32" x14ac:dyDescent="0.25">
      <c r="A269" s="8">
        <v>45516</v>
      </c>
      <c r="B269" s="2" t="s">
        <v>55</v>
      </c>
      <c r="C269" s="8">
        <v>45526</v>
      </c>
      <c r="D269" s="2" t="s">
        <v>228</v>
      </c>
      <c r="E269" s="2" t="s">
        <v>85</v>
      </c>
      <c r="F269" s="2" t="s">
        <v>152</v>
      </c>
      <c r="G269" s="2" t="s">
        <v>342</v>
      </c>
      <c r="H269" s="2" t="s">
        <v>200</v>
      </c>
      <c r="I269" s="2" t="s">
        <v>500</v>
      </c>
      <c r="J269" s="2" t="s">
        <v>485</v>
      </c>
      <c r="K269" s="2" t="s">
        <v>80</v>
      </c>
      <c r="L269" s="11">
        <v>4</v>
      </c>
      <c r="M269" s="11">
        <v>4</v>
      </c>
      <c r="N269" s="6">
        <v>50182</v>
      </c>
      <c r="O269" s="6">
        <v>200728</v>
      </c>
      <c r="P269" s="6">
        <f t="shared" si="4"/>
        <v>200728</v>
      </c>
      <c r="Q269" s="6">
        <v>0</v>
      </c>
      <c r="R269" s="11">
        <v>0</v>
      </c>
      <c r="S269" s="6">
        <v>0</v>
      </c>
      <c r="T269" s="2"/>
      <c r="U269" s="2" t="s">
        <v>388</v>
      </c>
      <c r="V269" s="2"/>
      <c r="W269" s="2" t="s">
        <v>253</v>
      </c>
      <c r="X269" s="2" t="s">
        <v>425</v>
      </c>
      <c r="Y269" s="2" t="s">
        <v>445</v>
      </c>
      <c r="Z269" s="2"/>
      <c r="AA269" s="2"/>
      <c r="AB269" t="s">
        <v>522</v>
      </c>
      <c r="AC269">
        <v>200728</v>
      </c>
      <c r="AD269" t="str">
        <f>VLOOKUP(AE269,Table1[[Ký hiệu]:[Hướng xli]],8,0)</f>
        <v>đã ghi nhận và thanh toán</v>
      </c>
      <c r="AE269" s="2">
        <v>44289</v>
      </c>
      <c r="AF269" s="6"/>
    </row>
    <row r="270" spans="1:32" x14ac:dyDescent="0.25">
      <c r="A270" s="8">
        <v>45516</v>
      </c>
      <c r="B270" s="2" t="s">
        <v>55</v>
      </c>
      <c r="C270" s="8">
        <v>45526</v>
      </c>
      <c r="D270" s="2" t="s">
        <v>228</v>
      </c>
      <c r="E270" s="2" t="s">
        <v>85</v>
      </c>
      <c r="F270" s="2" t="s">
        <v>152</v>
      </c>
      <c r="G270" s="2" t="s">
        <v>342</v>
      </c>
      <c r="H270" s="2" t="s">
        <v>200</v>
      </c>
      <c r="I270" s="2" t="s">
        <v>490</v>
      </c>
      <c r="J270" s="2" t="s">
        <v>236</v>
      </c>
      <c r="K270" s="2" t="s">
        <v>80</v>
      </c>
      <c r="L270" s="11">
        <v>4</v>
      </c>
      <c r="M270" s="11">
        <v>4</v>
      </c>
      <c r="N270" s="6">
        <v>70950</v>
      </c>
      <c r="O270" s="6">
        <v>283800</v>
      </c>
      <c r="P270" s="6">
        <f t="shared" si="4"/>
        <v>283800</v>
      </c>
      <c r="Q270" s="6">
        <v>0</v>
      </c>
      <c r="R270" s="11">
        <v>0</v>
      </c>
      <c r="S270" s="6">
        <v>0</v>
      </c>
      <c r="T270" s="2"/>
      <c r="U270" s="2" t="s">
        <v>388</v>
      </c>
      <c r="V270" s="2"/>
      <c r="W270" s="2" t="s">
        <v>253</v>
      </c>
      <c r="X270" s="2" t="s">
        <v>425</v>
      </c>
      <c r="Y270" s="2" t="s">
        <v>445</v>
      </c>
      <c r="Z270" s="2"/>
      <c r="AA270" s="2"/>
      <c r="AB270" t="s">
        <v>522</v>
      </c>
      <c r="AC270">
        <v>283800</v>
      </c>
      <c r="AD270" t="str">
        <f>VLOOKUP(AE270,Table1[[Ký hiệu]:[Hướng xli]],8,0)</f>
        <v>đã ghi nhận và thanh toán</v>
      </c>
      <c r="AE270" s="2">
        <v>44289</v>
      </c>
      <c r="AF270" s="6"/>
    </row>
    <row r="271" spans="1:32" x14ac:dyDescent="0.25">
      <c r="A271" s="8">
        <v>45516</v>
      </c>
      <c r="B271" s="2" t="s">
        <v>55</v>
      </c>
      <c r="C271" s="8">
        <v>45526</v>
      </c>
      <c r="D271" s="2" t="s">
        <v>228</v>
      </c>
      <c r="E271" s="2" t="s">
        <v>85</v>
      </c>
      <c r="F271" s="2" t="s">
        <v>152</v>
      </c>
      <c r="G271" s="2" t="s">
        <v>342</v>
      </c>
      <c r="H271" s="2" t="s">
        <v>200</v>
      </c>
      <c r="I271" s="2" t="s">
        <v>328</v>
      </c>
      <c r="J271" s="2" t="s">
        <v>305</v>
      </c>
      <c r="K271" s="2" t="s">
        <v>80</v>
      </c>
      <c r="L271" s="11">
        <v>8</v>
      </c>
      <c r="M271" s="11">
        <v>8</v>
      </c>
      <c r="N271" s="6">
        <v>111058</v>
      </c>
      <c r="O271" s="6">
        <v>888464</v>
      </c>
      <c r="P271" s="6">
        <f t="shared" si="4"/>
        <v>888464</v>
      </c>
      <c r="Q271" s="6">
        <v>0</v>
      </c>
      <c r="R271" s="11">
        <v>0</v>
      </c>
      <c r="S271" s="6">
        <v>0</v>
      </c>
      <c r="T271" s="2"/>
      <c r="U271" s="2" t="s">
        <v>388</v>
      </c>
      <c r="V271" s="2"/>
      <c r="W271" s="2" t="s">
        <v>253</v>
      </c>
      <c r="X271" s="2" t="s">
        <v>425</v>
      </c>
      <c r="Y271" s="2" t="s">
        <v>445</v>
      </c>
      <c r="Z271" s="2"/>
      <c r="AA271" s="2"/>
      <c r="AB271" t="s">
        <v>522</v>
      </c>
      <c r="AC271">
        <v>888464</v>
      </c>
      <c r="AD271" t="str">
        <f>VLOOKUP(AE271,Table1[[Ký hiệu]:[Hướng xli]],8,0)</f>
        <v>đã ghi nhận và thanh toán</v>
      </c>
      <c r="AE271" s="2">
        <v>44289</v>
      </c>
      <c r="AF271" s="6"/>
    </row>
    <row r="272" spans="1:32" x14ac:dyDescent="0.25">
      <c r="A272" s="8">
        <v>45516</v>
      </c>
      <c r="B272" s="2" t="s">
        <v>55</v>
      </c>
      <c r="C272" s="8">
        <v>45526</v>
      </c>
      <c r="D272" s="2" t="s">
        <v>228</v>
      </c>
      <c r="E272" s="2" t="s">
        <v>85</v>
      </c>
      <c r="F272" s="2" t="s">
        <v>152</v>
      </c>
      <c r="G272" s="2" t="s">
        <v>342</v>
      </c>
      <c r="H272" s="2" t="s">
        <v>200</v>
      </c>
      <c r="I272" s="2" t="s">
        <v>450</v>
      </c>
      <c r="J272" s="2" t="s">
        <v>306</v>
      </c>
      <c r="K272" s="2" t="s">
        <v>80</v>
      </c>
      <c r="L272" s="11">
        <v>10</v>
      </c>
      <c r="M272" s="11">
        <v>10</v>
      </c>
      <c r="N272" s="6">
        <v>73431</v>
      </c>
      <c r="O272" s="6">
        <v>734310</v>
      </c>
      <c r="P272" s="6">
        <f t="shared" si="4"/>
        <v>734310</v>
      </c>
      <c r="Q272" s="6">
        <v>0</v>
      </c>
      <c r="R272" s="11">
        <v>0</v>
      </c>
      <c r="S272" s="6">
        <v>0</v>
      </c>
      <c r="T272" s="2"/>
      <c r="U272" s="2" t="s">
        <v>388</v>
      </c>
      <c r="V272" s="2"/>
      <c r="W272" s="2" t="s">
        <v>253</v>
      </c>
      <c r="X272" s="2" t="s">
        <v>425</v>
      </c>
      <c r="Y272" s="2" t="s">
        <v>445</v>
      </c>
      <c r="Z272" s="2"/>
      <c r="AA272" s="2"/>
      <c r="AB272" t="s">
        <v>522</v>
      </c>
      <c r="AC272">
        <v>734310</v>
      </c>
      <c r="AD272" t="str">
        <f>VLOOKUP(AE272,Table1[[Ký hiệu]:[Hướng xli]],8,0)</f>
        <v>đã ghi nhận và thanh toán</v>
      </c>
      <c r="AE272" s="2">
        <v>44289</v>
      </c>
      <c r="AF272" s="6"/>
    </row>
    <row r="273" spans="1:32" x14ac:dyDescent="0.25">
      <c r="A273" s="8">
        <v>45525</v>
      </c>
      <c r="B273" s="2" t="s">
        <v>70</v>
      </c>
      <c r="C273" s="8">
        <v>45527</v>
      </c>
      <c r="D273" s="2" t="s">
        <v>76</v>
      </c>
      <c r="E273" s="2" t="s">
        <v>27</v>
      </c>
      <c r="F273" s="2" t="s">
        <v>260</v>
      </c>
      <c r="G273" s="2" t="s">
        <v>297</v>
      </c>
      <c r="H273" s="2" t="s">
        <v>75</v>
      </c>
      <c r="I273" s="2" t="s">
        <v>472</v>
      </c>
      <c r="J273" s="2" t="s">
        <v>256</v>
      </c>
      <c r="K273" s="2" t="s">
        <v>80</v>
      </c>
      <c r="L273" s="11">
        <v>5</v>
      </c>
      <c r="M273" s="11">
        <v>5</v>
      </c>
      <c r="N273" s="6">
        <v>55595</v>
      </c>
      <c r="O273" s="6">
        <v>277975</v>
      </c>
      <c r="P273" s="6">
        <f t="shared" si="4"/>
        <v>277975</v>
      </c>
      <c r="Q273" s="6">
        <v>0</v>
      </c>
      <c r="R273" s="11">
        <v>0</v>
      </c>
      <c r="S273" s="6">
        <v>0</v>
      </c>
      <c r="T273" s="2"/>
      <c r="U273" s="2" t="s">
        <v>157</v>
      </c>
      <c r="V273" s="2"/>
      <c r="W273" s="2" t="s">
        <v>113</v>
      </c>
      <c r="X273" s="2" t="s">
        <v>425</v>
      </c>
      <c r="Y273" s="2" t="s">
        <v>240</v>
      </c>
      <c r="Z273" s="2"/>
      <c r="AA273" s="2"/>
      <c r="AB273" t="s">
        <v>522</v>
      </c>
      <c r="AC273">
        <v>277975</v>
      </c>
      <c r="AD273" t="str">
        <f>VLOOKUP(AE273,Table1[[Ký hiệu]:[Hướng xli]],8,0)</f>
        <v>đã ghi nhận và thanh toán</v>
      </c>
      <c r="AE273" s="2">
        <v>44845</v>
      </c>
      <c r="AF273" s="6"/>
    </row>
    <row r="274" spans="1:32" x14ac:dyDescent="0.25">
      <c r="A274" s="8">
        <v>45525</v>
      </c>
      <c r="B274" s="2" t="s">
        <v>70</v>
      </c>
      <c r="C274" s="8">
        <v>45527</v>
      </c>
      <c r="D274" s="2" t="s">
        <v>76</v>
      </c>
      <c r="E274" s="2" t="s">
        <v>27</v>
      </c>
      <c r="F274" s="2" t="s">
        <v>260</v>
      </c>
      <c r="G274" s="2" t="s">
        <v>297</v>
      </c>
      <c r="H274" s="2" t="s">
        <v>75</v>
      </c>
      <c r="I274" s="2" t="s">
        <v>500</v>
      </c>
      <c r="J274" s="2" t="s">
        <v>485</v>
      </c>
      <c r="K274" s="2" t="s">
        <v>80</v>
      </c>
      <c r="L274" s="11">
        <v>5</v>
      </c>
      <c r="M274" s="11">
        <v>5</v>
      </c>
      <c r="N274" s="6">
        <v>50182</v>
      </c>
      <c r="O274" s="6">
        <v>250910</v>
      </c>
      <c r="P274" s="6">
        <f t="shared" si="4"/>
        <v>250910</v>
      </c>
      <c r="Q274" s="6">
        <v>0</v>
      </c>
      <c r="R274" s="11">
        <v>0</v>
      </c>
      <c r="S274" s="6">
        <v>0</v>
      </c>
      <c r="T274" s="2"/>
      <c r="U274" s="2" t="s">
        <v>157</v>
      </c>
      <c r="V274" s="2"/>
      <c r="W274" s="2" t="s">
        <v>113</v>
      </c>
      <c r="X274" s="2" t="s">
        <v>425</v>
      </c>
      <c r="Y274" s="2" t="s">
        <v>240</v>
      </c>
      <c r="Z274" s="2"/>
      <c r="AA274" s="2"/>
      <c r="AB274" t="s">
        <v>522</v>
      </c>
      <c r="AC274">
        <v>250910</v>
      </c>
      <c r="AD274" t="str">
        <f>VLOOKUP(AE274,Table1[[Ký hiệu]:[Hướng xli]],8,0)</f>
        <v>đã ghi nhận và thanh toán</v>
      </c>
      <c r="AE274" s="2">
        <v>44845</v>
      </c>
      <c r="AF274" s="6"/>
    </row>
    <row r="275" spans="1:32" x14ac:dyDescent="0.25">
      <c r="A275" s="8">
        <v>45525</v>
      </c>
      <c r="B275" s="2" t="s">
        <v>70</v>
      </c>
      <c r="C275" s="8">
        <v>45527</v>
      </c>
      <c r="D275" s="2" t="s">
        <v>76</v>
      </c>
      <c r="E275" s="2" t="s">
        <v>27</v>
      </c>
      <c r="F275" s="2" t="s">
        <v>260</v>
      </c>
      <c r="G275" s="2" t="s">
        <v>297</v>
      </c>
      <c r="H275" s="2" t="s">
        <v>75</v>
      </c>
      <c r="I275" s="2" t="s">
        <v>486</v>
      </c>
      <c r="J275" s="2" t="s">
        <v>22</v>
      </c>
      <c r="K275" s="2" t="s">
        <v>80</v>
      </c>
      <c r="L275" s="11">
        <v>5</v>
      </c>
      <c r="M275" s="11">
        <v>5</v>
      </c>
      <c r="N275" s="6">
        <v>50400</v>
      </c>
      <c r="O275" s="6">
        <v>252000</v>
      </c>
      <c r="P275" s="6">
        <f t="shared" si="4"/>
        <v>252000</v>
      </c>
      <c r="Q275" s="6">
        <v>0</v>
      </c>
      <c r="R275" s="11">
        <v>0</v>
      </c>
      <c r="S275" s="6">
        <v>0</v>
      </c>
      <c r="T275" s="2"/>
      <c r="U275" s="2" t="s">
        <v>157</v>
      </c>
      <c r="V275" s="2"/>
      <c r="W275" s="2" t="s">
        <v>113</v>
      </c>
      <c r="X275" s="2" t="s">
        <v>425</v>
      </c>
      <c r="Y275" s="2" t="s">
        <v>240</v>
      </c>
      <c r="Z275" s="2"/>
      <c r="AA275" s="2"/>
      <c r="AB275" t="s">
        <v>522</v>
      </c>
      <c r="AC275">
        <v>252000</v>
      </c>
      <c r="AD275" t="str">
        <f>VLOOKUP(AE275,Table1[[Ký hiệu]:[Hướng xli]],8,0)</f>
        <v>đã ghi nhận và thanh toán</v>
      </c>
      <c r="AE275" s="2">
        <v>44845</v>
      </c>
      <c r="AF275" s="6"/>
    </row>
    <row r="276" spans="1:32" x14ac:dyDescent="0.25">
      <c r="A276" s="8">
        <v>45524</v>
      </c>
      <c r="B276" s="2" t="s">
        <v>106</v>
      </c>
      <c r="C276" s="8">
        <v>45527</v>
      </c>
      <c r="D276" s="2" t="s">
        <v>345</v>
      </c>
      <c r="E276" s="2" t="s">
        <v>176</v>
      </c>
      <c r="F276" s="2" t="s">
        <v>260</v>
      </c>
      <c r="G276" s="2" t="s">
        <v>297</v>
      </c>
      <c r="H276" s="2" t="s">
        <v>75</v>
      </c>
      <c r="I276" s="2" t="s">
        <v>448</v>
      </c>
      <c r="J276" s="2" t="s">
        <v>372</v>
      </c>
      <c r="K276" s="2" t="s">
        <v>80</v>
      </c>
      <c r="L276" s="11">
        <v>15</v>
      </c>
      <c r="M276" s="11">
        <v>15</v>
      </c>
      <c r="N276" s="6">
        <v>74250</v>
      </c>
      <c r="O276" s="6">
        <v>1113750</v>
      </c>
      <c r="P276" s="6">
        <f t="shared" si="4"/>
        <v>1113750</v>
      </c>
      <c r="Q276" s="6">
        <v>0</v>
      </c>
      <c r="R276" s="11">
        <v>0</v>
      </c>
      <c r="S276" s="6">
        <v>0</v>
      </c>
      <c r="T276" s="2"/>
      <c r="U276" s="2" t="s">
        <v>157</v>
      </c>
      <c r="V276" s="2"/>
      <c r="W276" s="2" t="s">
        <v>113</v>
      </c>
      <c r="X276" s="2" t="s">
        <v>425</v>
      </c>
      <c r="Y276" s="2" t="s">
        <v>240</v>
      </c>
      <c r="Z276" s="2"/>
      <c r="AA276" s="2"/>
      <c r="AB276" t="s">
        <v>522</v>
      </c>
      <c r="AC276">
        <v>1113750</v>
      </c>
      <c r="AD276" t="str">
        <f>VLOOKUP(AE276,Table1[[Ký hiệu]:[Hướng xli]],8,0)</f>
        <v>đã ghi nhận và thanh toán</v>
      </c>
      <c r="AE276" s="2">
        <v>44929</v>
      </c>
      <c r="AF276" s="6"/>
    </row>
    <row r="277" spans="1:32" s="16" customFormat="1" x14ac:dyDescent="0.25">
      <c r="A277" s="13">
        <v>45522</v>
      </c>
      <c r="B277" s="14" t="s">
        <v>115</v>
      </c>
      <c r="C277" s="13">
        <v>45533</v>
      </c>
      <c r="D277" s="14" t="s">
        <v>259</v>
      </c>
      <c r="E277" s="14">
        <v>4162708922</v>
      </c>
      <c r="F277" s="14" t="s">
        <v>181</v>
      </c>
      <c r="G277" s="14" t="s">
        <v>282</v>
      </c>
      <c r="H277" s="14"/>
      <c r="I277" s="14" t="s">
        <v>450</v>
      </c>
      <c r="J277" s="14" t="s">
        <v>306</v>
      </c>
      <c r="K277" s="14" t="s">
        <v>80</v>
      </c>
      <c r="L277" s="12">
        <v>10</v>
      </c>
      <c r="M277" s="12">
        <v>5</v>
      </c>
      <c r="N277" s="15">
        <v>73431</v>
      </c>
      <c r="O277" s="15">
        <v>734310</v>
      </c>
      <c r="P277" s="6">
        <f t="shared" si="4"/>
        <v>367155</v>
      </c>
      <c r="Q277" s="15">
        <v>0</v>
      </c>
      <c r="R277" s="12">
        <v>0</v>
      </c>
      <c r="S277" s="15">
        <v>0</v>
      </c>
      <c r="T277" s="14" t="s">
        <v>196</v>
      </c>
      <c r="U277" s="14" t="s">
        <v>252</v>
      </c>
      <c r="V277" s="14" t="s">
        <v>495</v>
      </c>
      <c r="W277" s="14" t="s">
        <v>253</v>
      </c>
      <c r="X277" s="14" t="s">
        <v>425</v>
      </c>
      <c r="Y277" s="14" t="s">
        <v>445</v>
      </c>
      <c r="Z277" s="14"/>
      <c r="AA277" s="14"/>
      <c r="AB277" s="16" t="s">
        <v>540</v>
      </c>
      <c r="AC277" s="16">
        <v>367155</v>
      </c>
      <c r="AD277" t="str">
        <f>VLOOKUP(AE277,Table1[[Ký hiệu]:[Hướng xli]],9,0)</f>
        <v>NCC check theo sheep data cửa hàng nhập kho điều chỉnh giảm toàn bộ HĐ cũ và xuất lại HĐ mới đúng số lượng</v>
      </c>
      <c r="AE277" s="14">
        <v>45390</v>
      </c>
      <c r="AF277" s="6"/>
    </row>
    <row r="278" spans="1:32" x14ac:dyDescent="0.25">
      <c r="A278" s="8">
        <v>45522</v>
      </c>
      <c r="B278" s="2" t="s">
        <v>115</v>
      </c>
      <c r="C278" s="8">
        <v>45533</v>
      </c>
      <c r="D278" s="2" t="s">
        <v>259</v>
      </c>
      <c r="E278" s="2">
        <v>4162708922</v>
      </c>
      <c r="F278" s="2" t="s">
        <v>181</v>
      </c>
      <c r="G278" s="2" t="s">
        <v>282</v>
      </c>
      <c r="H278" s="2"/>
      <c r="I278" s="2" t="s">
        <v>328</v>
      </c>
      <c r="J278" s="2" t="s">
        <v>305</v>
      </c>
      <c r="K278" s="2" t="s">
        <v>80</v>
      </c>
      <c r="L278" s="11">
        <v>12</v>
      </c>
      <c r="M278" s="11">
        <v>12</v>
      </c>
      <c r="N278" s="6">
        <v>111058</v>
      </c>
      <c r="O278" s="6">
        <v>1332696</v>
      </c>
      <c r="P278" s="6">
        <f t="shared" si="4"/>
        <v>1332696</v>
      </c>
      <c r="Q278" s="6">
        <v>0</v>
      </c>
      <c r="R278" s="11">
        <v>0</v>
      </c>
      <c r="S278" s="6">
        <v>0</v>
      </c>
      <c r="T278" s="2" t="s">
        <v>196</v>
      </c>
      <c r="U278" s="2" t="s">
        <v>252</v>
      </c>
      <c r="V278" s="2" t="s">
        <v>495</v>
      </c>
      <c r="W278" s="2" t="s">
        <v>253</v>
      </c>
      <c r="X278" s="2" t="s">
        <v>425</v>
      </c>
      <c r="Y278" s="2" t="s">
        <v>445</v>
      </c>
      <c r="Z278" s="2"/>
      <c r="AA278" s="2"/>
      <c r="AB278" t="s">
        <v>540</v>
      </c>
      <c r="AC278">
        <v>1332696</v>
      </c>
      <c r="AD278" t="str">
        <f>VLOOKUP(AE278,Table1[[Ký hiệu]:[Hướng xli]],9,0)</f>
        <v>NCC check theo sheep data cửa hàng nhập kho điều chỉnh giảm toàn bộ HĐ cũ và xuất lại HĐ mới đúng số lượng</v>
      </c>
      <c r="AE278" s="2">
        <v>45390</v>
      </c>
      <c r="AF278" s="6"/>
    </row>
    <row r="279" spans="1:32" x14ac:dyDescent="0.25">
      <c r="A279" s="8">
        <v>45522</v>
      </c>
      <c r="B279" s="2" t="s">
        <v>119</v>
      </c>
      <c r="C279" s="8">
        <v>45533</v>
      </c>
      <c r="D279" s="2" t="s">
        <v>155</v>
      </c>
      <c r="E279" s="2">
        <v>4162790098</v>
      </c>
      <c r="F279" s="2" t="s">
        <v>110</v>
      </c>
      <c r="G279" s="2" t="s">
        <v>412</v>
      </c>
      <c r="H279" s="2"/>
      <c r="I279" s="2" t="s">
        <v>450</v>
      </c>
      <c r="J279" s="2" t="s">
        <v>306</v>
      </c>
      <c r="K279" s="2" t="s">
        <v>80</v>
      </c>
      <c r="L279" s="11">
        <v>11</v>
      </c>
      <c r="M279" s="11">
        <v>11</v>
      </c>
      <c r="N279" s="6">
        <v>73431</v>
      </c>
      <c r="O279" s="6">
        <v>807741</v>
      </c>
      <c r="P279" s="6">
        <f t="shared" si="4"/>
        <v>807741</v>
      </c>
      <c r="Q279" s="6">
        <v>0</v>
      </c>
      <c r="R279" s="11">
        <v>0</v>
      </c>
      <c r="S279" s="6">
        <v>0</v>
      </c>
      <c r="T279" s="2" t="s">
        <v>196</v>
      </c>
      <c r="U279" s="2" t="s">
        <v>252</v>
      </c>
      <c r="V279" s="2" t="s">
        <v>495</v>
      </c>
      <c r="W279" s="2" t="s">
        <v>253</v>
      </c>
      <c r="X279" s="2" t="s">
        <v>425</v>
      </c>
      <c r="Y279" s="2" t="s">
        <v>445</v>
      </c>
      <c r="Z279" s="2" t="s">
        <v>251</v>
      </c>
      <c r="AA279" s="2"/>
      <c r="AB279" t="s">
        <v>530</v>
      </c>
      <c r="AC279">
        <v>807741</v>
      </c>
      <c r="AD279" t="str">
        <f>VLOOKUP(AE279,Table1[[Ký hiệu]:[Hướng xli]],9,0)</f>
        <v>NCC check theo sheep data cửa hàng nhập kho điều chỉnh giảm toàn bộ HĐ cũ và xuất lại HĐ mới đúng số lượng</v>
      </c>
      <c r="AE279" s="2">
        <v>45534</v>
      </c>
      <c r="AF279" s="6"/>
    </row>
    <row r="280" spans="1:32" s="16" customFormat="1" x14ac:dyDescent="0.25">
      <c r="A280" s="13">
        <v>45522</v>
      </c>
      <c r="B280" s="14" t="s">
        <v>119</v>
      </c>
      <c r="C280" s="13">
        <v>45533</v>
      </c>
      <c r="D280" s="14" t="s">
        <v>155</v>
      </c>
      <c r="E280" s="14">
        <v>4162790098</v>
      </c>
      <c r="F280" s="14" t="s">
        <v>110</v>
      </c>
      <c r="G280" s="14" t="s">
        <v>412</v>
      </c>
      <c r="H280" s="14"/>
      <c r="I280" s="14" t="s">
        <v>328</v>
      </c>
      <c r="J280" s="14" t="s">
        <v>305</v>
      </c>
      <c r="K280" s="14" t="s">
        <v>80</v>
      </c>
      <c r="L280" s="12">
        <v>5</v>
      </c>
      <c r="M280" s="12">
        <v>0</v>
      </c>
      <c r="N280" s="15">
        <v>111058</v>
      </c>
      <c r="O280" s="15">
        <v>555290</v>
      </c>
      <c r="P280" s="6">
        <f t="shared" si="4"/>
        <v>0</v>
      </c>
      <c r="Q280" s="15">
        <v>0</v>
      </c>
      <c r="R280" s="12">
        <v>0</v>
      </c>
      <c r="S280" s="15">
        <v>0</v>
      </c>
      <c r="T280" s="14" t="s">
        <v>196</v>
      </c>
      <c r="U280" s="14" t="s">
        <v>252</v>
      </c>
      <c r="V280" s="14" t="s">
        <v>495</v>
      </c>
      <c r="W280" s="14" t="s">
        <v>253</v>
      </c>
      <c r="X280" s="14" t="s">
        <v>425</v>
      </c>
      <c r="Y280" s="14" t="s">
        <v>445</v>
      </c>
      <c r="Z280" s="14" t="s">
        <v>251</v>
      </c>
      <c r="AA280" s="14"/>
      <c r="AB280" s="16" t="s">
        <v>530</v>
      </c>
      <c r="AC280" s="16">
        <v>0</v>
      </c>
      <c r="AD280" t="str">
        <f>VLOOKUP(AE280,Table1[[Ký hiệu]:[Hướng xli]],9,0)</f>
        <v>NCC check theo sheep data cửa hàng nhập kho điều chỉnh giảm toàn bộ HĐ cũ và xuất lại HĐ mới đúng số lượng</v>
      </c>
      <c r="AE280" s="14">
        <v>45534</v>
      </c>
      <c r="AF280" s="6"/>
    </row>
    <row r="281" spans="1:32" s="16" customFormat="1" x14ac:dyDescent="0.25">
      <c r="A281" s="13">
        <v>45523</v>
      </c>
      <c r="B281" s="14" t="s">
        <v>308</v>
      </c>
      <c r="C281" s="13">
        <v>45533</v>
      </c>
      <c r="D281" s="14" t="s">
        <v>285</v>
      </c>
      <c r="E281" s="14">
        <v>4162513665</v>
      </c>
      <c r="F281" s="14" t="s">
        <v>44</v>
      </c>
      <c r="G281" s="14" t="s">
        <v>282</v>
      </c>
      <c r="H281" s="14"/>
      <c r="I281" s="14" t="s">
        <v>450</v>
      </c>
      <c r="J281" s="14" t="s">
        <v>306</v>
      </c>
      <c r="K281" s="14" t="s">
        <v>80</v>
      </c>
      <c r="L281" s="12">
        <v>5</v>
      </c>
      <c r="M281" s="12">
        <v>2</v>
      </c>
      <c r="N281" s="15">
        <v>73431</v>
      </c>
      <c r="O281" s="15">
        <v>367155</v>
      </c>
      <c r="P281" s="6">
        <f t="shared" si="4"/>
        <v>146862</v>
      </c>
      <c r="Q281" s="15">
        <v>0</v>
      </c>
      <c r="R281" s="12">
        <v>0</v>
      </c>
      <c r="S281" s="15">
        <v>0</v>
      </c>
      <c r="T281" s="14" t="s">
        <v>196</v>
      </c>
      <c r="U281" s="14" t="s">
        <v>252</v>
      </c>
      <c r="V281" s="14" t="s">
        <v>433</v>
      </c>
      <c r="W281" s="14" t="s">
        <v>253</v>
      </c>
      <c r="X281" s="14" t="s">
        <v>425</v>
      </c>
      <c r="Y281" s="14" t="s">
        <v>445</v>
      </c>
      <c r="Z281" s="14"/>
      <c r="AA281" s="14"/>
      <c r="AB281" s="16" t="s">
        <v>541</v>
      </c>
      <c r="AC281" s="16">
        <v>146862</v>
      </c>
      <c r="AD281" t="str">
        <f>VLOOKUP(AE281,Table1[[Ký hiệu]:[Hướng xli]],9,0)</f>
        <v>NCC check theo sheep data cửa hàng nhập kho điều chỉnh giảm toàn bộ HĐ cũ và xuất lại HĐ mới đúng số lượng</v>
      </c>
      <c r="AE281" s="14">
        <v>45587</v>
      </c>
      <c r="AF281" s="6"/>
    </row>
    <row r="282" spans="1:32" x14ac:dyDescent="0.25">
      <c r="A282" s="8">
        <v>45523</v>
      </c>
      <c r="B282" s="2" t="s">
        <v>308</v>
      </c>
      <c r="C282" s="8">
        <v>45533</v>
      </c>
      <c r="D282" s="2" t="s">
        <v>285</v>
      </c>
      <c r="E282" s="2">
        <v>4162513665</v>
      </c>
      <c r="F282" s="2" t="s">
        <v>44</v>
      </c>
      <c r="G282" s="2" t="s">
        <v>282</v>
      </c>
      <c r="H282" s="2"/>
      <c r="I282" s="2" t="s">
        <v>472</v>
      </c>
      <c r="J282" s="2" t="s">
        <v>256</v>
      </c>
      <c r="K282" s="2" t="s">
        <v>80</v>
      </c>
      <c r="L282" s="11">
        <v>5</v>
      </c>
      <c r="M282" s="11">
        <v>5</v>
      </c>
      <c r="N282" s="6">
        <v>55595</v>
      </c>
      <c r="O282" s="6">
        <v>277975</v>
      </c>
      <c r="P282" s="6">
        <f t="shared" si="4"/>
        <v>277975</v>
      </c>
      <c r="Q282" s="6">
        <v>0</v>
      </c>
      <c r="R282" s="11">
        <v>0</v>
      </c>
      <c r="S282" s="6">
        <v>0</v>
      </c>
      <c r="T282" s="2" t="s">
        <v>196</v>
      </c>
      <c r="U282" s="2" t="s">
        <v>252</v>
      </c>
      <c r="V282" s="2" t="s">
        <v>433</v>
      </c>
      <c r="W282" s="2" t="s">
        <v>253</v>
      </c>
      <c r="X282" s="2" t="s">
        <v>425</v>
      </c>
      <c r="Y282" s="2" t="s">
        <v>445</v>
      </c>
      <c r="Z282" s="2"/>
      <c r="AA282" s="2"/>
      <c r="AB282" t="s">
        <v>541</v>
      </c>
      <c r="AC282">
        <v>277975</v>
      </c>
      <c r="AD282" t="str">
        <f>VLOOKUP(AE282,Table1[[Ký hiệu]:[Hướng xli]],9,0)</f>
        <v>NCC check theo sheep data cửa hàng nhập kho điều chỉnh giảm toàn bộ HĐ cũ và xuất lại HĐ mới đúng số lượng</v>
      </c>
      <c r="AE282" s="2">
        <v>45587</v>
      </c>
      <c r="AF282" s="6"/>
    </row>
    <row r="283" spans="1:32" x14ac:dyDescent="0.25">
      <c r="A283" s="8">
        <v>45523</v>
      </c>
      <c r="B283" s="2" t="s">
        <v>308</v>
      </c>
      <c r="C283" s="8">
        <v>45533</v>
      </c>
      <c r="D283" s="2" t="s">
        <v>285</v>
      </c>
      <c r="E283" s="2">
        <v>4162513665</v>
      </c>
      <c r="F283" s="2" t="s">
        <v>44</v>
      </c>
      <c r="G283" s="2" t="s">
        <v>282</v>
      </c>
      <c r="H283" s="2"/>
      <c r="I283" s="2" t="s">
        <v>490</v>
      </c>
      <c r="J283" s="2" t="s">
        <v>236</v>
      </c>
      <c r="K283" s="2" t="s">
        <v>80</v>
      </c>
      <c r="L283" s="11">
        <v>5</v>
      </c>
      <c r="M283" s="11">
        <v>5</v>
      </c>
      <c r="N283" s="6">
        <v>70950</v>
      </c>
      <c r="O283" s="6">
        <v>354750</v>
      </c>
      <c r="P283" s="6">
        <f t="shared" si="4"/>
        <v>354750</v>
      </c>
      <c r="Q283" s="6">
        <v>0</v>
      </c>
      <c r="R283" s="11">
        <v>0</v>
      </c>
      <c r="S283" s="6">
        <v>0</v>
      </c>
      <c r="T283" s="2" t="s">
        <v>196</v>
      </c>
      <c r="U283" s="2" t="s">
        <v>252</v>
      </c>
      <c r="V283" s="2" t="s">
        <v>433</v>
      </c>
      <c r="W283" s="2" t="s">
        <v>253</v>
      </c>
      <c r="X283" s="2" t="s">
        <v>425</v>
      </c>
      <c r="Y283" s="2" t="s">
        <v>445</v>
      </c>
      <c r="Z283" s="2"/>
      <c r="AA283" s="2"/>
      <c r="AB283" t="s">
        <v>541</v>
      </c>
      <c r="AC283">
        <v>354750</v>
      </c>
      <c r="AD283" t="str">
        <f>VLOOKUP(AE283,Table1[[Ký hiệu]:[Hướng xli]],9,0)</f>
        <v>NCC check theo sheep data cửa hàng nhập kho điều chỉnh giảm toàn bộ HĐ cũ và xuất lại HĐ mới đúng số lượng</v>
      </c>
      <c r="AE283" s="2">
        <v>45587</v>
      </c>
      <c r="AF283" s="6"/>
    </row>
    <row r="284" spans="1:32" x14ac:dyDescent="0.25">
      <c r="A284" s="8">
        <v>45523</v>
      </c>
      <c r="B284" s="2" t="s">
        <v>308</v>
      </c>
      <c r="C284" s="8">
        <v>45533</v>
      </c>
      <c r="D284" s="2" t="s">
        <v>285</v>
      </c>
      <c r="E284" s="2">
        <v>4162513665</v>
      </c>
      <c r="F284" s="2" t="s">
        <v>44</v>
      </c>
      <c r="G284" s="2" t="s">
        <v>282</v>
      </c>
      <c r="H284" s="2"/>
      <c r="I284" s="2" t="s">
        <v>448</v>
      </c>
      <c r="J284" s="2" t="s">
        <v>372</v>
      </c>
      <c r="K284" s="2" t="s">
        <v>80</v>
      </c>
      <c r="L284" s="11">
        <v>5</v>
      </c>
      <c r="M284" s="11">
        <v>5</v>
      </c>
      <c r="N284" s="6">
        <v>74250</v>
      </c>
      <c r="O284" s="6">
        <v>371250</v>
      </c>
      <c r="P284" s="6">
        <f t="shared" si="4"/>
        <v>371250</v>
      </c>
      <c r="Q284" s="6">
        <v>0</v>
      </c>
      <c r="R284" s="11">
        <v>0</v>
      </c>
      <c r="S284" s="6">
        <v>0</v>
      </c>
      <c r="T284" s="2" t="s">
        <v>196</v>
      </c>
      <c r="U284" s="2" t="s">
        <v>252</v>
      </c>
      <c r="V284" s="2" t="s">
        <v>433</v>
      </c>
      <c r="W284" s="2" t="s">
        <v>253</v>
      </c>
      <c r="X284" s="2" t="s">
        <v>425</v>
      </c>
      <c r="Y284" s="2" t="s">
        <v>445</v>
      </c>
      <c r="Z284" s="2"/>
      <c r="AA284" s="2"/>
      <c r="AB284" t="s">
        <v>541</v>
      </c>
      <c r="AC284">
        <v>371250</v>
      </c>
      <c r="AD284" t="str">
        <f>VLOOKUP(AE284,Table1[[Ký hiệu]:[Hướng xli]],9,0)</f>
        <v>NCC check theo sheep data cửa hàng nhập kho điều chỉnh giảm toàn bộ HĐ cũ và xuất lại HĐ mới đúng số lượng</v>
      </c>
      <c r="AE284" s="2">
        <v>45587</v>
      </c>
      <c r="AF284" s="6"/>
    </row>
    <row r="285" spans="1:32" x14ac:dyDescent="0.25">
      <c r="A285" s="8">
        <v>45523</v>
      </c>
      <c r="B285" s="2" t="s">
        <v>308</v>
      </c>
      <c r="C285" s="8">
        <v>45533</v>
      </c>
      <c r="D285" s="2" t="s">
        <v>285</v>
      </c>
      <c r="E285" s="2">
        <v>4162513665</v>
      </c>
      <c r="F285" s="2" t="s">
        <v>44</v>
      </c>
      <c r="G285" s="2" t="s">
        <v>282</v>
      </c>
      <c r="H285" s="2"/>
      <c r="I285" s="2" t="s">
        <v>500</v>
      </c>
      <c r="J285" s="2" t="s">
        <v>485</v>
      </c>
      <c r="K285" s="2" t="s">
        <v>80</v>
      </c>
      <c r="L285" s="11">
        <v>5</v>
      </c>
      <c r="M285" s="11">
        <v>5</v>
      </c>
      <c r="N285" s="6">
        <v>50182</v>
      </c>
      <c r="O285" s="6">
        <v>250910</v>
      </c>
      <c r="P285" s="6">
        <f t="shared" si="4"/>
        <v>250910</v>
      </c>
      <c r="Q285" s="6">
        <v>0</v>
      </c>
      <c r="R285" s="11">
        <v>0</v>
      </c>
      <c r="S285" s="6">
        <v>0</v>
      </c>
      <c r="T285" s="2" t="s">
        <v>196</v>
      </c>
      <c r="U285" s="2" t="s">
        <v>252</v>
      </c>
      <c r="V285" s="2" t="s">
        <v>433</v>
      </c>
      <c r="W285" s="2" t="s">
        <v>253</v>
      </c>
      <c r="X285" s="2" t="s">
        <v>425</v>
      </c>
      <c r="Y285" s="2" t="s">
        <v>445</v>
      </c>
      <c r="Z285" s="2"/>
      <c r="AA285" s="2"/>
      <c r="AB285" t="s">
        <v>541</v>
      </c>
      <c r="AC285">
        <v>250910</v>
      </c>
      <c r="AD285" t="str">
        <f>VLOOKUP(AE285,Table1[[Ký hiệu]:[Hướng xli]],9,0)</f>
        <v>NCC check theo sheep data cửa hàng nhập kho điều chỉnh giảm toàn bộ HĐ cũ và xuất lại HĐ mới đúng số lượng</v>
      </c>
      <c r="AE285" s="2">
        <v>45587</v>
      </c>
      <c r="AF285" s="6"/>
    </row>
    <row r="286" spans="1:32" x14ac:dyDescent="0.25">
      <c r="A286" s="8">
        <v>45523</v>
      </c>
      <c r="B286" s="2" t="s">
        <v>308</v>
      </c>
      <c r="C286" s="8">
        <v>45533</v>
      </c>
      <c r="D286" s="2" t="s">
        <v>285</v>
      </c>
      <c r="E286" s="2">
        <v>4162513665</v>
      </c>
      <c r="F286" s="2" t="s">
        <v>44</v>
      </c>
      <c r="G286" s="2" t="s">
        <v>282</v>
      </c>
      <c r="H286" s="2"/>
      <c r="I286" s="2" t="s">
        <v>243</v>
      </c>
      <c r="J286" s="2" t="s">
        <v>430</v>
      </c>
      <c r="K286" s="2" t="s">
        <v>80</v>
      </c>
      <c r="L286" s="11">
        <v>2</v>
      </c>
      <c r="M286" s="11">
        <v>2</v>
      </c>
      <c r="N286" s="6">
        <v>46000</v>
      </c>
      <c r="O286" s="6">
        <v>92000</v>
      </c>
      <c r="P286" s="6">
        <f t="shared" si="4"/>
        <v>92000</v>
      </c>
      <c r="Q286" s="6">
        <v>0</v>
      </c>
      <c r="R286" s="11">
        <v>0</v>
      </c>
      <c r="S286" s="6">
        <v>0</v>
      </c>
      <c r="T286" s="2" t="s">
        <v>196</v>
      </c>
      <c r="U286" s="2" t="s">
        <v>252</v>
      </c>
      <c r="V286" s="2" t="s">
        <v>433</v>
      </c>
      <c r="W286" s="2" t="s">
        <v>253</v>
      </c>
      <c r="X286" s="2" t="s">
        <v>425</v>
      </c>
      <c r="Y286" s="2" t="s">
        <v>445</v>
      </c>
      <c r="Z286" s="2"/>
      <c r="AA286" s="2"/>
      <c r="AB286" t="s">
        <v>541</v>
      </c>
      <c r="AC286">
        <v>92000</v>
      </c>
      <c r="AD286" t="str">
        <f>VLOOKUP(AE286,Table1[[Ký hiệu]:[Hướng xli]],9,0)</f>
        <v>NCC check theo sheep data cửa hàng nhập kho điều chỉnh giảm toàn bộ HĐ cũ và xuất lại HĐ mới đúng số lượng</v>
      </c>
      <c r="AE286" s="2">
        <v>45587</v>
      </c>
      <c r="AF286" s="6"/>
    </row>
    <row r="287" spans="1:32" x14ac:dyDescent="0.25">
      <c r="A287" s="8">
        <v>45523</v>
      </c>
      <c r="B287" s="2" t="s">
        <v>294</v>
      </c>
      <c r="C287" s="8">
        <v>45533</v>
      </c>
      <c r="D287" s="2" t="s">
        <v>9</v>
      </c>
      <c r="E287" s="2">
        <v>4162875170</v>
      </c>
      <c r="F287" s="2" t="s">
        <v>18</v>
      </c>
      <c r="G287" s="2" t="s">
        <v>282</v>
      </c>
      <c r="H287" s="2"/>
      <c r="I287" s="2" t="s">
        <v>450</v>
      </c>
      <c r="J287" s="2" t="s">
        <v>306</v>
      </c>
      <c r="K287" s="2" t="s">
        <v>80</v>
      </c>
      <c r="L287" s="11">
        <v>10</v>
      </c>
      <c r="M287" s="11">
        <v>10</v>
      </c>
      <c r="N287" s="6">
        <v>73431</v>
      </c>
      <c r="O287" s="6">
        <v>734310</v>
      </c>
      <c r="P287" s="6">
        <f t="shared" si="4"/>
        <v>734310</v>
      </c>
      <c r="Q287" s="6">
        <v>0</v>
      </c>
      <c r="R287" s="11">
        <v>0</v>
      </c>
      <c r="S287" s="6">
        <v>0</v>
      </c>
      <c r="T287" s="2" t="s">
        <v>162</v>
      </c>
      <c r="U287" s="2" t="s">
        <v>252</v>
      </c>
      <c r="V287" s="2" t="s">
        <v>202</v>
      </c>
      <c r="W287" s="2" t="s">
        <v>253</v>
      </c>
      <c r="X287" s="2" t="s">
        <v>425</v>
      </c>
      <c r="Y287" s="2" t="s">
        <v>445</v>
      </c>
      <c r="Z287" s="2" t="s">
        <v>251</v>
      </c>
      <c r="AA287" s="2"/>
      <c r="AB287" t="s">
        <v>530</v>
      </c>
      <c r="AC287">
        <v>734310</v>
      </c>
      <c r="AD287" t="str">
        <f>VLOOKUP(AE287,Table1[[Ký hiệu]:[Hướng xli]],9,0)</f>
        <v>NCC check theo sheep data cửa hàng nhập kho điều chỉnh giảm toàn bộ HĐ cũ và xuất lại HĐ mới đúng số lượng</v>
      </c>
      <c r="AE287" s="2">
        <v>45596</v>
      </c>
      <c r="AF287" s="6"/>
    </row>
    <row r="288" spans="1:32" s="16" customFormat="1" x14ac:dyDescent="0.25">
      <c r="A288" s="13">
        <v>45523</v>
      </c>
      <c r="B288" s="14" t="s">
        <v>294</v>
      </c>
      <c r="C288" s="13">
        <v>45533</v>
      </c>
      <c r="D288" s="14" t="s">
        <v>9</v>
      </c>
      <c r="E288" s="14">
        <v>4162875170</v>
      </c>
      <c r="F288" s="14" t="s">
        <v>18</v>
      </c>
      <c r="G288" s="14" t="s">
        <v>282</v>
      </c>
      <c r="H288" s="14"/>
      <c r="I288" s="14" t="s">
        <v>328</v>
      </c>
      <c r="J288" s="14" t="s">
        <v>305</v>
      </c>
      <c r="K288" s="14" t="s">
        <v>80</v>
      </c>
      <c r="L288" s="12">
        <v>5</v>
      </c>
      <c r="M288" s="12">
        <v>0</v>
      </c>
      <c r="N288" s="15">
        <v>111058</v>
      </c>
      <c r="O288" s="15">
        <v>555290</v>
      </c>
      <c r="P288" s="6">
        <f t="shared" si="4"/>
        <v>0</v>
      </c>
      <c r="Q288" s="15">
        <v>0</v>
      </c>
      <c r="R288" s="12">
        <v>0</v>
      </c>
      <c r="S288" s="15">
        <v>0</v>
      </c>
      <c r="T288" s="14" t="s">
        <v>162</v>
      </c>
      <c r="U288" s="14" t="s">
        <v>252</v>
      </c>
      <c r="V288" s="14" t="s">
        <v>202</v>
      </c>
      <c r="W288" s="14" t="s">
        <v>253</v>
      </c>
      <c r="X288" s="14" t="s">
        <v>425</v>
      </c>
      <c r="Y288" s="14" t="s">
        <v>445</v>
      </c>
      <c r="Z288" s="14" t="s">
        <v>251</v>
      </c>
      <c r="AA288" s="14"/>
      <c r="AB288" s="16" t="s">
        <v>530</v>
      </c>
      <c r="AC288" s="16">
        <v>0</v>
      </c>
      <c r="AD288" t="str">
        <f>VLOOKUP(AE288,Table1[[Ký hiệu]:[Hướng xli]],9,0)</f>
        <v>NCC check theo sheep data cửa hàng nhập kho điều chỉnh giảm toàn bộ HĐ cũ và xuất lại HĐ mới đúng số lượng</v>
      </c>
      <c r="AE288" s="14">
        <v>45596</v>
      </c>
      <c r="AF288" s="6"/>
    </row>
    <row r="289" spans="1:32" x14ac:dyDescent="0.25">
      <c r="A289" s="8">
        <v>45523</v>
      </c>
      <c r="B289" s="2" t="s">
        <v>294</v>
      </c>
      <c r="C289" s="8">
        <v>45533</v>
      </c>
      <c r="D289" s="2" t="s">
        <v>9</v>
      </c>
      <c r="E289" s="2">
        <v>4162875170</v>
      </c>
      <c r="F289" s="2" t="s">
        <v>18</v>
      </c>
      <c r="G289" s="2" t="s">
        <v>282</v>
      </c>
      <c r="H289" s="2"/>
      <c r="I289" s="2" t="s">
        <v>448</v>
      </c>
      <c r="J289" s="2" t="s">
        <v>372</v>
      </c>
      <c r="K289" s="2" t="s">
        <v>80</v>
      </c>
      <c r="L289" s="11">
        <v>5</v>
      </c>
      <c r="M289" s="11">
        <v>5</v>
      </c>
      <c r="N289" s="6">
        <v>74250</v>
      </c>
      <c r="O289" s="6">
        <v>371250</v>
      </c>
      <c r="P289" s="6">
        <f t="shared" si="4"/>
        <v>371250</v>
      </c>
      <c r="Q289" s="6">
        <v>0</v>
      </c>
      <c r="R289" s="11">
        <v>0</v>
      </c>
      <c r="S289" s="6">
        <v>0</v>
      </c>
      <c r="T289" s="2" t="s">
        <v>162</v>
      </c>
      <c r="U289" s="2" t="s">
        <v>252</v>
      </c>
      <c r="V289" s="2" t="s">
        <v>202</v>
      </c>
      <c r="W289" s="2" t="s">
        <v>253</v>
      </c>
      <c r="X289" s="2" t="s">
        <v>425</v>
      </c>
      <c r="Y289" s="2" t="s">
        <v>445</v>
      </c>
      <c r="Z289" s="2" t="s">
        <v>251</v>
      </c>
      <c r="AA289" s="2"/>
      <c r="AB289" t="s">
        <v>530</v>
      </c>
      <c r="AC289">
        <v>371250</v>
      </c>
      <c r="AD289" t="str">
        <f>VLOOKUP(AE289,Table1[[Ký hiệu]:[Hướng xli]],9,0)</f>
        <v>NCC check theo sheep data cửa hàng nhập kho điều chỉnh giảm toàn bộ HĐ cũ và xuất lại HĐ mới đúng số lượng</v>
      </c>
      <c r="AE289" s="2">
        <v>45596</v>
      </c>
      <c r="AF289" s="6"/>
    </row>
    <row r="290" spans="1:32" x14ac:dyDescent="0.25">
      <c r="A290" s="8">
        <v>45523</v>
      </c>
      <c r="B290" s="2" t="s">
        <v>294</v>
      </c>
      <c r="C290" s="8">
        <v>45533</v>
      </c>
      <c r="D290" s="2" t="s">
        <v>9</v>
      </c>
      <c r="E290" s="2">
        <v>4162875170</v>
      </c>
      <c r="F290" s="2" t="s">
        <v>18</v>
      </c>
      <c r="G290" s="2" t="s">
        <v>282</v>
      </c>
      <c r="H290" s="2"/>
      <c r="I290" s="2" t="s">
        <v>490</v>
      </c>
      <c r="J290" s="2" t="s">
        <v>236</v>
      </c>
      <c r="K290" s="2" t="s">
        <v>80</v>
      </c>
      <c r="L290" s="11">
        <v>3</v>
      </c>
      <c r="M290" s="11">
        <v>3</v>
      </c>
      <c r="N290" s="6">
        <v>70950</v>
      </c>
      <c r="O290" s="6">
        <v>212850</v>
      </c>
      <c r="P290" s="6">
        <f t="shared" si="4"/>
        <v>212850</v>
      </c>
      <c r="Q290" s="6">
        <v>0</v>
      </c>
      <c r="R290" s="11">
        <v>0</v>
      </c>
      <c r="S290" s="6">
        <v>0</v>
      </c>
      <c r="T290" s="2" t="s">
        <v>162</v>
      </c>
      <c r="U290" s="2" t="s">
        <v>252</v>
      </c>
      <c r="V290" s="2" t="s">
        <v>202</v>
      </c>
      <c r="W290" s="2" t="s">
        <v>253</v>
      </c>
      <c r="X290" s="2" t="s">
        <v>425</v>
      </c>
      <c r="Y290" s="2" t="s">
        <v>445</v>
      </c>
      <c r="Z290" s="2" t="s">
        <v>251</v>
      </c>
      <c r="AA290" s="2"/>
      <c r="AB290" t="s">
        <v>530</v>
      </c>
      <c r="AC290">
        <v>212850</v>
      </c>
      <c r="AD290" t="str">
        <f>VLOOKUP(AE290,Table1[[Ký hiệu]:[Hướng xli]],9,0)</f>
        <v>NCC check theo sheep data cửa hàng nhập kho điều chỉnh giảm toàn bộ HĐ cũ và xuất lại HĐ mới đúng số lượng</v>
      </c>
      <c r="AE290" s="2">
        <v>45596</v>
      </c>
      <c r="AF290" s="6"/>
    </row>
    <row r="291" spans="1:32" s="16" customFormat="1" x14ac:dyDescent="0.25">
      <c r="A291" s="13">
        <v>45524</v>
      </c>
      <c r="B291" s="14" t="s">
        <v>456</v>
      </c>
      <c r="C291" s="13">
        <v>45533</v>
      </c>
      <c r="D291" s="14" t="s">
        <v>304</v>
      </c>
      <c r="E291" s="14">
        <v>4162709043</v>
      </c>
      <c r="F291" s="14" t="s">
        <v>492</v>
      </c>
      <c r="G291" s="14" t="s">
        <v>282</v>
      </c>
      <c r="H291" s="14"/>
      <c r="I291" s="14" t="s">
        <v>450</v>
      </c>
      <c r="J291" s="14" t="s">
        <v>306</v>
      </c>
      <c r="K291" s="14" t="s">
        <v>80</v>
      </c>
      <c r="L291" s="12">
        <v>8</v>
      </c>
      <c r="M291" s="12">
        <v>7</v>
      </c>
      <c r="N291" s="15">
        <v>73431</v>
      </c>
      <c r="O291" s="15">
        <v>587448</v>
      </c>
      <c r="P291" s="6">
        <f t="shared" si="4"/>
        <v>514017</v>
      </c>
      <c r="Q291" s="15">
        <v>0</v>
      </c>
      <c r="R291" s="12">
        <v>0</v>
      </c>
      <c r="S291" s="15">
        <v>0</v>
      </c>
      <c r="T291" s="14" t="s">
        <v>462</v>
      </c>
      <c r="U291" s="14" t="s">
        <v>252</v>
      </c>
      <c r="V291" s="14" t="s">
        <v>318</v>
      </c>
      <c r="W291" s="14" t="s">
        <v>253</v>
      </c>
      <c r="X291" s="14" t="s">
        <v>425</v>
      </c>
      <c r="Y291" s="14" t="s">
        <v>445</v>
      </c>
      <c r="Z291" s="14"/>
      <c r="AA291" s="14"/>
      <c r="AB291" s="16" t="s">
        <v>544</v>
      </c>
      <c r="AC291" s="16">
        <v>514017</v>
      </c>
      <c r="AD291" t="str">
        <f>VLOOKUP(AE291,Table1[[Ký hiệu]:[Hướng xli]],9,0)</f>
        <v>NCC check theo sheep data cửa hàng nhập kho điều chỉnh giảm toàn bộ HĐ cũ và xuất lại HĐ mới đúng số lượng</v>
      </c>
      <c r="AE291" s="14">
        <v>45639</v>
      </c>
      <c r="AF291" s="6"/>
    </row>
    <row r="292" spans="1:32" x14ac:dyDescent="0.25">
      <c r="A292" s="8">
        <v>45524</v>
      </c>
      <c r="B292" s="2" t="s">
        <v>456</v>
      </c>
      <c r="C292" s="8">
        <v>45533</v>
      </c>
      <c r="D292" s="2" t="s">
        <v>304</v>
      </c>
      <c r="E292" s="2">
        <v>4162709043</v>
      </c>
      <c r="F292" s="2" t="s">
        <v>492</v>
      </c>
      <c r="G292" s="2" t="s">
        <v>282</v>
      </c>
      <c r="H292" s="2"/>
      <c r="I292" s="2" t="s">
        <v>328</v>
      </c>
      <c r="J292" s="2" t="s">
        <v>305</v>
      </c>
      <c r="K292" s="2" t="s">
        <v>80</v>
      </c>
      <c r="L292" s="11">
        <v>14</v>
      </c>
      <c r="M292" s="11">
        <v>14</v>
      </c>
      <c r="N292" s="6">
        <v>111058</v>
      </c>
      <c r="O292" s="6">
        <v>1554812</v>
      </c>
      <c r="P292" s="6">
        <f t="shared" si="4"/>
        <v>1554812</v>
      </c>
      <c r="Q292" s="6">
        <v>0</v>
      </c>
      <c r="R292" s="11">
        <v>0</v>
      </c>
      <c r="S292" s="6">
        <v>0</v>
      </c>
      <c r="T292" s="2" t="s">
        <v>462</v>
      </c>
      <c r="U292" s="2" t="s">
        <v>252</v>
      </c>
      <c r="V292" s="2" t="s">
        <v>318</v>
      </c>
      <c r="W292" s="2" t="s">
        <v>253</v>
      </c>
      <c r="X292" s="2" t="s">
        <v>425</v>
      </c>
      <c r="Y292" s="2" t="s">
        <v>445</v>
      </c>
      <c r="Z292" s="2"/>
      <c r="AA292" s="2"/>
      <c r="AB292" t="s">
        <v>544</v>
      </c>
      <c r="AC292">
        <v>1554812</v>
      </c>
      <c r="AD292" t="str">
        <f>VLOOKUP(AE292,Table1[[Ký hiệu]:[Hướng xli]],9,0)</f>
        <v>NCC check theo sheep data cửa hàng nhập kho điều chỉnh giảm toàn bộ HĐ cũ và xuất lại HĐ mới đúng số lượng</v>
      </c>
      <c r="AE292" s="2">
        <v>45639</v>
      </c>
      <c r="AF292" s="6"/>
    </row>
    <row r="293" spans="1:32" x14ac:dyDescent="0.25">
      <c r="A293" s="8">
        <v>45524</v>
      </c>
      <c r="B293" s="2" t="s">
        <v>354</v>
      </c>
      <c r="C293" s="8">
        <v>45533</v>
      </c>
      <c r="D293" s="2" t="s">
        <v>421</v>
      </c>
      <c r="E293" s="2">
        <v>4162772353</v>
      </c>
      <c r="F293" s="2" t="s">
        <v>71</v>
      </c>
      <c r="G293" s="2" t="s">
        <v>282</v>
      </c>
      <c r="H293" s="2"/>
      <c r="I293" s="2" t="s">
        <v>450</v>
      </c>
      <c r="J293" s="2" t="s">
        <v>306</v>
      </c>
      <c r="K293" s="2" t="s">
        <v>80</v>
      </c>
      <c r="L293" s="11">
        <v>10</v>
      </c>
      <c r="M293" s="11">
        <v>10</v>
      </c>
      <c r="N293" s="6">
        <v>73431</v>
      </c>
      <c r="O293" s="6">
        <v>734310</v>
      </c>
      <c r="P293" s="6">
        <f t="shared" si="4"/>
        <v>734310</v>
      </c>
      <c r="Q293" s="6">
        <v>0</v>
      </c>
      <c r="R293" s="11">
        <v>0</v>
      </c>
      <c r="S293" s="6">
        <v>0</v>
      </c>
      <c r="T293" s="2" t="s">
        <v>462</v>
      </c>
      <c r="U293" s="2" t="s">
        <v>252</v>
      </c>
      <c r="V293" s="2" t="s">
        <v>499</v>
      </c>
      <c r="W293" s="2" t="s">
        <v>253</v>
      </c>
      <c r="X293" s="2" t="s">
        <v>425</v>
      </c>
      <c r="Y293" s="2" t="s">
        <v>445</v>
      </c>
      <c r="Z293" s="2"/>
      <c r="AA293" s="2"/>
      <c r="AB293" t="s">
        <v>545</v>
      </c>
      <c r="AC293">
        <v>734310</v>
      </c>
      <c r="AD293" t="str">
        <f>VLOOKUP(AE293,Table1[[Ký hiệu]:[Hướng xli]],9,0)</f>
        <v>NCC check theo sheep data cửa hàng nhập kho điều chỉnh giảm toàn bộ HĐ cũ và xuất lại HĐ mới đúng số lượng</v>
      </c>
      <c r="AE293" s="2">
        <v>45708</v>
      </c>
      <c r="AF293" s="6"/>
    </row>
    <row r="294" spans="1:32" x14ac:dyDescent="0.25">
      <c r="A294" s="8">
        <v>45524</v>
      </c>
      <c r="B294" s="2" t="s">
        <v>354</v>
      </c>
      <c r="C294" s="8">
        <v>45533</v>
      </c>
      <c r="D294" s="2" t="s">
        <v>421</v>
      </c>
      <c r="E294" s="2">
        <v>4162772353</v>
      </c>
      <c r="F294" s="2" t="s">
        <v>71</v>
      </c>
      <c r="G294" s="2" t="s">
        <v>282</v>
      </c>
      <c r="H294" s="2"/>
      <c r="I294" s="2" t="s">
        <v>328</v>
      </c>
      <c r="J294" s="2" t="s">
        <v>305</v>
      </c>
      <c r="K294" s="2" t="s">
        <v>80</v>
      </c>
      <c r="L294" s="11">
        <v>5</v>
      </c>
      <c r="M294" s="11">
        <v>5</v>
      </c>
      <c r="N294" s="6">
        <v>111058</v>
      </c>
      <c r="O294" s="6">
        <v>555290</v>
      </c>
      <c r="P294" s="6">
        <f t="shared" si="4"/>
        <v>555290</v>
      </c>
      <c r="Q294" s="6">
        <v>0</v>
      </c>
      <c r="R294" s="11">
        <v>0</v>
      </c>
      <c r="S294" s="6">
        <v>0</v>
      </c>
      <c r="T294" s="2" t="s">
        <v>462</v>
      </c>
      <c r="U294" s="2" t="s">
        <v>252</v>
      </c>
      <c r="V294" s="2" t="s">
        <v>499</v>
      </c>
      <c r="W294" s="2" t="s">
        <v>253</v>
      </c>
      <c r="X294" s="2" t="s">
        <v>425</v>
      </c>
      <c r="Y294" s="2" t="s">
        <v>445</v>
      </c>
      <c r="Z294" s="2"/>
      <c r="AA294" s="2"/>
      <c r="AB294" t="s">
        <v>545</v>
      </c>
      <c r="AC294">
        <v>555290</v>
      </c>
      <c r="AD294" t="str">
        <f>VLOOKUP(AE294,Table1[[Ký hiệu]:[Hướng xli]],9,0)</f>
        <v>NCC check theo sheep data cửa hàng nhập kho điều chỉnh giảm toàn bộ HĐ cũ và xuất lại HĐ mới đúng số lượng</v>
      </c>
      <c r="AE294" s="2">
        <v>45708</v>
      </c>
      <c r="AF294" s="6"/>
    </row>
    <row r="295" spans="1:32" s="16" customFormat="1" x14ac:dyDescent="0.25">
      <c r="A295" s="13">
        <v>45524</v>
      </c>
      <c r="B295" s="14" t="s">
        <v>354</v>
      </c>
      <c r="C295" s="13">
        <v>45533</v>
      </c>
      <c r="D295" s="14" t="s">
        <v>421</v>
      </c>
      <c r="E295" s="14">
        <v>4162772353</v>
      </c>
      <c r="F295" s="14" t="s">
        <v>71</v>
      </c>
      <c r="G295" s="14" t="s">
        <v>282</v>
      </c>
      <c r="H295" s="14"/>
      <c r="I295" s="14" t="s">
        <v>500</v>
      </c>
      <c r="J295" s="14" t="s">
        <v>485</v>
      </c>
      <c r="K295" s="14" t="s">
        <v>80</v>
      </c>
      <c r="L295" s="12">
        <v>5</v>
      </c>
      <c r="M295" s="12">
        <v>3</v>
      </c>
      <c r="N295" s="15">
        <v>50182</v>
      </c>
      <c r="O295" s="15">
        <v>250910</v>
      </c>
      <c r="P295" s="6">
        <f t="shared" si="4"/>
        <v>150546</v>
      </c>
      <c r="Q295" s="15">
        <v>0</v>
      </c>
      <c r="R295" s="12">
        <v>0</v>
      </c>
      <c r="S295" s="15">
        <v>0</v>
      </c>
      <c r="T295" s="14" t="s">
        <v>462</v>
      </c>
      <c r="U295" s="14" t="s">
        <v>252</v>
      </c>
      <c r="V295" s="14" t="s">
        <v>499</v>
      </c>
      <c r="W295" s="14" t="s">
        <v>253</v>
      </c>
      <c r="X295" s="14" t="s">
        <v>425</v>
      </c>
      <c r="Y295" s="14" t="s">
        <v>445</v>
      </c>
      <c r="Z295" s="14"/>
      <c r="AA295" s="14"/>
      <c r="AB295" s="16" t="s">
        <v>545</v>
      </c>
      <c r="AC295" s="16">
        <v>150546</v>
      </c>
      <c r="AD295" t="str">
        <f>VLOOKUP(AE295,Table1[[Ký hiệu]:[Hướng xli]],9,0)</f>
        <v>NCC check theo sheep data cửa hàng nhập kho điều chỉnh giảm toàn bộ HĐ cũ và xuất lại HĐ mới đúng số lượng</v>
      </c>
      <c r="AE295" s="14">
        <v>45708</v>
      </c>
      <c r="AF295" s="6"/>
    </row>
    <row r="296" spans="1:32" s="16" customFormat="1" x14ac:dyDescent="0.25">
      <c r="A296" s="13">
        <v>45524</v>
      </c>
      <c r="B296" s="14" t="s">
        <v>354</v>
      </c>
      <c r="C296" s="13">
        <v>45533</v>
      </c>
      <c r="D296" s="14" t="s">
        <v>421</v>
      </c>
      <c r="E296" s="14">
        <v>4162772353</v>
      </c>
      <c r="F296" s="14" t="s">
        <v>71</v>
      </c>
      <c r="G296" s="14" t="s">
        <v>282</v>
      </c>
      <c r="H296" s="14"/>
      <c r="I296" s="14" t="s">
        <v>243</v>
      </c>
      <c r="J296" s="14" t="s">
        <v>430</v>
      </c>
      <c r="K296" s="14" t="s">
        <v>80</v>
      </c>
      <c r="L296" s="12">
        <v>6</v>
      </c>
      <c r="M296" s="12">
        <v>3</v>
      </c>
      <c r="N296" s="15">
        <v>46000</v>
      </c>
      <c r="O296" s="15">
        <v>276000</v>
      </c>
      <c r="P296" s="6">
        <f t="shared" si="4"/>
        <v>138000</v>
      </c>
      <c r="Q296" s="15">
        <v>0</v>
      </c>
      <c r="R296" s="12">
        <v>0</v>
      </c>
      <c r="S296" s="15">
        <v>0</v>
      </c>
      <c r="T296" s="14" t="s">
        <v>462</v>
      </c>
      <c r="U296" s="14" t="s">
        <v>252</v>
      </c>
      <c r="V296" s="14" t="s">
        <v>499</v>
      </c>
      <c r="W296" s="14" t="s">
        <v>253</v>
      </c>
      <c r="X296" s="14" t="s">
        <v>425</v>
      </c>
      <c r="Y296" s="14" t="s">
        <v>445</v>
      </c>
      <c r="Z296" s="14"/>
      <c r="AA296" s="14"/>
      <c r="AB296" s="16" t="s">
        <v>545</v>
      </c>
      <c r="AC296" s="16">
        <v>138000</v>
      </c>
      <c r="AD296" t="str">
        <f>VLOOKUP(AE296,Table1[[Ký hiệu]:[Hướng xli]],9,0)</f>
        <v>NCC check theo sheep data cửa hàng nhập kho điều chỉnh giảm toàn bộ HĐ cũ và xuất lại HĐ mới đúng số lượng</v>
      </c>
      <c r="AE296" s="14">
        <v>45708</v>
      </c>
      <c r="AF296" s="6"/>
    </row>
    <row r="297" spans="1:32" x14ac:dyDescent="0.25">
      <c r="A297" s="8">
        <v>45525</v>
      </c>
      <c r="B297" s="2" t="s">
        <v>506</v>
      </c>
      <c r="C297" s="8">
        <v>45533</v>
      </c>
      <c r="D297" s="2" t="s">
        <v>186</v>
      </c>
      <c r="E297" s="2">
        <v>4162977799</v>
      </c>
      <c r="F297" s="2" t="s">
        <v>193</v>
      </c>
      <c r="G297" s="2" t="s">
        <v>282</v>
      </c>
      <c r="H297" s="2"/>
      <c r="I297" s="2" t="s">
        <v>328</v>
      </c>
      <c r="J297" s="2" t="s">
        <v>305</v>
      </c>
      <c r="K297" s="2" t="s">
        <v>80</v>
      </c>
      <c r="L297" s="11">
        <v>12</v>
      </c>
      <c r="M297" s="11">
        <v>12</v>
      </c>
      <c r="N297" s="6">
        <v>111058</v>
      </c>
      <c r="O297" s="6">
        <v>1332696</v>
      </c>
      <c r="P297" s="6">
        <f t="shared" si="4"/>
        <v>1332696</v>
      </c>
      <c r="Q297" s="6">
        <v>0</v>
      </c>
      <c r="R297" s="11">
        <v>0</v>
      </c>
      <c r="S297" s="6">
        <v>0</v>
      </c>
      <c r="T297" s="2" t="s">
        <v>162</v>
      </c>
      <c r="U297" s="2" t="s">
        <v>252</v>
      </c>
      <c r="V297" s="2" t="s">
        <v>309</v>
      </c>
      <c r="W297" s="2" t="s">
        <v>253</v>
      </c>
      <c r="X297" s="2" t="s">
        <v>425</v>
      </c>
      <c r="Y297" s="2" t="s">
        <v>445</v>
      </c>
      <c r="Z297" s="2" t="s">
        <v>251</v>
      </c>
      <c r="AA297" s="2"/>
      <c r="AB297" t="s">
        <v>522</v>
      </c>
      <c r="AC297">
        <v>1332696</v>
      </c>
      <c r="AD297" t="str">
        <f>VLOOKUP(AE297,Table1[[Ký hiệu]:[Hướng xli]],8,0)</f>
        <v>đã ghi nhận và thanh toán</v>
      </c>
      <c r="AE297" s="2">
        <v>45835</v>
      </c>
      <c r="AF297" s="6"/>
    </row>
    <row r="298" spans="1:32" x14ac:dyDescent="0.25">
      <c r="A298" s="8">
        <v>45525</v>
      </c>
      <c r="B298" s="2" t="s">
        <v>506</v>
      </c>
      <c r="C298" s="8">
        <v>45533</v>
      </c>
      <c r="D298" s="2" t="s">
        <v>186</v>
      </c>
      <c r="E298" s="2">
        <v>4162977799</v>
      </c>
      <c r="F298" s="2" t="s">
        <v>193</v>
      </c>
      <c r="G298" s="2" t="s">
        <v>282</v>
      </c>
      <c r="H298" s="2"/>
      <c r="I298" s="2" t="s">
        <v>450</v>
      </c>
      <c r="J298" s="2" t="s">
        <v>306</v>
      </c>
      <c r="K298" s="2" t="s">
        <v>80</v>
      </c>
      <c r="L298" s="11">
        <v>13</v>
      </c>
      <c r="M298" s="11">
        <v>13</v>
      </c>
      <c r="N298" s="6">
        <v>58745</v>
      </c>
      <c r="O298" s="6">
        <v>763685</v>
      </c>
      <c r="P298" s="6">
        <f t="shared" si="4"/>
        <v>763685</v>
      </c>
      <c r="Q298" s="6">
        <v>0</v>
      </c>
      <c r="R298" s="11">
        <v>0</v>
      </c>
      <c r="S298" s="6">
        <v>0</v>
      </c>
      <c r="T298" s="2" t="s">
        <v>162</v>
      </c>
      <c r="U298" s="2" t="s">
        <v>252</v>
      </c>
      <c r="V298" s="2" t="s">
        <v>309</v>
      </c>
      <c r="W298" s="2" t="s">
        <v>253</v>
      </c>
      <c r="X298" s="2" t="s">
        <v>425</v>
      </c>
      <c r="Y298" s="2" t="s">
        <v>445</v>
      </c>
      <c r="Z298" s="2" t="s">
        <v>251</v>
      </c>
      <c r="AA298" s="2"/>
      <c r="AB298" t="s">
        <v>522</v>
      </c>
      <c r="AC298">
        <v>763685</v>
      </c>
      <c r="AD298" t="str">
        <f>VLOOKUP(AE298,Table1[[Ký hiệu]:[Hướng xli]],8,0)</f>
        <v>đã ghi nhận và thanh toán</v>
      </c>
      <c r="AE298" s="2">
        <v>45835</v>
      </c>
      <c r="AF298" s="6"/>
    </row>
    <row r="299" spans="1:32" x14ac:dyDescent="0.25">
      <c r="A299" s="8">
        <v>45525</v>
      </c>
      <c r="B299" s="2" t="s">
        <v>506</v>
      </c>
      <c r="C299" s="8">
        <v>45533</v>
      </c>
      <c r="D299" s="2" t="s">
        <v>186</v>
      </c>
      <c r="E299" s="2">
        <v>4162977799</v>
      </c>
      <c r="F299" s="2" t="s">
        <v>193</v>
      </c>
      <c r="G299" s="2" t="s">
        <v>282</v>
      </c>
      <c r="H299" s="2"/>
      <c r="I299" s="2" t="s">
        <v>448</v>
      </c>
      <c r="J299" s="2" t="s">
        <v>372</v>
      </c>
      <c r="K299" s="2" t="s">
        <v>80</v>
      </c>
      <c r="L299" s="11">
        <v>5</v>
      </c>
      <c r="M299" s="11">
        <v>5</v>
      </c>
      <c r="N299" s="6">
        <v>74250</v>
      </c>
      <c r="O299" s="6">
        <v>371250</v>
      </c>
      <c r="P299" s="6">
        <f t="shared" si="4"/>
        <v>371250</v>
      </c>
      <c r="Q299" s="6">
        <v>0</v>
      </c>
      <c r="R299" s="11">
        <v>0</v>
      </c>
      <c r="S299" s="6">
        <v>0</v>
      </c>
      <c r="T299" s="2" t="s">
        <v>162</v>
      </c>
      <c r="U299" s="2" t="s">
        <v>252</v>
      </c>
      <c r="V299" s="2" t="s">
        <v>309</v>
      </c>
      <c r="W299" s="2" t="s">
        <v>253</v>
      </c>
      <c r="X299" s="2" t="s">
        <v>425</v>
      </c>
      <c r="Y299" s="2" t="s">
        <v>445</v>
      </c>
      <c r="Z299" s="2" t="s">
        <v>251</v>
      </c>
      <c r="AA299" s="2"/>
      <c r="AB299" t="s">
        <v>522</v>
      </c>
      <c r="AC299">
        <v>371250</v>
      </c>
      <c r="AD299" t="str">
        <f>VLOOKUP(AE299,Table1[[Ký hiệu]:[Hướng xli]],8,0)</f>
        <v>đã ghi nhận và thanh toán</v>
      </c>
      <c r="AE299" s="2">
        <v>45835</v>
      </c>
      <c r="AF299" s="6"/>
    </row>
    <row r="300" spans="1:32" x14ac:dyDescent="0.25">
      <c r="A300" s="8">
        <v>45527</v>
      </c>
      <c r="B300" s="2" t="s">
        <v>133</v>
      </c>
      <c r="C300" s="8">
        <v>45533</v>
      </c>
      <c r="D300" s="2" t="s">
        <v>498</v>
      </c>
      <c r="E300" s="2">
        <v>4162513066</v>
      </c>
      <c r="F300" s="2" t="s">
        <v>139</v>
      </c>
      <c r="G300" s="2" t="s">
        <v>282</v>
      </c>
      <c r="H300" s="2"/>
      <c r="I300" s="2" t="s">
        <v>450</v>
      </c>
      <c r="J300" s="2" t="s">
        <v>306</v>
      </c>
      <c r="K300" s="2" t="s">
        <v>80</v>
      </c>
      <c r="L300" s="11">
        <v>5</v>
      </c>
      <c r="M300" s="11">
        <v>5</v>
      </c>
      <c r="N300" s="6">
        <v>73431</v>
      </c>
      <c r="O300" s="6">
        <v>367155</v>
      </c>
      <c r="P300" s="6">
        <f t="shared" si="4"/>
        <v>367155</v>
      </c>
      <c r="Q300" s="6">
        <v>0</v>
      </c>
      <c r="R300" s="11">
        <v>0</v>
      </c>
      <c r="S300" s="6">
        <v>0</v>
      </c>
      <c r="T300" s="2" t="s">
        <v>196</v>
      </c>
      <c r="U300" s="2" t="s">
        <v>252</v>
      </c>
      <c r="V300" s="2" t="s">
        <v>232</v>
      </c>
      <c r="W300" s="2" t="s">
        <v>253</v>
      </c>
      <c r="X300" s="2" t="s">
        <v>425</v>
      </c>
      <c r="Y300" s="2" t="s">
        <v>445</v>
      </c>
      <c r="Z300" s="2"/>
      <c r="AA300" s="2"/>
      <c r="AB300" t="s">
        <v>547</v>
      </c>
      <c r="AC300">
        <v>367155</v>
      </c>
      <c r="AD300" t="str">
        <f>VLOOKUP(AE300,Table1[[Ký hiệu]:[Hướng xli]],9,0)</f>
        <v>NCC check theo sheep data cửa hàng nhập kho điều chỉnh giảm toàn bộ HĐ cũ và xuất lại HĐ mới đúng số lượng</v>
      </c>
      <c r="AE300" s="2">
        <v>45961</v>
      </c>
      <c r="AF300" s="6"/>
    </row>
    <row r="301" spans="1:32" x14ac:dyDescent="0.25">
      <c r="A301" s="8">
        <v>45527</v>
      </c>
      <c r="B301" s="2" t="s">
        <v>133</v>
      </c>
      <c r="C301" s="8">
        <v>45533</v>
      </c>
      <c r="D301" s="2" t="s">
        <v>498</v>
      </c>
      <c r="E301" s="2">
        <v>4162513066</v>
      </c>
      <c r="F301" s="2" t="s">
        <v>139</v>
      </c>
      <c r="G301" s="2" t="s">
        <v>282</v>
      </c>
      <c r="H301" s="2"/>
      <c r="I301" s="2" t="s">
        <v>472</v>
      </c>
      <c r="J301" s="2" t="s">
        <v>256</v>
      </c>
      <c r="K301" s="2" t="s">
        <v>80</v>
      </c>
      <c r="L301" s="11">
        <v>5</v>
      </c>
      <c r="M301" s="11">
        <v>5</v>
      </c>
      <c r="N301" s="6">
        <v>55595</v>
      </c>
      <c r="O301" s="6">
        <v>277975</v>
      </c>
      <c r="P301" s="6">
        <f t="shared" si="4"/>
        <v>277975</v>
      </c>
      <c r="Q301" s="6">
        <v>0</v>
      </c>
      <c r="R301" s="11">
        <v>0</v>
      </c>
      <c r="S301" s="6">
        <v>0</v>
      </c>
      <c r="T301" s="2" t="s">
        <v>196</v>
      </c>
      <c r="U301" s="2" t="s">
        <v>252</v>
      </c>
      <c r="V301" s="2" t="s">
        <v>232</v>
      </c>
      <c r="W301" s="2" t="s">
        <v>253</v>
      </c>
      <c r="X301" s="2" t="s">
        <v>425</v>
      </c>
      <c r="Y301" s="2" t="s">
        <v>445</v>
      </c>
      <c r="Z301" s="2"/>
      <c r="AA301" s="2"/>
      <c r="AB301" t="s">
        <v>547</v>
      </c>
      <c r="AC301">
        <v>277975</v>
      </c>
      <c r="AD301" t="str">
        <f>VLOOKUP(AE301,Table1[[Ký hiệu]:[Hướng xli]],9,0)</f>
        <v>NCC check theo sheep data cửa hàng nhập kho điều chỉnh giảm toàn bộ HĐ cũ và xuất lại HĐ mới đúng số lượng</v>
      </c>
      <c r="AE301" s="2">
        <v>45961</v>
      </c>
      <c r="AF301" s="6"/>
    </row>
    <row r="302" spans="1:32" x14ac:dyDescent="0.25">
      <c r="A302" s="8">
        <v>45527</v>
      </c>
      <c r="B302" s="2" t="s">
        <v>133</v>
      </c>
      <c r="C302" s="8">
        <v>45533</v>
      </c>
      <c r="D302" s="2" t="s">
        <v>498</v>
      </c>
      <c r="E302" s="2">
        <v>4162513066</v>
      </c>
      <c r="F302" s="2" t="s">
        <v>139</v>
      </c>
      <c r="G302" s="2" t="s">
        <v>282</v>
      </c>
      <c r="H302" s="2"/>
      <c r="I302" s="2" t="s">
        <v>490</v>
      </c>
      <c r="J302" s="2" t="s">
        <v>236</v>
      </c>
      <c r="K302" s="2" t="s">
        <v>80</v>
      </c>
      <c r="L302" s="11">
        <v>5</v>
      </c>
      <c r="M302" s="11">
        <v>5</v>
      </c>
      <c r="N302" s="6">
        <v>70950</v>
      </c>
      <c r="O302" s="6">
        <v>354750</v>
      </c>
      <c r="P302" s="6">
        <f t="shared" si="4"/>
        <v>354750</v>
      </c>
      <c r="Q302" s="6">
        <v>0</v>
      </c>
      <c r="R302" s="11">
        <v>0</v>
      </c>
      <c r="S302" s="6">
        <v>0</v>
      </c>
      <c r="T302" s="2" t="s">
        <v>196</v>
      </c>
      <c r="U302" s="2" t="s">
        <v>252</v>
      </c>
      <c r="V302" s="2" t="s">
        <v>232</v>
      </c>
      <c r="W302" s="2" t="s">
        <v>253</v>
      </c>
      <c r="X302" s="2" t="s">
        <v>425</v>
      </c>
      <c r="Y302" s="2" t="s">
        <v>445</v>
      </c>
      <c r="Z302" s="2"/>
      <c r="AA302" s="2"/>
      <c r="AB302" t="s">
        <v>547</v>
      </c>
      <c r="AC302">
        <v>354750</v>
      </c>
      <c r="AD302" t="str">
        <f>VLOOKUP(AE302,Table1[[Ký hiệu]:[Hướng xli]],9,0)</f>
        <v>NCC check theo sheep data cửa hàng nhập kho điều chỉnh giảm toàn bộ HĐ cũ và xuất lại HĐ mới đúng số lượng</v>
      </c>
      <c r="AE302" s="2">
        <v>45961</v>
      </c>
      <c r="AF302" s="6"/>
    </row>
    <row r="303" spans="1:32" s="16" customFormat="1" x14ac:dyDescent="0.25">
      <c r="A303" s="13">
        <v>45527</v>
      </c>
      <c r="B303" s="14" t="s">
        <v>133</v>
      </c>
      <c r="C303" s="13">
        <v>45533</v>
      </c>
      <c r="D303" s="14" t="s">
        <v>498</v>
      </c>
      <c r="E303" s="14">
        <v>4162513066</v>
      </c>
      <c r="F303" s="14" t="s">
        <v>139</v>
      </c>
      <c r="G303" s="14" t="s">
        <v>282</v>
      </c>
      <c r="H303" s="14"/>
      <c r="I303" s="14" t="s">
        <v>448</v>
      </c>
      <c r="J303" s="14" t="s">
        <v>372</v>
      </c>
      <c r="K303" s="14" t="s">
        <v>80</v>
      </c>
      <c r="L303" s="12">
        <v>5</v>
      </c>
      <c r="M303" s="12">
        <v>4</v>
      </c>
      <c r="N303" s="15">
        <v>74250</v>
      </c>
      <c r="O303" s="15">
        <v>371250</v>
      </c>
      <c r="P303" s="6">
        <f t="shared" si="4"/>
        <v>297000</v>
      </c>
      <c r="Q303" s="15">
        <v>0</v>
      </c>
      <c r="R303" s="12">
        <v>0</v>
      </c>
      <c r="S303" s="15">
        <v>0</v>
      </c>
      <c r="T303" s="14" t="s">
        <v>196</v>
      </c>
      <c r="U303" s="14" t="s">
        <v>252</v>
      </c>
      <c r="V303" s="14" t="s">
        <v>232</v>
      </c>
      <c r="W303" s="14" t="s">
        <v>253</v>
      </c>
      <c r="X303" s="14" t="s">
        <v>425</v>
      </c>
      <c r="Y303" s="14" t="s">
        <v>445</v>
      </c>
      <c r="Z303" s="14"/>
      <c r="AA303" s="14"/>
      <c r="AB303" s="16" t="s">
        <v>547</v>
      </c>
      <c r="AC303" s="16">
        <v>297000</v>
      </c>
      <c r="AD303" t="str">
        <f>VLOOKUP(AE303,Table1[[Ký hiệu]:[Hướng xli]],9,0)</f>
        <v>NCC check theo sheep data cửa hàng nhập kho điều chỉnh giảm toàn bộ HĐ cũ và xuất lại HĐ mới đúng số lượng</v>
      </c>
      <c r="AE303" s="14">
        <v>45961</v>
      </c>
      <c r="AF303" s="6"/>
    </row>
    <row r="304" spans="1:32" x14ac:dyDescent="0.25">
      <c r="A304" s="8">
        <v>45527</v>
      </c>
      <c r="B304" s="2" t="s">
        <v>133</v>
      </c>
      <c r="C304" s="8">
        <v>45533</v>
      </c>
      <c r="D304" s="2" t="s">
        <v>498</v>
      </c>
      <c r="E304" s="2">
        <v>4162513066</v>
      </c>
      <c r="F304" s="2" t="s">
        <v>139</v>
      </c>
      <c r="G304" s="2" t="s">
        <v>282</v>
      </c>
      <c r="H304" s="2"/>
      <c r="I304" s="2" t="s">
        <v>500</v>
      </c>
      <c r="J304" s="2" t="s">
        <v>485</v>
      </c>
      <c r="K304" s="2" t="s">
        <v>80</v>
      </c>
      <c r="L304" s="11">
        <v>5</v>
      </c>
      <c r="M304" s="11">
        <v>5</v>
      </c>
      <c r="N304" s="6">
        <v>50182</v>
      </c>
      <c r="O304" s="6">
        <v>250910</v>
      </c>
      <c r="P304" s="6">
        <f t="shared" si="4"/>
        <v>250910</v>
      </c>
      <c r="Q304" s="6">
        <v>0</v>
      </c>
      <c r="R304" s="11">
        <v>0</v>
      </c>
      <c r="S304" s="6">
        <v>0</v>
      </c>
      <c r="T304" s="2" t="s">
        <v>196</v>
      </c>
      <c r="U304" s="2" t="s">
        <v>252</v>
      </c>
      <c r="V304" s="2" t="s">
        <v>232</v>
      </c>
      <c r="W304" s="2" t="s">
        <v>253</v>
      </c>
      <c r="X304" s="2" t="s">
        <v>425</v>
      </c>
      <c r="Y304" s="2" t="s">
        <v>445</v>
      </c>
      <c r="Z304" s="2"/>
      <c r="AA304" s="2"/>
      <c r="AB304" t="s">
        <v>547</v>
      </c>
      <c r="AC304">
        <v>250910</v>
      </c>
      <c r="AD304" t="str">
        <f>VLOOKUP(AE304,Table1[[Ký hiệu]:[Hướng xli]],9,0)</f>
        <v>NCC check theo sheep data cửa hàng nhập kho điều chỉnh giảm toàn bộ HĐ cũ và xuất lại HĐ mới đúng số lượng</v>
      </c>
      <c r="AE304" s="2">
        <v>45961</v>
      </c>
      <c r="AF304" s="6"/>
    </row>
    <row r="305" spans="1:32" x14ac:dyDescent="0.25">
      <c r="A305" s="8">
        <v>45521</v>
      </c>
      <c r="B305" s="2" t="s">
        <v>446</v>
      </c>
      <c r="C305" s="8">
        <v>45533</v>
      </c>
      <c r="D305" s="2" t="s">
        <v>262</v>
      </c>
      <c r="E305" s="2" t="s">
        <v>254</v>
      </c>
      <c r="F305" s="2" t="s">
        <v>334</v>
      </c>
      <c r="G305" s="2" t="s">
        <v>459</v>
      </c>
      <c r="H305" s="2" t="s">
        <v>471</v>
      </c>
      <c r="I305" s="2" t="s">
        <v>450</v>
      </c>
      <c r="J305" s="2" t="s">
        <v>306</v>
      </c>
      <c r="K305" s="2" t="s">
        <v>80</v>
      </c>
      <c r="L305" s="11">
        <v>5</v>
      </c>
      <c r="M305" s="11">
        <v>5</v>
      </c>
      <c r="N305" s="6">
        <v>73431</v>
      </c>
      <c r="O305" s="6">
        <v>367155</v>
      </c>
      <c r="P305" s="6">
        <f t="shared" si="4"/>
        <v>367155</v>
      </c>
      <c r="Q305" s="6">
        <v>0</v>
      </c>
      <c r="R305" s="11">
        <v>0</v>
      </c>
      <c r="S305" s="6">
        <v>0</v>
      </c>
      <c r="T305" s="2"/>
      <c r="U305" s="2" t="s">
        <v>42</v>
      </c>
      <c r="V305" s="2"/>
      <c r="W305" s="2" t="s">
        <v>253</v>
      </c>
      <c r="X305" s="2" t="s">
        <v>425</v>
      </c>
      <c r="Y305" s="2" t="s">
        <v>445</v>
      </c>
      <c r="Z305" s="2"/>
      <c r="AA305" s="2"/>
      <c r="AB305" t="s">
        <v>539</v>
      </c>
      <c r="AC305">
        <v>367155</v>
      </c>
      <c r="AD305" t="str">
        <f>VLOOKUP(AE305,Table1[[Ký hiệu]:[Hướng xli]],9,0)</f>
        <v>NCC check theo sheep data cửa hàng nhập kho điều chỉnh giảm toàn bộ HĐ cũ và xuất lại HĐ mới đúng số lượng</v>
      </c>
      <c r="AE305" s="2">
        <v>46296</v>
      </c>
      <c r="AF305" s="6"/>
    </row>
    <row r="306" spans="1:32" x14ac:dyDescent="0.25">
      <c r="A306" s="8">
        <v>45521</v>
      </c>
      <c r="B306" s="2" t="s">
        <v>446</v>
      </c>
      <c r="C306" s="8">
        <v>45533</v>
      </c>
      <c r="D306" s="2" t="s">
        <v>262</v>
      </c>
      <c r="E306" s="2" t="s">
        <v>254</v>
      </c>
      <c r="F306" s="2" t="s">
        <v>334</v>
      </c>
      <c r="G306" s="2" t="s">
        <v>459</v>
      </c>
      <c r="H306" s="2" t="s">
        <v>471</v>
      </c>
      <c r="I306" s="2" t="s">
        <v>328</v>
      </c>
      <c r="J306" s="2" t="s">
        <v>305</v>
      </c>
      <c r="K306" s="2" t="s">
        <v>80</v>
      </c>
      <c r="L306" s="11">
        <v>5</v>
      </c>
      <c r="M306" s="11">
        <v>5</v>
      </c>
      <c r="N306" s="6">
        <v>111058</v>
      </c>
      <c r="O306" s="6">
        <v>555290</v>
      </c>
      <c r="P306" s="6">
        <f t="shared" si="4"/>
        <v>555290</v>
      </c>
      <c r="Q306" s="6">
        <v>0</v>
      </c>
      <c r="R306" s="11">
        <v>0</v>
      </c>
      <c r="S306" s="6">
        <v>0</v>
      </c>
      <c r="T306" s="2"/>
      <c r="U306" s="2" t="s">
        <v>42</v>
      </c>
      <c r="V306" s="2"/>
      <c r="W306" s="2" t="s">
        <v>253</v>
      </c>
      <c r="X306" s="2" t="s">
        <v>425</v>
      </c>
      <c r="Y306" s="2" t="s">
        <v>445</v>
      </c>
      <c r="Z306" s="2"/>
      <c r="AA306" s="2"/>
      <c r="AB306" t="s">
        <v>539</v>
      </c>
      <c r="AC306">
        <v>555290</v>
      </c>
      <c r="AD306" t="str">
        <f>VLOOKUP(AE306,Table1[[Ký hiệu]:[Hướng xli]],9,0)</f>
        <v>NCC check theo sheep data cửa hàng nhập kho điều chỉnh giảm toàn bộ HĐ cũ và xuất lại HĐ mới đúng số lượng</v>
      </c>
      <c r="AE306" s="2">
        <v>46296</v>
      </c>
      <c r="AF306" s="6"/>
    </row>
    <row r="307" spans="1:32" x14ac:dyDescent="0.25">
      <c r="A307" s="8">
        <v>45521</v>
      </c>
      <c r="B307" s="2" t="s">
        <v>446</v>
      </c>
      <c r="C307" s="8">
        <v>45533</v>
      </c>
      <c r="D307" s="2" t="s">
        <v>262</v>
      </c>
      <c r="E307" s="2" t="s">
        <v>254</v>
      </c>
      <c r="F307" s="2" t="s">
        <v>334</v>
      </c>
      <c r="G307" s="2" t="s">
        <v>459</v>
      </c>
      <c r="H307" s="2" t="s">
        <v>471</v>
      </c>
      <c r="I307" s="2" t="s">
        <v>472</v>
      </c>
      <c r="J307" s="2" t="s">
        <v>256</v>
      </c>
      <c r="K307" s="2" t="s">
        <v>80</v>
      </c>
      <c r="L307" s="11">
        <v>5</v>
      </c>
      <c r="M307" s="11">
        <v>5</v>
      </c>
      <c r="N307" s="6">
        <v>55595</v>
      </c>
      <c r="O307" s="6">
        <v>277975</v>
      </c>
      <c r="P307" s="6">
        <f t="shared" si="4"/>
        <v>277975</v>
      </c>
      <c r="Q307" s="6">
        <v>0</v>
      </c>
      <c r="R307" s="11">
        <v>0</v>
      </c>
      <c r="S307" s="6">
        <v>0</v>
      </c>
      <c r="T307" s="2"/>
      <c r="U307" s="2" t="s">
        <v>42</v>
      </c>
      <c r="V307" s="2"/>
      <c r="W307" s="2" t="s">
        <v>253</v>
      </c>
      <c r="X307" s="2" t="s">
        <v>425</v>
      </c>
      <c r="Y307" s="2" t="s">
        <v>445</v>
      </c>
      <c r="Z307" s="2"/>
      <c r="AA307" s="2"/>
      <c r="AB307" t="s">
        <v>539</v>
      </c>
      <c r="AC307">
        <v>277975</v>
      </c>
      <c r="AD307" t="str">
        <f>VLOOKUP(AE307,Table1[[Ký hiệu]:[Hướng xli]],9,0)</f>
        <v>NCC check theo sheep data cửa hàng nhập kho điều chỉnh giảm toàn bộ HĐ cũ và xuất lại HĐ mới đúng số lượng</v>
      </c>
      <c r="AE307" s="2">
        <v>46296</v>
      </c>
      <c r="AF307" s="6"/>
    </row>
    <row r="308" spans="1:32" x14ac:dyDescent="0.25">
      <c r="A308" s="8">
        <v>45521</v>
      </c>
      <c r="B308" s="2" t="s">
        <v>446</v>
      </c>
      <c r="C308" s="8">
        <v>45533</v>
      </c>
      <c r="D308" s="2" t="s">
        <v>262</v>
      </c>
      <c r="E308" s="2" t="s">
        <v>254</v>
      </c>
      <c r="F308" s="2" t="s">
        <v>334</v>
      </c>
      <c r="G308" s="2" t="s">
        <v>459</v>
      </c>
      <c r="H308" s="2" t="s">
        <v>471</v>
      </c>
      <c r="I308" s="2" t="s">
        <v>45</v>
      </c>
      <c r="J308" s="2" t="s">
        <v>168</v>
      </c>
      <c r="K308" s="2" t="s">
        <v>80</v>
      </c>
      <c r="L308" s="11">
        <v>5</v>
      </c>
      <c r="M308" s="11">
        <v>5</v>
      </c>
      <c r="N308" s="6">
        <v>49500</v>
      </c>
      <c r="O308" s="6">
        <v>247500</v>
      </c>
      <c r="P308" s="6">
        <f t="shared" si="4"/>
        <v>247500</v>
      </c>
      <c r="Q308" s="6">
        <v>0</v>
      </c>
      <c r="R308" s="11">
        <v>0</v>
      </c>
      <c r="S308" s="6">
        <v>0</v>
      </c>
      <c r="T308" s="2"/>
      <c r="U308" s="2" t="s">
        <v>42</v>
      </c>
      <c r="V308" s="2"/>
      <c r="W308" s="2" t="s">
        <v>253</v>
      </c>
      <c r="X308" s="2" t="s">
        <v>425</v>
      </c>
      <c r="Y308" s="2" t="s">
        <v>445</v>
      </c>
      <c r="Z308" s="2"/>
      <c r="AA308" s="2"/>
      <c r="AB308" t="s">
        <v>539</v>
      </c>
      <c r="AC308">
        <v>247500</v>
      </c>
      <c r="AD308" t="str">
        <f>VLOOKUP(AE308,Table1[[Ký hiệu]:[Hướng xli]],9,0)</f>
        <v>NCC check theo sheep data cửa hàng nhập kho điều chỉnh giảm toàn bộ HĐ cũ và xuất lại HĐ mới đúng số lượng</v>
      </c>
      <c r="AE308" s="2">
        <v>46296</v>
      </c>
      <c r="AF308" s="6"/>
    </row>
    <row r="309" spans="1:32" x14ac:dyDescent="0.25">
      <c r="A309" s="8">
        <v>45521</v>
      </c>
      <c r="B309" s="2" t="s">
        <v>446</v>
      </c>
      <c r="C309" s="8">
        <v>45533</v>
      </c>
      <c r="D309" s="2" t="s">
        <v>262</v>
      </c>
      <c r="E309" s="2" t="s">
        <v>254</v>
      </c>
      <c r="F309" s="2" t="s">
        <v>334</v>
      </c>
      <c r="G309" s="2" t="s">
        <v>459</v>
      </c>
      <c r="H309" s="2" t="s">
        <v>471</v>
      </c>
      <c r="I309" s="2" t="s">
        <v>486</v>
      </c>
      <c r="J309" s="2" t="s">
        <v>22</v>
      </c>
      <c r="K309" s="2" t="s">
        <v>80</v>
      </c>
      <c r="L309" s="11">
        <v>5</v>
      </c>
      <c r="M309" s="11">
        <v>5</v>
      </c>
      <c r="N309" s="6">
        <v>50400</v>
      </c>
      <c r="O309" s="6">
        <v>252000</v>
      </c>
      <c r="P309" s="6">
        <f t="shared" si="4"/>
        <v>252000</v>
      </c>
      <c r="Q309" s="6">
        <v>0</v>
      </c>
      <c r="R309" s="11">
        <v>0</v>
      </c>
      <c r="S309" s="6">
        <v>0</v>
      </c>
      <c r="T309" s="2"/>
      <c r="U309" s="2" t="s">
        <v>42</v>
      </c>
      <c r="V309" s="2"/>
      <c r="W309" s="2" t="s">
        <v>253</v>
      </c>
      <c r="X309" s="2" t="s">
        <v>425</v>
      </c>
      <c r="Y309" s="2" t="s">
        <v>445</v>
      </c>
      <c r="Z309" s="2"/>
      <c r="AA309" s="2"/>
      <c r="AB309" t="s">
        <v>539</v>
      </c>
      <c r="AC309">
        <v>252000</v>
      </c>
      <c r="AD309" t="str">
        <f>VLOOKUP(AE309,Table1[[Ký hiệu]:[Hướng xli]],9,0)</f>
        <v>NCC check theo sheep data cửa hàng nhập kho điều chỉnh giảm toàn bộ HĐ cũ và xuất lại HĐ mới đúng số lượng</v>
      </c>
      <c r="AE309" s="2">
        <v>46296</v>
      </c>
      <c r="AF309" s="6"/>
    </row>
    <row r="310" spans="1:32" s="16" customFormat="1" x14ac:dyDescent="0.25">
      <c r="A310" s="13">
        <v>45521</v>
      </c>
      <c r="B310" s="14" t="s">
        <v>446</v>
      </c>
      <c r="C310" s="13">
        <v>45533</v>
      </c>
      <c r="D310" s="14" t="s">
        <v>262</v>
      </c>
      <c r="E310" s="14" t="s">
        <v>254</v>
      </c>
      <c r="F310" s="14" t="s">
        <v>334</v>
      </c>
      <c r="G310" s="14" t="s">
        <v>459</v>
      </c>
      <c r="H310" s="14" t="s">
        <v>471</v>
      </c>
      <c r="I310" s="14" t="s">
        <v>448</v>
      </c>
      <c r="J310" s="14" t="s">
        <v>372</v>
      </c>
      <c r="K310" s="14" t="s">
        <v>80</v>
      </c>
      <c r="L310" s="12">
        <v>5</v>
      </c>
      <c r="M310" s="12">
        <v>0</v>
      </c>
      <c r="N310" s="15">
        <v>74250</v>
      </c>
      <c r="O310" s="15">
        <v>371250</v>
      </c>
      <c r="P310" s="6">
        <f t="shared" si="4"/>
        <v>0</v>
      </c>
      <c r="Q310" s="15">
        <v>0</v>
      </c>
      <c r="R310" s="12">
        <v>0</v>
      </c>
      <c r="S310" s="15">
        <v>0</v>
      </c>
      <c r="T310" s="14"/>
      <c r="U310" s="14" t="s">
        <v>42</v>
      </c>
      <c r="V310" s="14"/>
      <c r="W310" s="14" t="s">
        <v>253</v>
      </c>
      <c r="X310" s="14" t="s">
        <v>425</v>
      </c>
      <c r="Y310" s="14" t="s">
        <v>445</v>
      </c>
      <c r="Z310" s="14"/>
      <c r="AA310" s="14"/>
      <c r="AB310" s="16" t="s">
        <v>539</v>
      </c>
      <c r="AC310" s="16">
        <v>0</v>
      </c>
      <c r="AD310" t="str">
        <f>VLOOKUP(AE310,Table1[[Ký hiệu]:[Hướng xli]],9,0)</f>
        <v>NCC check theo sheep data cửa hàng nhập kho điều chỉnh giảm toàn bộ HĐ cũ và xuất lại HĐ mới đúng số lượng</v>
      </c>
      <c r="AE310" s="14">
        <v>46296</v>
      </c>
      <c r="AF310" s="6"/>
    </row>
    <row r="311" spans="1:32" x14ac:dyDescent="0.25">
      <c r="A311" s="8">
        <v>45521</v>
      </c>
      <c r="B311" s="2" t="s">
        <v>446</v>
      </c>
      <c r="C311" s="8">
        <v>45533</v>
      </c>
      <c r="D311" s="2" t="s">
        <v>262</v>
      </c>
      <c r="E311" s="2" t="s">
        <v>254</v>
      </c>
      <c r="F311" s="2" t="s">
        <v>334</v>
      </c>
      <c r="G311" s="2" t="s">
        <v>459</v>
      </c>
      <c r="H311" s="2" t="s">
        <v>471</v>
      </c>
      <c r="I311" s="2" t="s">
        <v>500</v>
      </c>
      <c r="J311" s="2" t="s">
        <v>485</v>
      </c>
      <c r="K311" s="2" t="s">
        <v>80</v>
      </c>
      <c r="L311" s="11">
        <v>10</v>
      </c>
      <c r="M311" s="11">
        <v>10</v>
      </c>
      <c r="N311" s="6">
        <v>50182</v>
      </c>
      <c r="O311" s="6">
        <v>501820</v>
      </c>
      <c r="P311" s="6">
        <f t="shared" si="4"/>
        <v>501820</v>
      </c>
      <c r="Q311" s="6">
        <v>0</v>
      </c>
      <c r="R311" s="11">
        <v>0</v>
      </c>
      <c r="S311" s="6">
        <v>0</v>
      </c>
      <c r="T311" s="2"/>
      <c r="U311" s="2" t="s">
        <v>42</v>
      </c>
      <c r="V311" s="2"/>
      <c r="W311" s="2" t="s">
        <v>253</v>
      </c>
      <c r="X311" s="2" t="s">
        <v>425</v>
      </c>
      <c r="Y311" s="2" t="s">
        <v>445</v>
      </c>
      <c r="Z311" s="2"/>
      <c r="AA311" s="2"/>
      <c r="AB311" t="s">
        <v>539</v>
      </c>
      <c r="AC311">
        <v>501820</v>
      </c>
      <c r="AD311" t="str">
        <f>VLOOKUP(AE311,Table1[[Ký hiệu]:[Hướng xli]],9,0)</f>
        <v>NCC check theo sheep data cửa hàng nhập kho điều chỉnh giảm toàn bộ HĐ cũ và xuất lại HĐ mới đúng số lượng</v>
      </c>
      <c r="AE311" s="2">
        <v>46296</v>
      </c>
      <c r="AF311" s="6"/>
    </row>
    <row r="312" spans="1:32" x14ac:dyDescent="0.25">
      <c r="A312" s="8">
        <v>45521</v>
      </c>
      <c r="B312" s="2" t="s">
        <v>446</v>
      </c>
      <c r="C312" s="8">
        <v>45533</v>
      </c>
      <c r="D312" s="2" t="s">
        <v>262</v>
      </c>
      <c r="E312" s="2" t="s">
        <v>254</v>
      </c>
      <c r="F312" s="2" t="s">
        <v>334</v>
      </c>
      <c r="G312" s="2" t="s">
        <v>459</v>
      </c>
      <c r="H312" s="2" t="s">
        <v>471</v>
      </c>
      <c r="I312" s="2" t="s">
        <v>243</v>
      </c>
      <c r="J312" s="2" t="s">
        <v>430</v>
      </c>
      <c r="K312" s="2" t="s">
        <v>80</v>
      </c>
      <c r="L312" s="11">
        <v>5</v>
      </c>
      <c r="M312" s="11">
        <v>5</v>
      </c>
      <c r="N312" s="6">
        <v>46000</v>
      </c>
      <c r="O312" s="6">
        <v>230000</v>
      </c>
      <c r="P312" s="6">
        <f t="shared" si="4"/>
        <v>230000</v>
      </c>
      <c r="Q312" s="6">
        <v>0</v>
      </c>
      <c r="R312" s="11">
        <v>0</v>
      </c>
      <c r="S312" s="6">
        <v>0</v>
      </c>
      <c r="T312" s="2"/>
      <c r="U312" s="2" t="s">
        <v>42</v>
      </c>
      <c r="V312" s="2"/>
      <c r="W312" s="2" t="s">
        <v>253</v>
      </c>
      <c r="X312" s="2" t="s">
        <v>425</v>
      </c>
      <c r="Y312" s="2" t="s">
        <v>445</v>
      </c>
      <c r="Z312" s="2"/>
      <c r="AA312" s="2"/>
      <c r="AB312" t="s">
        <v>539</v>
      </c>
      <c r="AC312">
        <v>230000</v>
      </c>
      <c r="AD312" t="str">
        <f>VLOOKUP(AE312,Table1[[Ký hiệu]:[Hướng xli]],9,0)</f>
        <v>NCC check theo sheep data cửa hàng nhập kho điều chỉnh giảm toàn bộ HĐ cũ và xuất lại HĐ mới đúng số lượng</v>
      </c>
      <c r="AE312" s="2">
        <v>46296</v>
      </c>
      <c r="AF312" s="6"/>
    </row>
    <row r="313" spans="1:32" x14ac:dyDescent="0.25">
      <c r="A313" s="8">
        <v>45523</v>
      </c>
      <c r="B313" s="2" t="s">
        <v>410</v>
      </c>
      <c r="C313" s="8">
        <v>45533</v>
      </c>
      <c r="D313" s="2" t="s">
        <v>227</v>
      </c>
      <c r="E313" s="2" t="s">
        <v>5</v>
      </c>
      <c r="F313" s="2" t="s">
        <v>152</v>
      </c>
      <c r="G313" s="2" t="s">
        <v>342</v>
      </c>
      <c r="H313" s="2" t="s">
        <v>200</v>
      </c>
      <c r="I313" s="2" t="s">
        <v>450</v>
      </c>
      <c r="J313" s="2" t="s">
        <v>306</v>
      </c>
      <c r="K313" s="2" t="s">
        <v>80</v>
      </c>
      <c r="L313" s="11">
        <v>20</v>
      </c>
      <c r="M313" s="11">
        <v>20</v>
      </c>
      <c r="N313" s="6">
        <v>73431</v>
      </c>
      <c r="O313" s="6">
        <v>1468620</v>
      </c>
      <c r="P313" s="6">
        <f t="shared" si="4"/>
        <v>1468620</v>
      </c>
      <c r="Q313" s="6">
        <v>0</v>
      </c>
      <c r="R313" s="11">
        <v>0</v>
      </c>
      <c r="S313" s="6">
        <v>0</v>
      </c>
      <c r="T313" s="2"/>
      <c r="U313" s="2" t="s">
        <v>388</v>
      </c>
      <c r="V313" s="2"/>
      <c r="W313" s="2" t="s">
        <v>253</v>
      </c>
      <c r="X313" s="2" t="s">
        <v>425</v>
      </c>
      <c r="Y313" s="2" t="s">
        <v>445</v>
      </c>
      <c r="Z313" s="2"/>
      <c r="AA313" s="2"/>
      <c r="AB313" t="s">
        <v>542</v>
      </c>
      <c r="AC313">
        <v>1468620</v>
      </c>
      <c r="AD313" t="str">
        <f>VLOOKUP(AE313,Table1[[Ký hiệu]:[Hướng xli]],9,0)</f>
        <v>NCC check theo sheep data cửa hàng nhập kho điều chỉnh giảm toàn bộ HĐ cũ và xuất lại HĐ mới đúng số lượng</v>
      </c>
      <c r="AE313" s="2">
        <v>46330</v>
      </c>
      <c r="AF313" s="6"/>
    </row>
    <row r="314" spans="1:32" x14ac:dyDescent="0.25">
      <c r="A314" s="8">
        <v>45523</v>
      </c>
      <c r="B314" s="2" t="s">
        <v>410</v>
      </c>
      <c r="C314" s="8">
        <v>45533</v>
      </c>
      <c r="D314" s="2" t="s">
        <v>227</v>
      </c>
      <c r="E314" s="2" t="s">
        <v>5</v>
      </c>
      <c r="F314" s="2" t="s">
        <v>152</v>
      </c>
      <c r="G314" s="2" t="s">
        <v>342</v>
      </c>
      <c r="H314" s="2" t="s">
        <v>200</v>
      </c>
      <c r="I314" s="2" t="s">
        <v>328</v>
      </c>
      <c r="J314" s="2" t="s">
        <v>305</v>
      </c>
      <c r="K314" s="2" t="s">
        <v>80</v>
      </c>
      <c r="L314" s="11">
        <v>10</v>
      </c>
      <c r="M314" s="11">
        <v>10</v>
      </c>
      <c r="N314" s="6">
        <v>111058</v>
      </c>
      <c r="O314" s="6">
        <v>1110580</v>
      </c>
      <c r="P314" s="6">
        <f t="shared" si="4"/>
        <v>1110580</v>
      </c>
      <c r="Q314" s="6">
        <v>0</v>
      </c>
      <c r="R314" s="11">
        <v>0</v>
      </c>
      <c r="S314" s="6">
        <v>0</v>
      </c>
      <c r="T314" s="2"/>
      <c r="U314" s="2" t="s">
        <v>388</v>
      </c>
      <c r="V314" s="2"/>
      <c r="W314" s="2" t="s">
        <v>253</v>
      </c>
      <c r="X314" s="2" t="s">
        <v>425</v>
      </c>
      <c r="Y314" s="2" t="s">
        <v>445</v>
      </c>
      <c r="Z314" s="2"/>
      <c r="AA314" s="2"/>
      <c r="AB314" t="s">
        <v>542</v>
      </c>
      <c r="AC314">
        <v>1110580</v>
      </c>
      <c r="AD314" t="str">
        <f>VLOOKUP(AE314,Table1[[Ký hiệu]:[Hướng xli]],9,0)</f>
        <v>NCC check theo sheep data cửa hàng nhập kho điều chỉnh giảm toàn bộ HĐ cũ và xuất lại HĐ mới đúng số lượng</v>
      </c>
      <c r="AE314" s="2">
        <v>46330</v>
      </c>
      <c r="AF314" s="6"/>
    </row>
    <row r="315" spans="1:32" s="16" customFormat="1" x14ac:dyDescent="0.25">
      <c r="A315" s="13">
        <v>45523</v>
      </c>
      <c r="B315" s="14" t="s">
        <v>410</v>
      </c>
      <c r="C315" s="13">
        <v>45533</v>
      </c>
      <c r="D315" s="14" t="s">
        <v>227</v>
      </c>
      <c r="E315" s="14" t="s">
        <v>5</v>
      </c>
      <c r="F315" s="14" t="s">
        <v>152</v>
      </c>
      <c r="G315" s="14" t="s">
        <v>342</v>
      </c>
      <c r="H315" s="14" t="s">
        <v>200</v>
      </c>
      <c r="I315" s="14" t="s">
        <v>448</v>
      </c>
      <c r="J315" s="14" t="s">
        <v>372</v>
      </c>
      <c r="K315" s="14" t="s">
        <v>80</v>
      </c>
      <c r="L315" s="12">
        <v>5</v>
      </c>
      <c r="M315" s="12">
        <v>0</v>
      </c>
      <c r="N315" s="15">
        <v>74250</v>
      </c>
      <c r="O315" s="15">
        <v>371250</v>
      </c>
      <c r="P315" s="6">
        <f t="shared" si="4"/>
        <v>0</v>
      </c>
      <c r="Q315" s="15">
        <v>0</v>
      </c>
      <c r="R315" s="12">
        <v>0</v>
      </c>
      <c r="S315" s="15">
        <v>0</v>
      </c>
      <c r="T315" s="14"/>
      <c r="U315" s="14" t="s">
        <v>388</v>
      </c>
      <c r="V315" s="14"/>
      <c r="W315" s="14" t="s">
        <v>253</v>
      </c>
      <c r="X315" s="14" t="s">
        <v>425</v>
      </c>
      <c r="Y315" s="14" t="s">
        <v>445</v>
      </c>
      <c r="Z315" s="14"/>
      <c r="AA315" s="14"/>
      <c r="AB315" s="16" t="s">
        <v>542</v>
      </c>
      <c r="AC315" s="16">
        <v>0</v>
      </c>
      <c r="AD315" t="str">
        <f>VLOOKUP(AE315,Table1[[Ký hiệu]:[Hướng xli]],9,0)</f>
        <v>NCC check theo sheep data cửa hàng nhập kho điều chỉnh giảm toàn bộ HĐ cũ và xuất lại HĐ mới đúng số lượng</v>
      </c>
      <c r="AE315" s="14">
        <v>46330</v>
      </c>
      <c r="AF315" s="6"/>
    </row>
    <row r="316" spans="1:32" s="16" customFormat="1" x14ac:dyDescent="0.25">
      <c r="A316" s="13">
        <v>45523</v>
      </c>
      <c r="B316" s="14" t="s">
        <v>410</v>
      </c>
      <c r="C316" s="13">
        <v>45533</v>
      </c>
      <c r="D316" s="14" t="s">
        <v>227</v>
      </c>
      <c r="E316" s="14" t="s">
        <v>5</v>
      </c>
      <c r="F316" s="14" t="s">
        <v>152</v>
      </c>
      <c r="G316" s="14" t="s">
        <v>342</v>
      </c>
      <c r="H316" s="14" t="s">
        <v>200</v>
      </c>
      <c r="I316" s="14" t="s">
        <v>490</v>
      </c>
      <c r="J316" s="14" t="s">
        <v>236</v>
      </c>
      <c r="K316" s="14" t="s">
        <v>80</v>
      </c>
      <c r="L316" s="12">
        <v>5</v>
      </c>
      <c r="M316" s="12">
        <v>0</v>
      </c>
      <c r="N316" s="15">
        <v>70950</v>
      </c>
      <c r="O316" s="15">
        <v>354750</v>
      </c>
      <c r="P316" s="6">
        <f t="shared" si="4"/>
        <v>0</v>
      </c>
      <c r="Q316" s="15">
        <v>0</v>
      </c>
      <c r="R316" s="12">
        <v>0</v>
      </c>
      <c r="S316" s="15">
        <v>0</v>
      </c>
      <c r="T316" s="14"/>
      <c r="U316" s="14" t="s">
        <v>388</v>
      </c>
      <c r="V316" s="14"/>
      <c r="W316" s="14" t="s">
        <v>253</v>
      </c>
      <c r="X316" s="14" t="s">
        <v>425</v>
      </c>
      <c r="Y316" s="14" t="s">
        <v>445</v>
      </c>
      <c r="Z316" s="14"/>
      <c r="AA316" s="14"/>
      <c r="AB316" s="16" t="s">
        <v>542</v>
      </c>
      <c r="AC316" s="16">
        <v>0</v>
      </c>
      <c r="AD316" t="str">
        <f>VLOOKUP(AE316,Table1[[Ký hiệu]:[Hướng xli]],9,0)</f>
        <v>NCC check theo sheep data cửa hàng nhập kho điều chỉnh giảm toàn bộ HĐ cũ và xuất lại HĐ mới đúng số lượng</v>
      </c>
      <c r="AE316" s="14">
        <v>46330</v>
      </c>
      <c r="AF316" s="6"/>
    </row>
    <row r="317" spans="1:32" x14ac:dyDescent="0.25">
      <c r="A317" s="8">
        <v>45523</v>
      </c>
      <c r="B317" s="2" t="s">
        <v>36</v>
      </c>
      <c r="C317" s="8">
        <v>45533</v>
      </c>
      <c r="D317" s="2" t="s">
        <v>386</v>
      </c>
      <c r="E317" s="2" t="s">
        <v>242</v>
      </c>
      <c r="F317" s="2" t="s">
        <v>507</v>
      </c>
      <c r="G317" s="2" t="s">
        <v>389</v>
      </c>
      <c r="H317" s="2" t="s">
        <v>348</v>
      </c>
      <c r="I317" s="2" t="s">
        <v>328</v>
      </c>
      <c r="J317" s="2" t="s">
        <v>305</v>
      </c>
      <c r="K317" s="2" t="s">
        <v>80</v>
      </c>
      <c r="L317" s="11">
        <v>15</v>
      </c>
      <c r="M317" s="11">
        <v>15</v>
      </c>
      <c r="N317" s="6">
        <v>111058</v>
      </c>
      <c r="O317" s="6">
        <v>1665870</v>
      </c>
      <c r="P317" s="6">
        <f t="shared" si="4"/>
        <v>1665870</v>
      </c>
      <c r="Q317" s="6">
        <v>0</v>
      </c>
      <c r="R317" s="11">
        <v>0</v>
      </c>
      <c r="S317" s="6">
        <v>0</v>
      </c>
      <c r="T317" s="2"/>
      <c r="U317" s="2" t="s">
        <v>276</v>
      </c>
      <c r="V317" s="2"/>
      <c r="W317" s="2" t="s">
        <v>253</v>
      </c>
      <c r="X317" s="2" t="s">
        <v>425</v>
      </c>
      <c r="Y317" s="2" t="s">
        <v>445</v>
      </c>
      <c r="Z317" s="2"/>
      <c r="AA317" s="2"/>
      <c r="AB317" t="s">
        <v>543</v>
      </c>
      <c r="AC317">
        <v>1665870</v>
      </c>
      <c r="AD317" t="str">
        <f>VLOOKUP(AE317,Table1[[Ký hiệu]:[Hướng xli]],9,0)</f>
        <v>NCC check theo sheep data cửa hàng nhập kho điều chỉnh giảm toàn bộ HĐ cũ và xuất lại HĐ mới đúng số lượng</v>
      </c>
      <c r="AE317" s="2">
        <v>46392</v>
      </c>
      <c r="AF317" s="6"/>
    </row>
    <row r="318" spans="1:32" x14ac:dyDescent="0.25">
      <c r="A318" s="8">
        <v>45523</v>
      </c>
      <c r="B318" s="2" t="s">
        <v>36</v>
      </c>
      <c r="C318" s="8">
        <v>45533</v>
      </c>
      <c r="D318" s="2" t="s">
        <v>386</v>
      </c>
      <c r="E318" s="2" t="s">
        <v>242</v>
      </c>
      <c r="F318" s="2" t="s">
        <v>507</v>
      </c>
      <c r="G318" s="2" t="s">
        <v>389</v>
      </c>
      <c r="H318" s="2" t="s">
        <v>348</v>
      </c>
      <c r="I318" s="2" t="s">
        <v>450</v>
      </c>
      <c r="J318" s="2" t="s">
        <v>306</v>
      </c>
      <c r="K318" s="2" t="s">
        <v>80</v>
      </c>
      <c r="L318" s="11">
        <v>10</v>
      </c>
      <c r="M318" s="11">
        <v>10</v>
      </c>
      <c r="N318" s="6">
        <v>73431</v>
      </c>
      <c r="O318" s="6">
        <v>734310</v>
      </c>
      <c r="P318" s="6">
        <f t="shared" si="4"/>
        <v>734310</v>
      </c>
      <c r="Q318" s="6">
        <v>0</v>
      </c>
      <c r="R318" s="11">
        <v>0</v>
      </c>
      <c r="S318" s="6">
        <v>0</v>
      </c>
      <c r="T318" s="2"/>
      <c r="U318" s="2" t="s">
        <v>276</v>
      </c>
      <c r="V318" s="2"/>
      <c r="W318" s="2" t="s">
        <v>253</v>
      </c>
      <c r="X318" s="2" t="s">
        <v>425</v>
      </c>
      <c r="Y318" s="2" t="s">
        <v>445</v>
      </c>
      <c r="Z318" s="2"/>
      <c r="AA318" s="2"/>
      <c r="AB318" t="s">
        <v>543</v>
      </c>
      <c r="AC318">
        <v>734310</v>
      </c>
      <c r="AD318" t="str">
        <f>VLOOKUP(AE318,Table1[[Ký hiệu]:[Hướng xli]],9,0)</f>
        <v>NCC check theo sheep data cửa hàng nhập kho điều chỉnh giảm toàn bộ HĐ cũ và xuất lại HĐ mới đúng số lượng</v>
      </c>
      <c r="AE318" s="2">
        <v>46392</v>
      </c>
      <c r="AF318" s="6"/>
    </row>
    <row r="319" spans="1:32" s="16" customFormat="1" x14ac:dyDescent="0.25">
      <c r="A319" s="13">
        <v>45523</v>
      </c>
      <c r="B319" s="14" t="s">
        <v>36</v>
      </c>
      <c r="C319" s="13">
        <v>45533</v>
      </c>
      <c r="D319" s="14" t="s">
        <v>386</v>
      </c>
      <c r="E319" s="14" t="s">
        <v>242</v>
      </c>
      <c r="F319" s="14" t="s">
        <v>507</v>
      </c>
      <c r="G319" s="14" t="s">
        <v>389</v>
      </c>
      <c r="H319" s="14" t="s">
        <v>348</v>
      </c>
      <c r="I319" s="14" t="s">
        <v>472</v>
      </c>
      <c r="J319" s="14" t="s">
        <v>256</v>
      </c>
      <c r="K319" s="14" t="s">
        <v>80</v>
      </c>
      <c r="L319" s="12">
        <v>5</v>
      </c>
      <c r="M319" s="12">
        <v>0</v>
      </c>
      <c r="N319" s="15">
        <v>55595</v>
      </c>
      <c r="O319" s="15">
        <v>277975</v>
      </c>
      <c r="P319" s="6">
        <f t="shared" si="4"/>
        <v>0</v>
      </c>
      <c r="Q319" s="15">
        <v>0</v>
      </c>
      <c r="R319" s="12">
        <v>0</v>
      </c>
      <c r="S319" s="15">
        <v>0</v>
      </c>
      <c r="T319" s="14"/>
      <c r="U319" s="14" t="s">
        <v>276</v>
      </c>
      <c r="V319" s="14"/>
      <c r="W319" s="14" t="s">
        <v>253</v>
      </c>
      <c r="X319" s="14" t="s">
        <v>425</v>
      </c>
      <c r="Y319" s="14" t="s">
        <v>445</v>
      </c>
      <c r="Z319" s="14"/>
      <c r="AA319" s="14"/>
      <c r="AB319" s="16" t="s">
        <v>543</v>
      </c>
      <c r="AC319" s="16">
        <v>0</v>
      </c>
      <c r="AD319" t="str">
        <f>VLOOKUP(AE319,Table1[[Ký hiệu]:[Hướng xli]],9,0)</f>
        <v>NCC check theo sheep data cửa hàng nhập kho điều chỉnh giảm toàn bộ HĐ cũ và xuất lại HĐ mới đúng số lượng</v>
      </c>
      <c r="AE319" s="14">
        <v>46392</v>
      </c>
      <c r="AF319" s="6"/>
    </row>
    <row r="320" spans="1:32" x14ac:dyDescent="0.25">
      <c r="A320" s="8">
        <v>45518</v>
      </c>
      <c r="B320" s="2" t="s">
        <v>192</v>
      </c>
      <c r="C320" s="8">
        <v>45533</v>
      </c>
      <c r="D320" s="2" t="s">
        <v>33</v>
      </c>
      <c r="E320" s="2" t="s">
        <v>128</v>
      </c>
      <c r="F320" s="2" t="s">
        <v>404</v>
      </c>
      <c r="G320" s="2" t="s">
        <v>443</v>
      </c>
      <c r="H320" s="2" t="s">
        <v>355</v>
      </c>
      <c r="I320" s="2" t="s">
        <v>450</v>
      </c>
      <c r="J320" s="2" t="s">
        <v>306</v>
      </c>
      <c r="K320" s="2" t="s">
        <v>80</v>
      </c>
      <c r="L320" s="11">
        <v>1</v>
      </c>
      <c r="M320" s="11">
        <v>1</v>
      </c>
      <c r="N320" s="6">
        <v>73431</v>
      </c>
      <c r="O320" s="6">
        <v>73431</v>
      </c>
      <c r="P320" s="6">
        <f t="shared" si="4"/>
        <v>73431</v>
      </c>
      <c r="Q320" s="6">
        <v>0</v>
      </c>
      <c r="R320" s="11">
        <v>0</v>
      </c>
      <c r="S320" s="6">
        <v>0</v>
      </c>
      <c r="T320" s="2"/>
      <c r="U320" s="2" t="s">
        <v>210</v>
      </c>
      <c r="V320" s="2"/>
      <c r="W320" s="2" t="s">
        <v>113</v>
      </c>
      <c r="X320" s="2" t="s">
        <v>425</v>
      </c>
      <c r="Y320" s="2" t="s">
        <v>240</v>
      </c>
      <c r="Z320" s="2"/>
      <c r="AA320" s="2"/>
      <c r="AB320" t="s">
        <v>538</v>
      </c>
      <c r="AC320">
        <v>73431</v>
      </c>
      <c r="AD320" t="str">
        <f>VLOOKUP(AE320,Table1[[Ký hiệu]:[Hướng xli]],9,0)</f>
        <v xml:space="preserve">NCC xuất hđ điều chỉnh giảm toàn bộ HĐ -&gt; xuất hđ mới đúng giá theo PO của wcm </v>
      </c>
      <c r="AE320" s="2">
        <v>46663</v>
      </c>
      <c r="AF320" s="6"/>
    </row>
    <row r="321" spans="1:32" x14ac:dyDescent="0.25">
      <c r="A321" s="8">
        <v>45518</v>
      </c>
      <c r="B321" s="2" t="s">
        <v>192</v>
      </c>
      <c r="C321" s="8">
        <v>45533</v>
      </c>
      <c r="D321" s="2" t="s">
        <v>33</v>
      </c>
      <c r="E321" s="2" t="s">
        <v>128</v>
      </c>
      <c r="F321" s="2" t="s">
        <v>404</v>
      </c>
      <c r="G321" s="2" t="s">
        <v>443</v>
      </c>
      <c r="H321" s="2" t="s">
        <v>355</v>
      </c>
      <c r="I321" s="2" t="s">
        <v>472</v>
      </c>
      <c r="J321" s="2" t="s">
        <v>256</v>
      </c>
      <c r="K321" s="2" t="s">
        <v>80</v>
      </c>
      <c r="L321" s="11">
        <v>1</v>
      </c>
      <c r="M321" s="11">
        <v>1</v>
      </c>
      <c r="N321" s="6">
        <v>55595</v>
      </c>
      <c r="O321" s="6">
        <v>55595</v>
      </c>
      <c r="P321" s="6">
        <f t="shared" si="4"/>
        <v>55595</v>
      </c>
      <c r="Q321" s="6">
        <v>0</v>
      </c>
      <c r="R321" s="11">
        <v>0</v>
      </c>
      <c r="S321" s="6">
        <v>0</v>
      </c>
      <c r="T321" s="2"/>
      <c r="U321" s="2" t="s">
        <v>210</v>
      </c>
      <c r="V321" s="2"/>
      <c r="W321" s="2" t="s">
        <v>113</v>
      </c>
      <c r="X321" s="2" t="s">
        <v>425</v>
      </c>
      <c r="Y321" s="2" t="s">
        <v>240</v>
      </c>
      <c r="Z321" s="2"/>
      <c r="AA321" s="2"/>
      <c r="AB321" t="s">
        <v>538</v>
      </c>
      <c r="AC321">
        <v>55595</v>
      </c>
      <c r="AD321" t="str">
        <f>VLOOKUP(AE321,Table1[[Ký hiệu]:[Hướng xli]],9,0)</f>
        <v xml:space="preserve">NCC xuất hđ điều chỉnh giảm toàn bộ HĐ -&gt; xuất hđ mới đúng giá theo PO của wcm </v>
      </c>
      <c r="AE321" s="2">
        <v>46663</v>
      </c>
      <c r="AF321" s="6"/>
    </row>
    <row r="322" spans="1:32" s="18" customFormat="1" x14ac:dyDescent="0.25">
      <c r="A322" s="19">
        <v>45518</v>
      </c>
      <c r="B322" s="20" t="s">
        <v>192</v>
      </c>
      <c r="C322" s="19">
        <v>45533</v>
      </c>
      <c r="D322" s="20" t="s">
        <v>33</v>
      </c>
      <c r="E322" s="20" t="s">
        <v>128</v>
      </c>
      <c r="F322" s="20" t="s">
        <v>404</v>
      </c>
      <c r="G322" s="20" t="s">
        <v>443</v>
      </c>
      <c r="H322" s="20" t="s">
        <v>355</v>
      </c>
      <c r="I322" s="20" t="s">
        <v>486</v>
      </c>
      <c r="J322" s="20" t="s">
        <v>22</v>
      </c>
      <c r="K322" s="20" t="s">
        <v>80</v>
      </c>
      <c r="L322" s="21">
        <v>1</v>
      </c>
      <c r="M322" s="21">
        <v>1</v>
      </c>
      <c r="N322" s="22">
        <v>61050</v>
      </c>
      <c r="O322" s="22">
        <v>61050</v>
      </c>
      <c r="P322" s="18">
        <v>50400</v>
      </c>
      <c r="Q322" s="22">
        <v>0</v>
      </c>
      <c r="R322" s="21">
        <v>0</v>
      </c>
      <c r="S322" s="22">
        <v>0</v>
      </c>
      <c r="T322" s="20"/>
      <c r="U322" s="20" t="s">
        <v>210</v>
      </c>
      <c r="V322" s="20"/>
      <c r="W322" s="20" t="s">
        <v>113</v>
      </c>
      <c r="X322" s="20" t="s">
        <v>425</v>
      </c>
      <c r="Y322" s="20" t="s">
        <v>240</v>
      </c>
      <c r="Z322" s="20"/>
      <c r="AA322" s="20"/>
      <c r="AB322" s="18" t="s">
        <v>538</v>
      </c>
      <c r="AC322" s="18">
        <v>50400</v>
      </c>
      <c r="AD322" t="str">
        <f>VLOOKUP(AE322,Table1[[Ký hiệu]:[Hướng xli]],9,0)</f>
        <v xml:space="preserve">NCC xuất hđ điều chỉnh giảm toàn bộ HĐ -&gt; xuất hđ mới đúng giá theo PO của wcm </v>
      </c>
      <c r="AE322" s="20">
        <v>46663</v>
      </c>
    </row>
    <row r="323" spans="1:32" x14ac:dyDescent="0.25">
      <c r="A323" s="8">
        <v>45518</v>
      </c>
      <c r="B323" s="2" t="s">
        <v>192</v>
      </c>
      <c r="C323" s="8">
        <v>45533</v>
      </c>
      <c r="D323" s="2" t="s">
        <v>33</v>
      </c>
      <c r="E323" s="2" t="s">
        <v>128</v>
      </c>
      <c r="F323" s="2" t="s">
        <v>404</v>
      </c>
      <c r="G323" s="2" t="s">
        <v>443</v>
      </c>
      <c r="H323" s="2" t="s">
        <v>355</v>
      </c>
      <c r="I323" s="2" t="s">
        <v>448</v>
      </c>
      <c r="J323" s="2" t="s">
        <v>372</v>
      </c>
      <c r="K323" s="2" t="s">
        <v>80</v>
      </c>
      <c r="L323" s="11">
        <v>12</v>
      </c>
      <c r="M323" s="11">
        <v>12</v>
      </c>
      <c r="N323" s="6">
        <v>74250</v>
      </c>
      <c r="O323" s="6">
        <v>891000</v>
      </c>
      <c r="P323" s="6">
        <f t="shared" ref="P323:P332" si="5">M323*N323</f>
        <v>891000</v>
      </c>
      <c r="Q323" s="6">
        <v>0</v>
      </c>
      <c r="R323" s="11">
        <v>0</v>
      </c>
      <c r="S323" s="6">
        <v>0</v>
      </c>
      <c r="T323" s="2"/>
      <c r="U323" s="2" t="s">
        <v>210</v>
      </c>
      <c r="V323" s="2"/>
      <c r="W323" s="2" t="s">
        <v>113</v>
      </c>
      <c r="X323" s="2" t="s">
        <v>425</v>
      </c>
      <c r="Y323" s="2" t="s">
        <v>240</v>
      </c>
      <c r="Z323" s="2"/>
      <c r="AA323" s="2"/>
      <c r="AB323" t="s">
        <v>538</v>
      </c>
      <c r="AC323">
        <v>891000</v>
      </c>
      <c r="AD323" t="str">
        <f>VLOOKUP(AE323,Table1[[Ký hiệu]:[Hướng xli]],9,0)</f>
        <v xml:space="preserve">NCC xuất hđ điều chỉnh giảm toàn bộ HĐ -&gt; xuất hđ mới đúng giá theo PO của wcm </v>
      </c>
      <c r="AE323" s="2">
        <v>46663</v>
      </c>
      <c r="AF323" s="6"/>
    </row>
    <row r="324" spans="1:32" x14ac:dyDescent="0.25">
      <c r="A324" s="8">
        <v>45527</v>
      </c>
      <c r="B324" s="2" t="s">
        <v>274</v>
      </c>
      <c r="C324" s="8">
        <v>45534</v>
      </c>
      <c r="D324" s="2" t="s">
        <v>405</v>
      </c>
      <c r="E324" s="2" t="s">
        <v>367</v>
      </c>
      <c r="F324" s="2" t="s">
        <v>260</v>
      </c>
      <c r="G324" s="2" t="s">
        <v>297</v>
      </c>
      <c r="H324" s="2" t="s">
        <v>75</v>
      </c>
      <c r="I324" s="2" t="s">
        <v>472</v>
      </c>
      <c r="J324" s="2" t="s">
        <v>256</v>
      </c>
      <c r="K324" s="2" t="s">
        <v>80</v>
      </c>
      <c r="L324" s="11">
        <v>4</v>
      </c>
      <c r="M324" s="11">
        <v>4</v>
      </c>
      <c r="N324" s="6">
        <v>55595</v>
      </c>
      <c r="O324" s="6">
        <v>222380</v>
      </c>
      <c r="P324" s="6">
        <f t="shared" si="5"/>
        <v>222380</v>
      </c>
      <c r="Q324" s="6">
        <v>0</v>
      </c>
      <c r="R324" s="11">
        <v>0</v>
      </c>
      <c r="S324" s="6">
        <v>0</v>
      </c>
      <c r="T324" s="2"/>
      <c r="U324" s="2" t="s">
        <v>157</v>
      </c>
      <c r="V324" s="2"/>
      <c r="W324" s="2" t="s">
        <v>113</v>
      </c>
      <c r="X324" s="2" t="s">
        <v>425</v>
      </c>
      <c r="Y324" s="2" t="s">
        <v>240</v>
      </c>
      <c r="Z324" s="2"/>
      <c r="AA324" s="2"/>
      <c r="AB324" t="s">
        <v>513</v>
      </c>
      <c r="AC324">
        <v>0</v>
      </c>
      <c r="AD324" t="str">
        <f>VLOOKUP(AE324,Table1[[Ký hiệu]:[Hướng xli]],9,0)</f>
        <v>NCC điều chỉnh giảm toàn bộ HĐ</v>
      </c>
      <c r="AE324" s="2">
        <v>46808</v>
      </c>
      <c r="AF324" s="6"/>
    </row>
    <row r="325" spans="1:32" x14ac:dyDescent="0.25">
      <c r="A325" s="8">
        <v>45527</v>
      </c>
      <c r="B325" s="2" t="s">
        <v>274</v>
      </c>
      <c r="C325" s="8">
        <v>45534</v>
      </c>
      <c r="D325" s="2" t="s">
        <v>405</v>
      </c>
      <c r="E325" s="2" t="s">
        <v>367</v>
      </c>
      <c r="F325" s="2" t="s">
        <v>260</v>
      </c>
      <c r="G325" s="2" t="s">
        <v>297</v>
      </c>
      <c r="H325" s="2" t="s">
        <v>75</v>
      </c>
      <c r="I325" s="2" t="s">
        <v>500</v>
      </c>
      <c r="J325" s="2" t="s">
        <v>485</v>
      </c>
      <c r="K325" s="2" t="s">
        <v>80</v>
      </c>
      <c r="L325" s="11">
        <v>4</v>
      </c>
      <c r="M325" s="11">
        <v>4</v>
      </c>
      <c r="N325" s="6">
        <v>50182</v>
      </c>
      <c r="O325" s="6">
        <v>200728</v>
      </c>
      <c r="P325" s="6">
        <f t="shared" si="5"/>
        <v>200728</v>
      </c>
      <c r="Q325" s="6">
        <v>0</v>
      </c>
      <c r="R325" s="11">
        <v>0</v>
      </c>
      <c r="S325" s="6">
        <v>0</v>
      </c>
      <c r="T325" s="2"/>
      <c r="U325" s="2" t="s">
        <v>157</v>
      </c>
      <c r="V325" s="2"/>
      <c r="W325" s="2" t="s">
        <v>113</v>
      </c>
      <c r="X325" s="2" t="s">
        <v>425</v>
      </c>
      <c r="Y325" s="2" t="s">
        <v>240</v>
      </c>
      <c r="Z325" s="2"/>
      <c r="AA325" s="2"/>
      <c r="AB325" t="s">
        <v>513</v>
      </c>
      <c r="AC325">
        <v>0</v>
      </c>
      <c r="AD325" t="str">
        <f>VLOOKUP(AE325,Table1[[Ký hiệu]:[Hướng xli]],9,0)</f>
        <v>NCC điều chỉnh giảm toàn bộ HĐ</v>
      </c>
      <c r="AE325" s="2">
        <v>46808</v>
      </c>
      <c r="AF325" s="6"/>
    </row>
    <row r="326" spans="1:32" x14ac:dyDescent="0.25">
      <c r="A326" s="8">
        <v>45527</v>
      </c>
      <c r="B326" s="2" t="s">
        <v>274</v>
      </c>
      <c r="C326" s="8">
        <v>45534</v>
      </c>
      <c r="D326" s="2" t="s">
        <v>405</v>
      </c>
      <c r="E326" s="2" t="s">
        <v>367</v>
      </c>
      <c r="F326" s="2" t="s">
        <v>260</v>
      </c>
      <c r="G326" s="2" t="s">
        <v>297</v>
      </c>
      <c r="H326" s="2" t="s">
        <v>75</v>
      </c>
      <c r="I326" s="2" t="s">
        <v>448</v>
      </c>
      <c r="J326" s="2" t="s">
        <v>372</v>
      </c>
      <c r="K326" s="2" t="s">
        <v>80</v>
      </c>
      <c r="L326" s="11">
        <v>4</v>
      </c>
      <c r="M326" s="11">
        <v>4</v>
      </c>
      <c r="N326" s="6">
        <v>74250</v>
      </c>
      <c r="O326" s="6">
        <v>297000</v>
      </c>
      <c r="P326" s="6">
        <f t="shared" si="5"/>
        <v>297000</v>
      </c>
      <c r="Q326" s="6">
        <v>0</v>
      </c>
      <c r="R326" s="11">
        <v>0</v>
      </c>
      <c r="S326" s="6">
        <v>0</v>
      </c>
      <c r="T326" s="2"/>
      <c r="U326" s="2" t="s">
        <v>157</v>
      </c>
      <c r="V326" s="2"/>
      <c r="W326" s="2" t="s">
        <v>113</v>
      </c>
      <c r="X326" s="2" t="s">
        <v>425</v>
      </c>
      <c r="Y326" s="2" t="s">
        <v>240</v>
      </c>
      <c r="Z326" s="2"/>
      <c r="AA326" s="2"/>
      <c r="AB326" t="s">
        <v>513</v>
      </c>
      <c r="AC326">
        <v>0</v>
      </c>
      <c r="AD326" t="str">
        <f>VLOOKUP(AE326,Table1[[Ký hiệu]:[Hướng xli]],9,0)</f>
        <v>NCC điều chỉnh giảm toàn bộ HĐ</v>
      </c>
      <c r="AE326" s="2">
        <v>46808</v>
      </c>
      <c r="AF326" s="6"/>
    </row>
    <row r="327" spans="1:32" x14ac:dyDescent="0.25">
      <c r="A327" s="8">
        <v>45527</v>
      </c>
      <c r="B327" s="2" t="s">
        <v>274</v>
      </c>
      <c r="C327" s="8">
        <v>45534</v>
      </c>
      <c r="D327" s="2" t="s">
        <v>405</v>
      </c>
      <c r="E327" s="2" t="s">
        <v>367</v>
      </c>
      <c r="F327" s="2" t="s">
        <v>260</v>
      </c>
      <c r="G327" s="2" t="s">
        <v>297</v>
      </c>
      <c r="H327" s="2" t="s">
        <v>75</v>
      </c>
      <c r="I327" s="2" t="s">
        <v>490</v>
      </c>
      <c r="J327" s="2" t="s">
        <v>236</v>
      </c>
      <c r="K327" s="2" t="s">
        <v>80</v>
      </c>
      <c r="L327" s="11">
        <v>4</v>
      </c>
      <c r="M327" s="11">
        <v>4</v>
      </c>
      <c r="N327" s="6">
        <v>70950</v>
      </c>
      <c r="O327" s="6">
        <v>283800</v>
      </c>
      <c r="P327" s="6">
        <f t="shared" si="5"/>
        <v>283800</v>
      </c>
      <c r="Q327" s="6">
        <v>0</v>
      </c>
      <c r="R327" s="11">
        <v>0</v>
      </c>
      <c r="S327" s="6">
        <v>0</v>
      </c>
      <c r="T327" s="2"/>
      <c r="U327" s="2" t="s">
        <v>157</v>
      </c>
      <c r="V327" s="2"/>
      <c r="W327" s="2" t="s">
        <v>113</v>
      </c>
      <c r="X327" s="2" t="s">
        <v>425</v>
      </c>
      <c r="Y327" s="2" t="s">
        <v>240</v>
      </c>
      <c r="Z327" s="2"/>
      <c r="AA327" s="2"/>
      <c r="AB327" t="s">
        <v>513</v>
      </c>
      <c r="AC327">
        <v>0</v>
      </c>
      <c r="AD327" t="str">
        <f>VLOOKUP(AE327,Table1[[Ký hiệu]:[Hướng xli]],9,0)</f>
        <v>NCC điều chỉnh giảm toàn bộ HĐ</v>
      </c>
      <c r="AE327" s="2">
        <v>46808</v>
      </c>
      <c r="AF327" s="6"/>
    </row>
    <row r="328" spans="1:32" x14ac:dyDescent="0.25">
      <c r="A328" s="8">
        <v>45527</v>
      </c>
      <c r="B328" s="2" t="s">
        <v>274</v>
      </c>
      <c r="C328" s="8">
        <v>45534</v>
      </c>
      <c r="D328" s="2" t="s">
        <v>405</v>
      </c>
      <c r="E328" s="2" t="s">
        <v>367</v>
      </c>
      <c r="F328" s="2" t="s">
        <v>260</v>
      </c>
      <c r="G328" s="2" t="s">
        <v>297</v>
      </c>
      <c r="H328" s="2" t="s">
        <v>75</v>
      </c>
      <c r="I328" s="2" t="s">
        <v>243</v>
      </c>
      <c r="J328" s="2" t="s">
        <v>430</v>
      </c>
      <c r="K328" s="2" t="s">
        <v>80</v>
      </c>
      <c r="L328" s="11">
        <v>4</v>
      </c>
      <c r="M328" s="11">
        <v>4</v>
      </c>
      <c r="N328" s="6">
        <v>46000</v>
      </c>
      <c r="O328" s="6">
        <v>184000</v>
      </c>
      <c r="P328" s="6">
        <f t="shared" si="5"/>
        <v>184000</v>
      </c>
      <c r="Q328" s="6">
        <v>0</v>
      </c>
      <c r="R328" s="11">
        <v>0</v>
      </c>
      <c r="S328" s="6">
        <v>0</v>
      </c>
      <c r="T328" s="2"/>
      <c r="U328" s="2" t="s">
        <v>157</v>
      </c>
      <c r="V328" s="2"/>
      <c r="W328" s="2" t="s">
        <v>113</v>
      </c>
      <c r="X328" s="2" t="s">
        <v>425</v>
      </c>
      <c r="Y328" s="2" t="s">
        <v>240</v>
      </c>
      <c r="Z328" s="2"/>
      <c r="AA328" s="2"/>
      <c r="AB328" t="s">
        <v>513</v>
      </c>
      <c r="AC328">
        <v>0</v>
      </c>
      <c r="AD328" t="str">
        <f>VLOOKUP(AE328,Table1[[Ký hiệu]:[Hướng xli]],9,0)</f>
        <v>NCC điều chỉnh giảm toàn bộ HĐ</v>
      </c>
      <c r="AE328" s="2">
        <v>46808</v>
      </c>
      <c r="AF328" s="6"/>
    </row>
    <row r="329" spans="1:32" x14ac:dyDescent="0.25">
      <c r="A329" s="8">
        <v>45527</v>
      </c>
      <c r="B329" s="2" t="s">
        <v>171</v>
      </c>
      <c r="C329" s="8">
        <v>45534</v>
      </c>
      <c r="D329" s="2" t="s">
        <v>437</v>
      </c>
      <c r="E329" s="2" t="s">
        <v>360</v>
      </c>
      <c r="F329" s="2" t="s">
        <v>260</v>
      </c>
      <c r="G329" s="2" t="s">
        <v>297</v>
      </c>
      <c r="H329" s="2" t="s">
        <v>75</v>
      </c>
      <c r="I329" s="2" t="s">
        <v>450</v>
      </c>
      <c r="J329" s="2" t="s">
        <v>306</v>
      </c>
      <c r="K329" s="2" t="s">
        <v>80</v>
      </c>
      <c r="L329" s="11">
        <v>6</v>
      </c>
      <c r="M329" s="11">
        <v>6</v>
      </c>
      <c r="N329" s="6">
        <v>73431</v>
      </c>
      <c r="O329" s="6">
        <v>440586</v>
      </c>
      <c r="P329" s="6">
        <f t="shared" si="5"/>
        <v>440586</v>
      </c>
      <c r="Q329" s="6">
        <v>0</v>
      </c>
      <c r="R329" s="11">
        <v>0</v>
      </c>
      <c r="S329" s="6">
        <v>0</v>
      </c>
      <c r="T329" s="2"/>
      <c r="U329" s="2" t="s">
        <v>157</v>
      </c>
      <c r="V329" s="2"/>
      <c r="W329" s="2" t="s">
        <v>113</v>
      </c>
      <c r="X329" s="2" t="s">
        <v>425</v>
      </c>
      <c r="Y329" s="2" t="s">
        <v>240</v>
      </c>
      <c r="Z329" s="2"/>
      <c r="AA329" s="2"/>
      <c r="AB329" t="s">
        <v>546</v>
      </c>
      <c r="AC329">
        <v>440586</v>
      </c>
      <c r="AD329" t="str">
        <f>VLOOKUP(AE329,Table1[[Ký hiệu]:[Hướng xli]],9,0)</f>
        <v>NCC check theo sheep data cửa hàng nhập kho điều chỉnh giảm toàn bộ HĐ cũ và xuất lại HĐ mới đúng số lượng</v>
      </c>
      <c r="AE329" s="2">
        <v>46809</v>
      </c>
      <c r="AF329" s="6"/>
    </row>
    <row r="330" spans="1:32" s="16" customFormat="1" x14ac:dyDescent="0.25">
      <c r="A330" s="13">
        <v>45527</v>
      </c>
      <c r="B330" s="14" t="s">
        <v>171</v>
      </c>
      <c r="C330" s="13">
        <v>45534</v>
      </c>
      <c r="D330" s="14" t="s">
        <v>437</v>
      </c>
      <c r="E330" s="14" t="s">
        <v>360</v>
      </c>
      <c r="F330" s="14" t="s">
        <v>260</v>
      </c>
      <c r="G330" s="14" t="s">
        <v>297</v>
      </c>
      <c r="H330" s="14" t="s">
        <v>75</v>
      </c>
      <c r="I330" s="14" t="s">
        <v>500</v>
      </c>
      <c r="J330" s="14" t="s">
        <v>485</v>
      </c>
      <c r="K330" s="14" t="s">
        <v>80</v>
      </c>
      <c r="L330" s="12">
        <v>4</v>
      </c>
      <c r="M330" s="12">
        <v>0</v>
      </c>
      <c r="N330" s="15">
        <v>50182</v>
      </c>
      <c r="O330" s="15">
        <v>200728</v>
      </c>
      <c r="P330" s="6">
        <f t="shared" si="5"/>
        <v>0</v>
      </c>
      <c r="Q330" s="15">
        <v>0</v>
      </c>
      <c r="R330" s="12">
        <v>0</v>
      </c>
      <c r="S330" s="15">
        <v>0</v>
      </c>
      <c r="T330" s="14"/>
      <c r="U330" s="14" t="s">
        <v>157</v>
      </c>
      <c r="V330" s="14"/>
      <c r="W330" s="14" t="s">
        <v>113</v>
      </c>
      <c r="X330" s="14" t="s">
        <v>425</v>
      </c>
      <c r="Y330" s="14" t="s">
        <v>240</v>
      </c>
      <c r="Z330" s="14"/>
      <c r="AA330" s="14"/>
      <c r="AB330" s="16" t="s">
        <v>546</v>
      </c>
      <c r="AC330" s="16">
        <v>0</v>
      </c>
      <c r="AD330" t="str">
        <f>VLOOKUP(AE330,Table1[[Ký hiệu]:[Hướng xli]],9,0)</f>
        <v>NCC check theo sheep data cửa hàng nhập kho điều chỉnh giảm toàn bộ HĐ cũ và xuất lại HĐ mới đúng số lượng</v>
      </c>
      <c r="AE330" s="14">
        <v>46809</v>
      </c>
      <c r="AF330" s="6"/>
    </row>
    <row r="331" spans="1:32" s="16" customFormat="1" x14ac:dyDescent="0.25">
      <c r="A331" s="13">
        <v>45527</v>
      </c>
      <c r="B331" s="14" t="s">
        <v>171</v>
      </c>
      <c r="C331" s="13">
        <v>45534</v>
      </c>
      <c r="D331" s="14" t="s">
        <v>437</v>
      </c>
      <c r="E331" s="14" t="s">
        <v>360</v>
      </c>
      <c r="F331" s="14" t="s">
        <v>260</v>
      </c>
      <c r="G331" s="14" t="s">
        <v>297</v>
      </c>
      <c r="H331" s="14" t="s">
        <v>75</v>
      </c>
      <c r="I331" s="14" t="s">
        <v>490</v>
      </c>
      <c r="J331" s="14" t="s">
        <v>236</v>
      </c>
      <c r="K331" s="14" t="s">
        <v>80</v>
      </c>
      <c r="L331" s="12">
        <v>4</v>
      </c>
      <c r="M331" s="12">
        <v>0</v>
      </c>
      <c r="N331" s="15">
        <v>70950</v>
      </c>
      <c r="O331" s="15">
        <v>283800</v>
      </c>
      <c r="P331" s="6">
        <f t="shared" si="5"/>
        <v>0</v>
      </c>
      <c r="Q331" s="15">
        <v>0</v>
      </c>
      <c r="R331" s="12">
        <v>0</v>
      </c>
      <c r="S331" s="15">
        <v>0</v>
      </c>
      <c r="T331" s="14"/>
      <c r="U331" s="14" t="s">
        <v>157</v>
      </c>
      <c r="V331" s="14"/>
      <c r="W331" s="14" t="s">
        <v>113</v>
      </c>
      <c r="X331" s="14" t="s">
        <v>425</v>
      </c>
      <c r="Y331" s="14" t="s">
        <v>240</v>
      </c>
      <c r="Z331" s="14"/>
      <c r="AA331" s="14"/>
      <c r="AB331" s="16" t="s">
        <v>546</v>
      </c>
      <c r="AC331" s="16">
        <v>0</v>
      </c>
      <c r="AD331" t="str">
        <f>VLOOKUP(AE331,Table1[[Ký hiệu]:[Hướng xli]],9,0)</f>
        <v>NCC check theo sheep data cửa hàng nhập kho điều chỉnh giảm toàn bộ HĐ cũ và xuất lại HĐ mới đúng số lượng</v>
      </c>
      <c r="AE331" s="14">
        <v>46809</v>
      </c>
      <c r="AF331" s="6"/>
    </row>
    <row r="332" spans="1:32" x14ac:dyDescent="0.25">
      <c r="A332" s="8">
        <v>45527</v>
      </c>
      <c r="B332" s="2" t="s">
        <v>171</v>
      </c>
      <c r="C332" s="8">
        <v>45534</v>
      </c>
      <c r="D332" s="2" t="s">
        <v>437</v>
      </c>
      <c r="E332" s="2" t="s">
        <v>360</v>
      </c>
      <c r="F332" s="2" t="s">
        <v>260</v>
      </c>
      <c r="G332" s="2" t="s">
        <v>297</v>
      </c>
      <c r="H332" s="2" t="s">
        <v>75</v>
      </c>
      <c r="I332" s="2" t="s">
        <v>472</v>
      </c>
      <c r="J332" s="2" t="s">
        <v>256</v>
      </c>
      <c r="K332" s="2" t="s">
        <v>80</v>
      </c>
      <c r="L332" s="11">
        <v>4</v>
      </c>
      <c r="M332" s="11">
        <v>4</v>
      </c>
      <c r="N332" s="6">
        <v>55595</v>
      </c>
      <c r="O332" s="6">
        <v>222380</v>
      </c>
      <c r="P332" s="6">
        <f t="shared" si="5"/>
        <v>222380</v>
      </c>
      <c r="Q332" s="6">
        <v>0</v>
      </c>
      <c r="R332" s="11">
        <v>0</v>
      </c>
      <c r="S332" s="6">
        <v>0</v>
      </c>
      <c r="T332" s="2"/>
      <c r="U332" s="2" t="s">
        <v>157</v>
      </c>
      <c r="V332" s="2"/>
      <c r="W332" s="2" t="s">
        <v>113</v>
      </c>
      <c r="X332" s="2" t="s">
        <v>425</v>
      </c>
      <c r="Y332" s="2" t="s">
        <v>240</v>
      </c>
      <c r="Z332" s="2"/>
      <c r="AA332" s="2"/>
      <c r="AB332" t="s">
        <v>546</v>
      </c>
      <c r="AC332">
        <v>222380</v>
      </c>
      <c r="AD332" t="str">
        <f>VLOOKUP(AE332,Table1[[Ký hiệu]:[Hướng xli]],9,0)</f>
        <v>NCC check theo sheep data cửa hàng nhập kho điều chỉnh giảm toàn bộ HĐ cũ và xuất lại HĐ mới đúng số lượng</v>
      </c>
      <c r="AE332" s="2">
        <v>46809</v>
      </c>
      <c r="AF332" s="6"/>
    </row>
    <row r="333" spans="1:32" ht="18.75" x14ac:dyDescent="0.3">
      <c r="O333" s="23">
        <f>SUM(O2:O332)</f>
        <v>137296003</v>
      </c>
      <c r="P333" s="23">
        <f t="shared" ref="P333:AC333" si="6">SUM(P2:P332)</f>
        <v>119690758</v>
      </c>
      <c r="Q333" s="23">
        <f t="shared" si="6"/>
        <v>0</v>
      </c>
      <c r="R333" s="23">
        <f t="shared" si="6"/>
        <v>0</v>
      </c>
      <c r="S333" s="23">
        <f t="shared" si="6"/>
        <v>0</v>
      </c>
      <c r="T333" s="23">
        <f t="shared" si="6"/>
        <v>0</v>
      </c>
      <c r="U333" s="23">
        <f t="shared" si="6"/>
        <v>0</v>
      </c>
      <c r="V333" s="23">
        <f t="shared" si="6"/>
        <v>0</v>
      </c>
      <c r="W333" s="23">
        <f t="shared" si="6"/>
        <v>0</v>
      </c>
      <c r="X333" s="23">
        <f t="shared" si="6"/>
        <v>0</v>
      </c>
      <c r="Y333" s="23">
        <f t="shared" si="6"/>
        <v>0</v>
      </c>
      <c r="Z333" s="23">
        <f t="shared" si="6"/>
        <v>0</v>
      </c>
      <c r="AA333" s="23">
        <f t="shared" si="6"/>
        <v>0</v>
      </c>
      <c r="AB333" s="23">
        <f t="shared" si="6"/>
        <v>0</v>
      </c>
      <c r="AC333" s="23">
        <f t="shared" si="6"/>
        <v>82409379</v>
      </c>
      <c r="AF333" s="23"/>
    </row>
    <row r="335" spans="1:32" x14ac:dyDescent="0.25">
      <c r="O335" s="25"/>
    </row>
  </sheetData>
  <autoFilter ref="A1:AF333" xr:uid="{FEE5CA1C-25F9-40BB-844C-3D146194497C}"/>
  <sortState xmlns:xlrd2="http://schemas.microsoft.com/office/spreadsheetml/2017/richdata2" ref="A2:AB332">
    <sortCondition ref="D2:D33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F9858-5DB6-4E78-88DF-4DEA70B3B9AE}">
  <dimension ref="A1:P97"/>
  <sheetViews>
    <sheetView topLeftCell="A16" workbookViewId="0">
      <selection activeCell="Q1" sqref="Q1:Q1048576"/>
    </sheetView>
  </sheetViews>
  <sheetFormatPr defaultRowHeight="15" x14ac:dyDescent="0.25"/>
  <cols>
    <col min="1" max="1" width="25.7109375" customWidth="1"/>
    <col min="2" max="2" width="13.28515625" customWidth="1"/>
    <col min="3" max="3" width="14" customWidth="1"/>
    <col min="4" max="4" width="15.7109375" customWidth="1"/>
    <col min="5" max="5" width="18.28515625" customWidth="1"/>
    <col min="6" max="6" width="25.42578125" customWidth="1"/>
    <col min="7" max="7" width="14.5703125" customWidth="1"/>
    <col min="8" max="8" width="26.42578125" hidden="1" customWidth="1"/>
    <col min="9" max="9" width="59.140625" customWidth="1"/>
    <col min="10" max="10" width="39.28515625" style="28" customWidth="1"/>
    <col min="11" max="11" width="42.85546875" style="28" customWidth="1"/>
    <col min="12" max="12" width="0" style="28" hidden="1" customWidth="1"/>
    <col min="13" max="13" width="136.28515625" style="28" bestFit="1" customWidth="1"/>
    <col min="14" max="14" width="17" style="28" bestFit="1" customWidth="1"/>
    <col min="15" max="15" width="11.28515625" bestFit="1" customWidth="1"/>
    <col min="16" max="16" width="20.85546875" customWidth="1"/>
  </cols>
  <sheetData>
    <row r="1" spans="1:16" ht="18.75" x14ac:dyDescent="0.3">
      <c r="A1" s="26" t="s">
        <v>549</v>
      </c>
      <c r="B1" s="27"/>
      <c r="C1" s="27"/>
      <c r="D1" s="27"/>
      <c r="E1" s="27"/>
      <c r="F1" s="27"/>
      <c r="G1" s="27"/>
      <c r="H1" s="27"/>
    </row>
    <row r="2" spans="1:16" x14ac:dyDescent="0.25">
      <c r="A2" s="29"/>
      <c r="B2" s="29"/>
      <c r="C2" s="29"/>
      <c r="D2" s="29"/>
      <c r="E2" s="29"/>
      <c r="F2" s="29"/>
      <c r="G2" s="29"/>
      <c r="H2" s="29"/>
    </row>
    <row r="3" spans="1:16" x14ac:dyDescent="0.25">
      <c r="A3" s="29"/>
      <c r="B3" s="29"/>
      <c r="C3" s="29"/>
      <c r="D3" s="29"/>
      <c r="E3" s="29"/>
      <c r="F3" s="29"/>
      <c r="G3" s="29"/>
      <c r="H3" s="29"/>
    </row>
    <row r="4" spans="1:16" ht="28.5" x14ac:dyDescent="0.25">
      <c r="A4" s="30" t="s">
        <v>550</v>
      </c>
      <c r="B4" s="31" t="s">
        <v>551</v>
      </c>
      <c r="C4" s="32" t="s">
        <v>258</v>
      </c>
      <c r="D4" s="31" t="s">
        <v>552</v>
      </c>
      <c r="E4" s="33" t="s">
        <v>553</v>
      </c>
      <c r="F4" s="33" t="s">
        <v>554</v>
      </c>
      <c r="G4" s="33" t="s">
        <v>555</v>
      </c>
      <c r="H4" s="34" t="s">
        <v>556</v>
      </c>
      <c r="I4" s="33" t="s">
        <v>557</v>
      </c>
      <c r="J4" s="35" t="s">
        <v>558</v>
      </c>
      <c r="K4" s="35" t="s">
        <v>559</v>
      </c>
      <c r="L4" s="35" t="s">
        <v>560</v>
      </c>
      <c r="M4" s="35" t="s">
        <v>561</v>
      </c>
      <c r="N4" s="35" t="s">
        <v>562</v>
      </c>
      <c r="O4" s="33" t="s">
        <v>563</v>
      </c>
      <c r="P4" s="33" t="s">
        <v>564</v>
      </c>
    </row>
    <row r="5" spans="1:16" ht="45" x14ac:dyDescent="0.25">
      <c r="A5" s="36" t="s">
        <v>565</v>
      </c>
      <c r="B5" s="37" t="s">
        <v>672</v>
      </c>
      <c r="C5" s="38">
        <v>45456</v>
      </c>
      <c r="D5" s="37">
        <v>4160177182</v>
      </c>
      <c r="E5" s="39">
        <v>1686858</v>
      </c>
      <c r="F5" s="39">
        <v>134949</v>
      </c>
      <c r="G5" s="39">
        <v>1821807</v>
      </c>
      <c r="H5" s="40" t="s">
        <v>566</v>
      </c>
      <c r="I5" s="41" t="s">
        <v>512</v>
      </c>
      <c r="J5" s="42" t="s">
        <v>567</v>
      </c>
      <c r="K5" s="42" t="str">
        <f>VLOOKUP(Table13[[#This Row],[Người mua hàng]],[1]Sheet1!E:P,8,0)</f>
        <v>4146 - WIN HCM Lô BC1, tầng trệt, khu BC</v>
      </c>
      <c r="L5" s="42"/>
      <c r="M5" s="42" t="str">
        <f>VLOOKUP(Table13[[#This Row],[Người mua hàng]],[1]Sheet1!E:P,9,0)</f>
        <v>Chung cư Phú Lợi D1, đường Phạm Thế Hiển, Quận 8, TP. Hồ Chí Minh Việt Nam</v>
      </c>
      <c r="N5" s="42" t="str">
        <f>VLOOKUP(Table13[[#This Row],[Người mua hàng]],[1]Sheet1!E:P,11,0)</f>
        <v>TP.Hồ Chí Minh</v>
      </c>
      <c r="O5" s="41" t="e">
        <f>SUMIF('[1]data WCM Nhập kho'!C:C,Table13[[#This Row],[Người mua hàng]],'[1]data WCM Nhập kho'!R:R)</f>
        <v>#VALUE!</v>
      </c>
      <c r="P5" s="41" t="e">
        <f>IF(Table13[[#This Row],[Column1]]&lt;&gt;Table13[[#This Row],[Tổng tiền]],Table13[[#This Row],[Tổng tiền]],Table13[[#This Row],[Column1]])</f>
        <v>#VALUE!</v>
      </c>
    </row>
    <row r="6" spans="1:16" x14ac:dyDescent="0.25">
      <c r="A6" s="36" t="s">
        <v>568</v>
      </c>
      <c r="B6" s="37" t="s">
        <v>672</v>
      </c>
      <c r="C6" s="38">
        <v>45471</v>
      </c>
      <c r="D6" s="37">
        <v>4160800363</v>
      </c>
      <c r="E6" s="39">
        <v>889400</v>
      </c>
      <c r="F6" s="39">
        <v>71152</v>
      </c>
      <c r="G6" s="39">
        <v>960552</v>
      </c>
      <c r="H6" s="40" t="s">
        <v>566</v>
      </c>
      <c r="I6" s="39" t="s">
        <v>569</v>
      </c>
      <c r="J6" s="43"/>
      <c r="K6" s="43" t="str">
        <f>VLOOKUP(Table13[[#This Row],[Người mua hàng]],[1]Sheet1!E:P,8,0)</f>
        <v>4303 - WIN HCM Trệt CC 36 Trịnh Đình Thảo</v>
      </c>
      <c r="L6" s="43"/>
      <c r="M6" s="43" t="str">
        <f>VLOOKUP(Table13[[#This Row],[Người mua hàng]],[1]Sheet1!E:P,9,0)</f>
        <v>Khu TM Tầng trệt, tháp A, KCH 36 Trịnh Đình Thảo, P. Hòa Thạnh, Quận Tân Phú, TP. Hồ Chí Minh Việt Nam</v>
      </c>
      <c r="N6" s="43" t="str">
        <f>VLOOKUP(Table13[[#This Row],[Người mua hàng]],[1]Sheet1!E:P,11,0)</f>
        <v>TP.Hồ Chí Minh</v>
      </c>
      <c r="O6" s="41" t="e">
        <f>SUMIF('[1]data WCM Nhập kho'!C:C,Table13[[#This Row],[Người mua hàng]],'[1]data WCM Nhập kho'!R:R)</f>
        <v>#VALUE!</v>
      </c>
      <c r="P6" s="41" t="e">
        <f>IF(Table13[[#This Row],[Column1]]&lt;&gt;Table13[[#This Row],[Tổng tiền]],Table13[[#This Row],[Tổng tiền]],Table13[[#This Row],[Column1]])</f>
        <v>#VALUE!</v>
      </c>
    </row>
    <row r="7" spans="1:16" x14ac:dyDescent="0.25">
      <c r="A7" s="36" t="s">
        <v>570</v>
      </c>
      <c r="B7" s="37" t="s">
        <v>672</v>
      </c>
      <c r="C7" s="38">
        <v>45477</v>
      </c>
      <c r="D7" s="37">
        <v>4160781730</v>
      </c>
      <c r="E7" s="39">
        <v>1517465</v>
      </c>
      <c r="F7" s="39">
        <v>121397</v>
      </c>
      <c r="G7" s="39">
        <v>1638862</v>
      </c>
      <c r="H7" s="40" t="s">
        <v>566</v>
      </c>
      <c r="I7" s="41" t="s">
        <v>571</v>
      </c>
      <c r="J7" s="43" t="s">
        <v>572</v>
      </c>
      <c r="K7" s="43" t="str">
        <f>VLOOKUP(Table13[[#This Row],[Người mua hàng]],[1]Sheet1!E:P,8,0)</f>
        <v>6634 - WM+ HNI V3–B01, KĐT An Hưng</v>
      </c>
      <c r="L7" s="43" t="s">
        <v>573</v>
      </c>
      <c r="M7" s="43" t="str">
        <f>VLOOKUP(Table13[[#This Row],[Người mua hàng]],[1]Sheet1!E:P,9,0)</f>
        <v>V3–B01, Khu đô thị mới An Hưng, Phường La Khê, Quận Hà Đông, TP. Hà Nội Việt Nam</v>
      </c>
      <c r="N7" s="43" t="str">
        <f>VLOOKUP(Table13[[#This Row],[Người mua hàng]],[1]Sheet1!E:P,11,0)</f>
        <v>TP.Hà Nội</v>
      </c>
      <c r="O7" s="41" t="e">
        <f>SUMIF('[1]data WCM Nhập kho'!C:C,Table13[[#This Row],[Người mua hàng]],'[1]data WCM Nhập kho'!R:R)</f>
        <v>#VALUE!</v>
      </c>
      <c r="P7" s="41" t="e">
        <f>IF(Table13[[#This Row],[Column1]]&lt;&gt;Table13[[#This Row],[Tổng tiền]],Table13[[#This Row],[Tổng tiền]],Table13[[#This Row],[Column1]])</f>
        <v>#VALUE!</v>
      </c>
    </row>
    <row r="8" spans="1:16" ht="45" x14ac:dyDescent="0.25">
      <c r="A8" s="36" t="s">
        <v>574</v>
      </c>
      <c r="B8" s="37" t="s">
        <v>672</v>
      </c>
      <c r="C8" s="38">
        <v>45477</v>
      </c>
      <c r="D8" s="37">
        <v>4160864944</v>
      </c>
      <c r="E8" s="39">
        <v>1351677</v>
      </c>
      <c r="F8" s="39">
        <v>108134</v>
      </c>
      <c r="G8" s="39">
        <v>1459811</v>
      </c>
      <c r="H8" s="40" t="s">
        <v>566</v>
      </c>
      <c r="I8" s="41" t="s">
        <v>516</v>
      </c>
      <c r="J8" s="42" t="s">
        <v>567</v>
      </c>
      <c r="K8" s="43" t="str">
        <f>VLOOKUP(Table13[[#This Row],[Người mua hàng]],[1]Sheet1!E:P,8,0)</f>
        <v>5509 - WM+ HNI Thôn 4 Xã Cát Quế</v>
      </c>
      <c r="L8" s="43"/>
      <c r="M8" s="43" t="str">
        <f>VLOOKUP(Table13[[#This Row],[Người mua hàng]],[1]Sheet1!E:P,9,0)</f>
        <v>Thôn 4 Xã Cát Quế, Huyện Hoài Đức, TP. Hà Nội Việt Nam</v>
      </c>
      <c r="N8" s="43" t="str">
        <f>VLOOKUP(Table13[[#This Row],[Người mua hàng]],[1]Sheet1!E:P,11,0)</f>
        <v>TP.Hà Nội</v>
      </c>
      <c r="O8" s="41" t="e">
        <f>SUMIF('[1]data WCM Nhập kho'!C:C,Table13[[#This Row],[Người mua hàng]],'[1]data WCM Nhập kho'!R:R)</f>
        <v>#VALUE!</v>
      </c>
      <c r="P8" s="41" t="e">
        <f>IF(Table13[[#This Row],[Column1]]&lt;&gt;Table13[[#This Row],[Tổng tiền]],Table13[[#This Row],[Tổng tiền]],Table13[[#This Row],[Column1]])</f>
        <v>#VALUE!</v>
      </c>
    </row>
    <row r="9" spans="1:16" ht="45" x14ac:dyDescent="0.25">
      <c r="A9" s="36" t="s">
        <v>575</v>
      </c>
      <c r="B9" s="37" t="s">
        <v>672</v>
      </c>
      <c r="C9" s="38">
        <v>45477</v>
      </c>
      <c r="D9" s="37">
        <v>4160833945</v>
      </c>
      <c r="E9" s="39">
        <v>1111175</v>
      </c>
      <c r="F9" s="39">
        <v>88894</v>
      </c>
      <c r="G9" s="39">
        <v>1200069</v>
      </c>
      <c r="H9" s="40" t="s">
        <v>566</v>
      </c>
      <c r="I9" s="41" t="s">
        <v>516</v>
      </c>
      <c r="J9" s="42" t="s">
        <v>567</v>
      </c>
      <c r="K9" s="43" t="str">
        <f>VLOOKUP(Table13[[#This Row],[Người mua hàng]],[1]Sheet1!E:P,8,0)</f>
        <v>4967 - WM+ HNI Golden West</v>
      </c>
      <c r="L9" s="43"/>
      <c r="M9" s="43" t="str">
        <f>VLOOKUP(Table13[[#This Row],[Người mua hàng]],[1]Sheet1!E:P,9,0)</f>
        <v>Tầng 1, Tòa nhà Golden West, Số 2 Lê Văn Thiêm, Phường Nhân Chính, Quận Thanh Xuân, TP. Hà Nội Việt Nam</v>
      </c>
      <c r="N9" s="43" t="str">
        <f>VLOOKUP(Table13[[#This Row],[Người mua hàng]],[1]Sheet1!E:P,11,0)</f>
        <v>TP.Hà Nội</v>
      </c>
      <c r="O9" s="41" t="e">
        <f>SUMIF('[1]data WCM Nhập kho'!C:C,Table13[[#This Row],[Người mua hàng]],'[1]data WCM Nhập kho'!R:R)</f>
        <v>#VALUE!</v>
      </c>
      <c r="P9" s="41" t="e">
        <f>IF(Table13[[#This Row],[Column1]]&lt;&gt;Table13[[#This Row],[Tổng tiền]],Table13[[#This Row],[Tổng tiền]],Table13[[#This Row],[Column1]])</f>
        <v>#VALUE!</v>
      </c>
    </row>
    <row r="10" spans="1:16" ht="45" x14ac:dyDescent="0.25">
      <c r="A10" s="36" t="s">
        <v>576</v>
      </c>
      <c r="B10" s="37" t="s">
        <v>672</v>
      </c>
      <c r="C10" s="38">
        <v>45477</v>
      </c>
      <c r="D10" s="37">
        <v>4160822589</v>
      </c>
      <c r="E10" s="39">
        <v>1129876</v>
      </c>
      <c r="F10" s="39">
        <v>90390</v>
      </c>
      <c r="G10" s="39">
        <v>1220266</v>
      </c>
      <c r="H10" s="40" t="s">
        <v>566</v>
      </c>
      <c r="I10" s="41" t="s">
        <v>517</v>
      </c>
      <c r="J10" s="42" t="s">
        <v>567</v>
      </c>
      <c r="K10" s="43" t="str">
        <f>VLOOKUP(Table13[[#This Row],[Người mua hàng]],[1]Sheet1!E:P,8,0)</f>
        <v>4360 - WM+ HNI Tổ 1, TT Quang Minh</v>
      </c>
      <c r="L10" s="43"/>
      <c r="M10" s="43" t="str">
        <f>VLOOKUP(Table13[[#This Row],[Người mua hàng]],[1]Sheet1!E:P,9,0)</f>
        <v>Tổ 1, TT Quang Minh, H. Mê Linh, TP. Hà Nội Việt Nam</v>
      </c>
      <c r="N10" s="43" t="str">
        <f>VLOOKUP(Table13[[#This Row],[Người mua hàng]],[1]Sheet1!E:P,11,0)</f>
        <v>TP.Hà Nội</v>
      </c>
      <c r="O10" s="41" t="e">
        <f>SUMIF('[1]data WCM Nhập kho'!C:C,Table13[[#This Row],[Người mua hàng]],'[1]data WCM Nhập kho'!R:R)</f>
        <v>#VALUE!</v>
      </c>
      <c r="P10" s="41" t="e">
        <f>IF(Table13[[#This Row],[Column1]]&lt;&gt;Table13[[#This Row],[Tổng tiền]],Table13[[#This Row],[Tổng tiền]],Table13[[#This Row],[Column1]])</f>
        <v>#VALUE!</v>
      </c>
    </row>
    <row r="11" spans="1:16" x14ac:dyDescent="0.25">
      <c r="A11" s="36" t="s">
        <v>577</v>
      </c>
      <c r="B11" s="37" t="s">
        <v>672</v>
      </c>
      <c r="C11" s="38">
        <v>45477</v>
      </c>
      <c r="D11" s="37">
        <v>4160914201</v>
      </c>
      <c r="E11" s="39">
        <v>1617155</v>
      </c>
      <c r="F11" s="39">
        <v>129372</v>
      </c>
      <c r="G11" s="39">
        <v>1746527</v>
      </c>
      <c r="H11" s="40" t="s">
        <v>566</v>
      </c>
      <c r="I11" s="41" t="s">
        <v>571</v>
      </c>
      <c r="J11" s="43" t="s">
        <v>572</v>
      </c>
      <c r="K11" s="43" t="str">
        <f>VLOOKUP(Table13[[#This Row],[Người mua hàng]],[1]Sheet1!E:P,8,0)</f>
        <v>6738 - WM+ HNI TDP Nguyên Xá 1</v>
      </c>
      <c r="L11" s="43"/>
      <c r="M11" s="43" t="str">
        <f>VLOOKUP(Table13[[#This Row],[Người mua hàng]],[1]Sheet1!E:P,9,0)</f>
        <v>TDP Nguyên Xá 1, Phường Minh Khai, Quận Bắc Từ Liêm TP. Hà Nội Việt Nam</v>
      </c>
      <c r="N11" s="43" t="str">
        <f>VLOOKUP(Table13[[#This Row],[Người mua hàng]],[1]Sheet1!E:P,11,0)</f>
        <v>TP.Hà Nội</v>
      </c>
      <c r="O11" s="41" t="e">
        <f>SUMIF('[1]data WCM Nhập kho'!C:C,Table13[[#This Row],[Người mua hàng]],'[1]data WCM Nhập kho'!R:R)</f>
        <v>#VALUE!</v>
      </c>
      <c r="P11" s="41" t="e">
        <f>IF(Table13[[#This Row],[Column1]]&lt;&gt;Table13[[#This Row],[Tổng tiền]],Table13[[#This Row],[Tổng tiền]],Table13[[#This Row],[Column1]])</f>
        <v>#VALUE!</v>
      </c>
    </row>
    <row r="12" spans="1:16" ht="45" x14ac:dyDescent="0.25">
      <c r="A12" s="36" t="s">
        <v>578</v>
      </c>
      <c r="B12" s="37" t="s">
        <v>672</v>
      </c>
      <c r="C12" s="38">
        <v>45477</v>
      </c>
      <c r="D12" s="37">
        <v>4160866190</v>
      </c>
      <c r="E12" s="39">
        <v>1372740</v>
      </c>
      <c r="F12" s="39">
        <v>109819</v>
      </c>
      <c r="G12" s="39">
        <v>1482559</v>
      </c>
      <c r="H12" s="40" t="s">
        <v>566</v>
      </c>
      <c r="I12" s="41" t="s">
        <v>514</v>
      </c>
      <c r="J12" s="42" t="s">
        <v>567</v>
      </c>
      <c r="K12" s="43" t="str">
        <f>VLOOKUP(Table13[[#This Row],[Người mua hàng]],[1]Sheet1!E:P,8,0)</f>
        <v>3168 - WM+ HNI 153 Hữu Hưng</v>
      </c>
      <c r="L12" s="43"/>
      <c r="M12" s="43" t="str">
        <f>VLOOKUP(Table13[[#This Row],[Người mua hàng]],[1]Sheet1!E:P,9,0)</f>
        <v>Số 153 Hữu Hưng, Phường Tây Mỗ, Quận Nam Từ Liêm, TP. Hà Nội Việt Nam</v>
      </c>
      <c r="N12" s="43" t="str">
        <f>VLOOKUP(Table13[[#This Row],[Người mua hàng]],[1]Sheet1!E:P,11,0)</f>
        <v>TP.Hà Nội</v>
      </c>
      <c r="O12" s="41" t="e">
        <f>SUMIF('[1]data WCM Nhập kho'!C:C,Table13[[#This Row],[Người mua hàng]],'[1]data WCM Nhập kho'!R:R)</f>
        <v>#VALUE!</v>
      </c>
      <c r="P12" s="41" t="e">
        <f>IF(Table13[[#This Row],[Column1]]&lt;&gt;Table13[[#This Row],[Tổng tiền]],Table13[[#This Row],[Tổng tiền]],Table13[[#This Row],[Column1]])</f>
        <v>#VALUE!</v>
      </c>
    </row>
    <row r="13" spans="1:16" ht="45" x14ac:dyDescent="0.25">
      <c r="A13" s="36" t="s">
        <v>579</v>
      </c>
      <c r="B13" s="37" t="s">
        <v>672</v>
      </c>
      <c r="C13" s="38">
        <v>45477</v>
      </c>
      <c r="D13" s="37">
        <v>4161006279</v>
      </c>
      <c r="E13" s="39">
        <v>835750</v>
      </c>
      <c r="F13" s="39">
        <v>66860</v>
      </c>
      <c r="G13" s="39">
        <v>902610</v>
      </c>
      <c r="H13" s="40" t="s">
        <v>566</v>
      </c>
      <c r="I13" s="41" t="s">
        <v>519</v>
      </c>
      <c r="J13" s="42" t="s">
        <v>567</v>
      </c>
      <c r="K13" s="43" t="str">
        <f>VLOOKUP(Table13[[#This Row],[Người mua hàng]],[1]Sheet1!E:P,8,0)</f>
        <v>3291 - WM+ HNI Khu nhà ở Viện 103</v>
      </c>
      <c r="L13" s="43"/>
      <c r="M13" s="43" t="str">
        <f>VLOOKUP(Table13[[#This Row],[Người mua hàng]],[1]Sheet1!E:P,9,0)</f>
        <v>2-NV1, Khu nhà ở cho cán bộ, nhân viên Viện 103 –, Học viện quân y, xã Tân Triều, Huyện Thanh Trì, TP. Hà Nội Việt Nam</v>
      </c>
      <c r="N13" s="43" t="str">
        <f>VLOOKUP(Table13[[#This Row],[Người mua hàng]],[1]Sheet1!E:P,11,0)</f>
        <v>TP.Hà Nội</v>
      </c>
      <c r="O13" s="41" t="e">
        <f>SUMIF('[1]data WCM Nhập kho'!C:C,Table13[[#This Row],[Người mua hàng]],'[1]data WCM Nhập kho'!R:R)</f>
        <v>#VALUE!</v>
      </c>
      <c r="P13" s="41" t="e">
        <f>IF(Table13[[#This Row],[Column1]]&lt;&gt;Table13[[#This Row],[Tổng tiền]],Table13[[#This Row],[Tổng tiền]],Table13[[#This Row],[Column1]])</f>
        <v>#VALUE!</v>
      </c>
    </row>
    <row r="14" spans="1:16" x14ac:dyDescent="0.25">
      <c r="A14" s="36" t="s">
        <v>580</v>
      </c>
      <c r="B14" s="37" t="s">
        <v>672</v>
      </c>
      <c r="C14" s="38">
        <v>45477</v>
      </c>
      <c r="D14" s="37">
        <v>4161073493</v>
      </c>
      <c r="E14" s="39">
        <v>1802374</v>
      </c>
      <c r="F14" s="39">
        <v>144190</v>
      </c>
      <c r="G14" s="39">
        <v>1946564</v>
      </c>
      <c r="H14" s="40" t="s">
        <v>566</v>
      </c>
      <c r="I14" s="41" t="s">
        <v>571</v>
      </c>
      <c r="J14" s="43" t="s">
        <v>572</v>
      </c>
      <c r="K14" s="43" t="str">
        <f>VLOOKUP(Table13[[#This Row],[Người mua hàng]],[1]Sheet1!E:P,8,0)</f>
        <v>3530 - WM+ HNI Five Star Kim Giang</v>
      </c>
      <c r="L14" s="43"/>
      <c r="M14" s="43" t="str">
        <f>VLOOKUP(Table13[[#This Row],[Người mua hàng]],[1]Sheet1!E:P,9,0)</f>
        <v>Tầng 1, Khu trung tâm thương mại – Tòa nhà Five Star Garden, số 2 Kim Giang, Phường Kim Giang, Quận Thanh Xuân, TP. Hà Nội Việt Nam</v>
      </c>
      <c r="N14" s="43" t="str">
        <f>VLOOKUP(Table13[[#This Row],[Người mua hàng]],[1]Sheet1!E:P,11,0)</f>
        <v>TP.Hà Nội</v>
      </c>
      <c r="O14" s="41" t="e">
        <f>SUMIF('[1]data WCM Nhập kho'!C:C,Table13[[#This Row],[Người mua hàng]],'[1]data WCM Nhập kho'!R:R)</f>
        <v>#VALUE!</v>
      </c>
      <c r="P14" s="41" t="e">
        <f>IF(Table13[[#This Row],[Column1]]&lt;&gt;Table13[[#This Row],[Tổng tiền]],Table13[[#This Row],[Tổng tiền]],Table13[[#This Row],[Column1]])</f>
        <v>#VALUE!</v>
      </c>
    </row>
    <row r="15" spans="1:16" ht="30" x14ac:dyDescent="0.25">
      <c r="A15" s="36" t="s">
        <v>581</v>
      </c>
      <c r="B15" s="37" t="s">
        <v>672</v>
      </c>
      <c r="C15" s="38">
        <v>45477</v>
      </c>
      <c r="D15" s="37">
        <v>4160625979</v>
      </c>
      <c r="E15" s="39">
        <v>797970</v>
      </c>
      <c r="F15" s="39">
        <v>63838</v>
      </c>
      <c r="G15" s="39">
        <v>861808</v>
      </c>
      <c r="H15" s="40" t="s">
        <v>566</v>
      </c>
      <c r="I15" s="39" t="s">
        <v>582</v>
      </c>
      <c r="J15" s="43" t="s">
        <v>583</v>
      </c>
      <c r="K15" s="43" t="str">
        <f>VLOOKUP(Table13[[#This Row],[Người mua hàng]],[1]Sheet1!E:P,8,0)</f>
        <v>1616 - WM VCP TTH Hùng Vương</v>
      </c>
      <c r="L15" s="43"/>
      <c r="M15" s="43" t="str">
        <f>VLOOKUP(Table13[[#This Row],[Người mua hàng]],[1]Sheet1!E:P,9,0)</f>
        <v>Số 50A Hùng Vương, Phường Phú Nhuận, Thành Phố Huế, T. Thừa Thiên - Huế Việt Nam</v>
      </c>
      <c r="N15" s="43" t="str">
        <f>VLOOKUP(Table13[[#This Row],[Người mua hàng]],[1]Sheet1!E:P,11,0)</f>
        <v>TP.Huế</v>
      </c>
      <c r="O15" s="41" t="e">
        <f>SUMIF('[1]data WCM Nhập kho'!C:C,Table13[[#This Row],[Người mua hàng]],'[1]data WCM Nhập kho'!R:R)</f>
        <v>#VALUE!</v>
      </c>
      <c r="P15" s="41" t="e">
        <f>IF(Table13[[#This Row],[Column1]]&lt;&gt;Table13[[#This Row],[Tổng tiền]],Table13[[#This Row],[Tổng tiền]],Table13[[#This Row],[Column1]])</f>
        <v>#VALUE!</v>
      </c>
    </row>
    <row r="16" spans="1:16" x14ac:dyDescent="0.25">
      <c r="A16" s="36" t="s">
        <v>581</v>
      </c>
      <c r="B16" s="37" t="s">
        <v>672</v>
      </c>
      <c r="C16" s="38">
        <v>45477</v>
      </c>
      <c r="D16" s="37">
        <v>4160941109</v>
      </c>
      <c r="E16" s="39">
        <v>839555</v>
      </c>
      <c r="F16" s="39">
        <v>67164</v>
      </c>
      <c r="G16" s="39">
        <v>906719</v>
      </c>
      <c r="H16" s="40" t="s">
        <v>566</v>
      </c>
      <c r="I16" s="39" t="s">
        <v>584</v>
      </c>
      <c r="J16" s="42" t="s">
        <v>585</v>
      </c>
      <c r="K16" s="43" t="str">
        <f>VLOOKUP(Table13[[#This Row],[Người mua hàng]],[1]Sheet1!E:P,8,0)</f>
        <v>1540 - WM VCP NTN Ninh Thuận</v>
      </c>
      <c r="L16" s="43"/>
      <c r="M16" s="43" t="str">
        <f>VLOOKUP(Table13[[#This Row],[Người mua hàng]],[1]Sheet1!E:P,9,0)</f>
        <v>Đường 16/4, P. Mỹ Hải, TP. Phan Rang - Tháp Chàm, T. Ninh Thuận Việt Nam</v>
      </c>
      <c r="N16" s="43" t="str">
        <f>VLOOKUP(Table13[[#This Row],[Người mua hàng]],[1]Sheet1!E:P,11,0)</f>
        <v>Ninh Thuận</v>
      </c>
      <c r="O16" s="41" t="e">
        <f>SUMIF('[1]data WCM Nhập kho'!C:C,Table13[[#This Row],[Người mua hàng]],'[1]data WCM Nhập kho'!R:R)</f>
        <v>#VALUE!</v>
      </c>
      <c r="P16" s="41" t="e">
        <f>IF(Table13[[#This Row],[Column1]]&lt;&gt;Table13[[#This Row],[Tổng tiền]],Table13[[#This Row],[Tổng tiền]],Table13[[#This Row],[Column1]])</f>
        <v>#VALUE!</v>
      </c>
    </row>
    <row r="17" spans="1:16" x14ac:dyDescent="0.25">
      <c r="A17" s="36" t="s">
        <v>586</v>
      </c>
      <c r="B17" s="37" t="s">
        <v>672</v>
      </c>
      <c r="C17" s="38">
        <v>45477</v>
      </c>
      <c r="D17" s="37">
        <v>4160987118</v>
      </c>
      <c r="E17" s="39">
        <v>1176940</v>
      </c>
      <c r="F17" s="39">
        <v>94155</v>
      </c>
      <c r="G17" s="39">
        <v>1271095</v>
      </c>
      <c r="H17" s="40" t="s">
        <v>566</v>
      </c>
      <c r="I17" s="39" t="s">
        <v>569</v>
      </c>
      <c r="J17" s="43"/>
      <c r="K17" s="43" t="str">
        <f>VLOOKUP(Table13[[#This Row],[Người mua hàng]],[1]Sheet1!E:P,8,0)</f>
        <v>5531 - WM+ LAN 320 Quốc lộ 62</v>
      </c>
      <c r="L17" s="43"/>
      <c r="M17" s="43" t="str">
        <f>VLOOKUP(Table13[[#This Row],[Người mua hàng]],[1]Sheet1!E:P,9,0)</f>
        <v>320 Quốc lộ 62, Phường 6, Thành phố Tân An, T. Long An Việt Nam</v>
      </c>
      <c r="N17" s="43" t="str">
        <f>VLOOKUP(Table13[[#This Row],[Người mua hàng]],[1]Sheet1!E:P,11,0)</f>
        <v>Long An</v>
      </c>
      <c r="O17" s="41" t="e">
        <f>SUMIF('[1]data WCM Nhập kho'!C:C,Table13[[#This Row],[Người mua hàng]],'[1]data WCM Nhập kho'!R:R)</f>
        <v>#VALUE!</v>
      </c>
      <c r="P17" s="41" t="e">
        <f>IF(Table13[[#This Row],[Column1]]&lt;&gt;Table13[[#This Row],[Tổng tiền]],Table13[[#This Row],[Tổng tiền]],Table13[[#This Row],[Column1]])</f>
        <v>#VALUE!</v>
      </c>
    </row>
    <row r="18" spans="1:16" x14ac:dyDescent="0.25">
      <c r="A18" s="36" t="s">
        <v>587</v>
      </c>
      <c r="B18" s="37" t="s">
        <v>672</v>
      </c>
      <c r="C18" s="38">
        <v>45477</v>
      </c>
      <c r="D18" s="37">
        <v>4161019470</v>
      </c>
      <c r="E18" s="39">
        <v>1322305</v>
      </c>
      <c r="F18" s="39">
        <v>105784</v>
      </c>
      <c r="G18" s="39">
        <v>1428089</v>
      </c>
      <c r="H18" s="40" t="s">
        <v>566</v>
      </c>
      <c r="I18" s="39" t="s">
        <v>569</v>
      </c>
      <c r="J18" s="43"/>
      <c r="K18" s="43" t="str">
        <f>VLOOKUP(Table13[[#This Row],[Người mua hàng]],[1]Sheet1!E:P,8,0)</f>
        <v>4802 - WM+ STG 62 đường 30 tháng 4</v>
      </c>
      <c r="L18" s="43"/>
      <c r="M18" s="43" t="str">
        <f>VLOOKUP(Table13[[#This Row],[Người mua hàng]],[1]Sheet1!E:P,9,0)</f>
        <v>62 đường 30 tháng 4, Phường 3, Thành phố Sóc Trăng, T. Sóc Trăng Việt Nam</v>
      </c>
      <c r="N18" s="43" t="str">
        <f>VLOOKUP(Table13[[#This Row],[Người mua hàng]],[1]Sheet1!E:P,11,0)</f>
        <v>Sóc Trăng</v>
      </c>
      <c r="O18" s="41" t="e">
        <f>SUMIF('[1]data WCM Nhập kho'!C:C,Table13[[#This Row],[Người mua hàng]],'[1]data WCM Nhập kho'!R:R)</f>
        <v>#VALUE!</v>
      </c>
      <c r="P18" s="41" t="e">
        <f>IF(Table13[[#This Row],[Column1]]&lt;&gt;Table13[[#This Row],[Tổng tiền]],Table13[[#This Row],[Tổng tiền]],Table13[[#This Row],[Column1]])</f>
        <v>#VALUE!</v>
      </c>
    </row>
    <row r="19" spans="1:16" x14ac:dyDescent="0.25">
      <c r="A19" s="36" t="s">
        <v>588</v>
      </c>
      <c r="B19" s="37" t="s">
        <v>672</v>
      </c>
      <c r="C19" s="38">
        <v>45477</v>
      </c>
      <c r="D19" s="37">
        <v>4160864674</v>
      </c>
      <c r="E19" s="39">
        <v>1586766</v>
      </c>
      <c r="F19" s="39">
        <v>126941</v>
      </c>
      <c r="G19" s="39">
        <v>1713707</v>
      </c>
      <c r="H19" s="40" t="s">
        <v>566</v>
      </c>
      <c r="I19" s="39" t="s">
        <v>569</v>
      </c>
      <c r="J19" s="43"/>
      <c r="K19" s="43" t="str">
        <f>VLOOKUP(Table13[[#This Row],[Người mua hàng]],[1]Sheet1!E:P,8,0)</f>
        <v>5435 - WM+ STG 491 Lê Hồng Phong</v>
      </c>
      <c r="L19" s="43"/>
      <c r="M19" s="43" t="str">
        <f>VLOOKUP(Table13[[#This Row],[Người mua hàng]],[1]Sheet1!E:P,9,0)</f>
        <v>491 Lê Hồng Phong, khóm 5, Phường 3, Thành phố Sóc Trăng, T. Sóc Trăng Việt Nam</v>
      </c>
      <c r="N19" s="43" t="str">
        <f>VLOOKUP(Table13[[#This Row],[Người mua hàng]],[1]Sheet1!E:P,11,0)</f>
        <v>Sóc Trăng</v>
      </c>
      <c r="O19" s="41" t="e">
        <f>SUMIF('[1]data WCM Nhập kho'!C:C,Table13[[#This Row],[Người mua hàng]],'[1]data WCM Nhập kho'!R:R)</f>
        <v>#VALUE!</v>
      </c>
      <c r="P19" s="41" t="e">
        <f>IF(Table13[[#This Row],[Column1]]&lt;&gt;Table13[[#This Row],[Tổng tiền]],Table13[[#This Row],[Tổng tiền]],Table13[[#This Row],[Column1]])</f>
        <v>#VALUE!</v>
      </c>
    </row>
    <row r="20" spans="1:16" x14ac:dyDescent="0.25">
      <c r="A20" s="36" t="s">
        <v>589</v>
      </c>
      <c r="B20" s="37" t="s">
        <v>672</v>
      </c>
      <c r="C20" s="38">
        <v>45477</v>
      </c>
      <c r="D20" s="37">
        <v>4161028387</v>
      </c>
      <c r="E20" s="39">
        <v>833265</v>
      </c>
      <c r="F20" s="39">
        <v>66661</v>
      </c>
      <c r="G20" s="39">
        <v>899926</v>
      </c>
      <c r="H20" s="40" t="s">
        <v>566</v>
      </c>
      <c r="I20" s="39" t="s">
        <v>569</v>
      </c>
      <c r="J20" s="43"/>
      <c r="K20" s="43" t="str">
        <f>VLOOKUP(Table13[[#This Row],[Người mua hàng]],[1]Sheet1!E:P,8,0)</f>
        <v>1595 - WM VCP VLG Vĩnh Long</v>
      </c>
      <c r="L20" s="43"/>
      <c r="M20" s="43" t="str">
        <f>VLOOKUP(Table13[[#This Row],[Người mua hàng]],[1]Sheet1!E:P,9,0)</f>
        <v>TTTM Vincom Plaza Vĩnh Long Tổ 9, Khóm 3, Phường 4, Thành Phố Vĩnh Long, T. Vĩnh Long Việt Nam</v>
      </c>
      <c r="N20" s="43" t="str">
        <f>VLOOKUP(Table13[[#This Row],[Người mua hàng]],[1]Sheet1!E:P,11,0)</f>
        <v>Vĩnh Long</v>
      </c>
      <c r="O20" s="41" t="e">
        <f>SUMIF('[1]data WCM Nhập kho'!C:C,Table13[[#This Row],[Người mua hàng]],'[1]data WCM Nhập kho'!R:R)</f>
        <v>#VALUE!</v>
      </c>
      <c r="P20" s="41" t="e">
        <f>IF(Table13[[#This Row],[Column1]]&lt;&gt;Table13[[#This Row],[Tổng tiền]],Table13[[#This Row],[Tổng tiền]],Table13[[#This Row],[Column1]])</f>
        <v>#VALUE!</v>
      </c>
    </row>
    <row r="21" spans="1:16" x14ac:dyDescent="0.25">
      <c r="A21" s="36" t="s">
        <v>590</v>
      </c>
      <c r="B21" s="37" t="s">
        <v>672</v>
      </c>
      <c r="C21" s="38">
        <v>45478</v>
      </c>
      <c r="D21" s="37">
        <v>4161054396</v>
      </c>
      <c r="E21" s="39">
        <v>1620410</v>
      </c>
      <c r="F21" s="39">
        <v>129633</v>
      </c>
      <c r="G21" s="39">
        <v>1750043</v>
      </c>
      <c r="H21" s="40" t="s">
        <v>566</v>
      </c>
      <c r="I21" s="41" t="s">
        <v>571</v>
      </c>
      <c r="J21" s="43" t="s">
        <v>572</v>
      </c>
      <c r="K21" s="43" t="str">
        <f>VLOOKUP(Table13[[#This Row],[Người mua hàng]],[1]Sheet1!E:P,8,0)</f>
        <v>3671 - WM+ BDG 207A Ấp Bình Đường</v>
      </c>
      <c r="L21" s="43" t="s">
        <v>573</v>
      </c>
      <c r="M21" s="43" t="str">
        <f>VLOOKUP(Table13[[#This Row],[Người mua hàng]],[1]Sheet1!E:P,9,0)</f>
        <v>207A Ấp Bình Đường 3, Phường An Bình, Thành phố Dĩ An, T. Bình Dương Việt Nam</v>
      </c>
      <c r="N21" s="43" t="str">
        <f>VLOOKUP(Table13[[#This Row],[Người mua hàng]],[1]Sheet1!E:P,11,0)</f>
        <v>Bình Dương</v>
      </c>
      <c r="O21" s="41" t="e">
        <f>SUMIF('[1]data WCM Nhập kho'!C:C,Table13[[#This Row],[Người mua hàng]],'[1]data WCM Nhập kho'!R:R)</f>
        <v>#VALUE!</v>
      </c>
      <c r="P21" s="41" t="e">
        <f>IF(Table13[[#This Row],[Column1]]&lt;&gt;Table13[[#This Row],[Tổng tiền]],Table13[[#This Row],[Tổng tiền]],Table13[[#This Row],[Column1]])</f>
        <v>#VALUE!</v>
      </c>
    </row>
    <row r="22" spans="1:16" ht="45" x14ac:dyDescent="0.25">
      <c r="A22" s="36" t="s">
        <v>591</v>
      </c>
      <c r="B22" s="37" t="s">
        <v>672</v>
      </c>
      <c r="C22" s="38">
        <v>45478</v>
      </c>
      <c r="D22" s="37">
        <v>4161057982</v>
      </c>
      <c r="E22" s="39">
        <v>915885</v>
      </c>
      <c r="F22" s="39">
        <v>73271</v>
      </c>
      <c r="G22" s="39">
        <v>989156</v>
      </c>
      <c r="H22" s="40" t="s">
        <v>566</v>
      </c>
      <c r="I22" s="41" t="s">
        <v>514</v>
      </c>
      <c r="J22" s="42" t="s">
        <v>567</v>
      </c>
      <c r="K22" s="43" t="str">
        <f>VLOOKUP(Table13[[#This Row],[Người mua hàng]],[1]Sheet1!E:P,8,0)</f>
        <v>5086 - WM+ HCM 120 Lò Lu</v>
      </c>
      <c r="L22" s="43"/>
      <c r="M22" s="43" t="str">
        <f>VLOOKUP(Table13[[#This Row],[Người mua hàng]],[1]Sheet1!E:P,9,0)</f>
        <v>120 Lò Lu, Phường Trường Thạnh, Quận 9, TP. Hồ Chí Minh Việt Nam</v>
      </c>
      <c r="N22" s="43" t="str">
        <f>VLOOKUP(Table13[[#This Row],[Người mua hàng]],[1]Sheet1!E:P,11,0)</f>
        <v>TP.Hồ Chí Minh</v>
      </c>
      <c r="O22" s="41" t="e">
        <f>SUMIF('[1]data WCM Nhập kho'!C:C,Table13[[#This Row],[Người mua hàng]],'[1]data WCM Nhập kho'!R:R)</f>
        <v>#VALUE!</v>
      </c>
      <c r="P22" s="41" t="e">
        <f>IF(Table13[[#This Row],[Column1]]&lt;&gt;Table13[[#This Row],[Tổng tiền]],Table13[[#This Row],[Tổng tiền]],Table13[[#This Row],[Column1]])</f>
        <v>#VALUE!</v>
      </c>
    </row>
    <row r="23" spans="1:16" x14ac:dyDescent="0.25">
      <c r="A23" s="36" t="s">
        <v>592</v>
      </c>
      <c r="B23" s="37" t="s">
        <v>672</v>
      </c>
      <c r="C23" s="38">
        <v>45478</v>
      </c>
      <c r="D23" s="37">
        <v>4161088758</v>
      </c>
      <c r="E23" s="39">
        <v>1578540</v>
      </c>
      <c r="F23" s="39">
        <v>126283</v>
      </c>
      <c r="G23" s="39">
        <v>1704823</v>
      </c>
      <c r="H23" s="40" t="s">
        <v>566</v>
      </c>
      <c r="I23" s="41" t="s">
        <v>571</v>
      </c>
      <c r="J23" s="43" t="s">
        <v>572</v>
      </c>
      <c r="K23" s="43" t="str">
        <f>VLOOKUP(Table13[[#This Row],[Người mua hàng]],[1]Sheet1!E:P,8,0)</f>
        <v>3578 - WM+ DNI 27 Đường 643</v>
      </c>
      <c r="L23" s="43"/>
      <c r="M23" s="43" t="str">
        <f>VLOOKUP(Table13[[#This Row],[Người mua hàng]],[1]Sheet1!E:P,9,0)</f>
        <v>27 Đường 643 khu phố 2, Phường Long Bình, Thành phố Biên Hòa, T. Đồng Nai Việt Nam</v>
      </c>
      <c r="N23" s="43" t="str">
        <f>VLOOKUP(Table13[[#This Row],[Người mua hàng]],[1]Sheet1!E:P,11,0)</f>
        <v>Đồng Nai</v>
      </c>
      <c r="O23" s="41" t="e">
        <f>SUMIF('[1]data WCM Nhập kho'!C:C,Table13[[#This Row],[Người mua hàng]],'[1]data WCM Nhập kho'!R:R)</f>
        <v>#VALUE!</v>
      </c>
      <c r="P23" s="41" t="e">
        <f>IF(Table13[[#This Row],[Column1]]&lt;&gt;Table13[[#This Row],[Tổng tiền]],Table13[[#This Row],[Tổng tiền]],Table13[[#This Row],[Column1]])</f>
        <v>#VALUE!</v>
      </c>
    </row>
    <row r="24" spans="1:16" x14ac:dyDescent="0.25">
      <c r="A24" s="36" t="s">
        <v>593</v>
      </c>
      <c r="B24" s="37" t="s">
        <v>672</v>
      </c>
      <c r="C24" s="38">
        <v>45478</v>
      </c>
      <c r="D24" s="37">
        <v>4156926823</v>
      </c>
      <c r="E24" s="39">
        <v>734310</v>
      </c>
      <c r="F24" s="39">
        <v>58745</v>
      </c>
      <c r="G24" s="39">
        <v>793055</v>
      </c>
      <c r="H24" s="40" t="s">
        <v>566</v>
      </c>
      <c r="I24" s="41" t="s">
        <v>571</v>
      </c>
      <c r="J24" s="43" t="s">
        <v>572</v>
      </c>
      <c r="K24" s="43" t="str">
        <f>VLOOKUP(Table13[[#This Row],[Người mua hàng]],[1]Sheet1!E:P,8,0)</f>
        <v>4069 - WM+ QNH 01 Lô A3 Vựng Đâng</v>
      </c>
      <c r="L24" s="43"/>
      <c r="M24" s="43" t="str">
        <f>VLOOKUP(Table13[[#This Row],[Người mua hàng]],[1]Sheet1!E:P,9,0)</f>
        <v>Ô số 01 Lô A3 QH khu dân cư lấn biển Vựng Đâng, Phường Yết Kiêu, Thành phố Hạ Long, T. Quảng Ninh Việt Nam</v>
      </c>
      <c r="N24" s="43" t="str">
        <f>VLOOKUP(Table13[[#This Row],[Người mua hàng]],[1]Sheet1!E:P,11,0)</f>
        <v>Quảng Ninh</v>
      </c>
      <c r="O24" s="41">
        <v>0</v>
      </c>
      <c r="P24" s="41">
        <f>IF(Table13[[#This Row],[Column1]]&lt;&gt;Table13[[#This Row],[Tổng tiền]],Table13[[#This Row],[Tổng tiền]],Table13[[#This Row],[Column1]])</f>
        <v>793055</v>
      </c>
    </row>
    <row r="25" spans="1:16" x14ac:dyDescent="0.25">
      <c r="A25" s="36" t="s">
        <v>594</v>
      </c>
      <c r="B25" s="37" t="s">
        <v>672</v>
      </c>
      <c r="C25" s="38">
        <v>45478</v>
      </c>
      <c r="D25" s="37">
        <v>4161029675</v>
      </c>
      <c r="E25" s="39">
        <v>878475</v>
      </c>
      <c r="F25" s="39">
        <v>70278</v>
      </c>
      <c r="G25" s="39">
        <v>948753</v>
      </c>
      <c r="H25" s="40" t="s">
        <v>566</v>
      </c>
      <c r="I25" s="39" t="s">
        <v>569</v>
      </c>
      <c r="J25" s="43"/>
      <c r="K25" s="43" t="str">
        <f>VLOOKUP(Table13[[#This Row],[Người mua hàng]],[1]Sheet1!E:P,8,0)</f>
        <v>1639 - WM VCP STG Sóc Trăng</v>
      </c>
      <c r="L25" s="43"/>
      <c r="M25" s="43" t="str">
        <f>VLOOKUP(Table13[[#This Row],[Người mua hàng]],[1]Sheet1!E:P,9,0)</f>
        <v>Tầng 2 TTTM Vincom Plaza Sóc Trăng, đường Trần Hưng Đạo, Phường 2, Thành phố Sóc Trăng, T. Sóc Trăng Việt Nam</v>
      </c>
      <c r="N25" s="43" t="str">
        <f>VLOOKUP(Table13[[#This Row],[Người mua hàng]],[1]Sheet1!E:P,11,0)</f>
        <v>Sóc Trăng</v>
      </c>
      <c r="O25" s="41" t="e">
        <f>SUMIF('[1]data WCM Nhập kho'!C:C,Table13[[#This Row],[Người mua hàng]],'[1]data WCM Nhập kho'!R:R)</f>
        <v>#VALUE!</v>
      </c>
      <c r="P25" s="41" t="e">
        <f>IF(Table13[[#This Row],[Column1]]&lt;&gt;Table13[[#This Row],[Tổng tiền]],Table13[[#This Row],[Tổng tiền]],Table13[[#This Row],[Column1]])</f>
        <v>#VALUE!</v>
      </c>
    </row>
    <row r="26" spans="1:16" ht="45" x14ac:dyDescent="0.25">
      <c r="A26" s="36" t="s">
        <v>595</v>
      </c>
      <c r="B26" s="37" t="s">
        <v>672</v>
      </c>
      <c r="C26" s="38">
        <v>45484</v>
      </c>
      <c r="D26" s="37">
        <v>4160863888</v>
      </c>
      <c r="E26" s="39">
        <v>1223005</v>
      </c>
      <c r="F26" s="39">
        <v>97840</v>
      </c>
      <c r="G26" s="39">
        <v>1320845</v>
      </c>
      <c r="H26" s="40" t="s">
        <v>566</v>
      </c>
      <c r="I26" s="41" t="s">
        <v>514</v>
      </c>
      <c r="J26" s="42" t="s">
        <v>567</v>
      </c>
      <c r="K26" s="43" t="str">
        <f>VLOOKUP(Table13[[#This Row],[Người mua hàng]],[1]Sheet1!E:P,8,0)</f>
        <v>1569 - WM HNI Đan Phượng</v>
      </c>
      <c r="L26" s="43"/>
      <c r="M26" s="43" t="str">
        <f>VLOOKUP(Table13[[#This Row],[Người mua hàng]],[1]Sheet1!E:P,9,0)</f>
        <v>Số 188 phố Tây Sơn, TT. Phùng, H. Đan Phượng, TP. Hà Nội Việt Nam</v>
      </c>
      <c r="N26" s="43" t="str">
        <f>VLOOKUP(Table13[[#This Row],[Người mua hàng]],[1]Sheet1!E:P,11,0)</f>
        <v>TP.Hà Nội</v>
      </c>
      <c r="O26" s="41" t="e">
        <f>SUMIF('[1]data WCM Nhập kho'!C:C,Table13[[#This Row],[Người mua hàng]],'[1]data WCM Nhập kho'!R:R)</f>
        <v>#VALUE!</v>
      </c>
      <c r="P26" s="41" t="e">
        <f>IF(Table13[[#This Row],[Column1]]&lt;&gt;Table13[[#This Row],[Tổng tiền]],Table13[[#This Row],[Tổng tiền]],Table13[[#This Row],[Column1]])</f>
        <v>#VALUE!</v>
      </c>
    </row>
    <row r="27" spans="1:16" ht="45" x14ac:dyDescent="0.25">
      <c r="A27" s="36" t="s">
        <v>596</v>
      </c>
      <c r="B27" s="37" t="s">
        <v>672</v>
      </c>
      <c r="C27" s="38">
        <v>45484</v>
      </c>
      <c r="D27" s="37">
        <v>4160937822</v>
      </c>
      <c r="E27" s="39">
        <v>1928030</v>
      </c>
      <c r="F27" s="39">
        <v>154242</v>
      </c>
      <c r="G27" s="39">
        <v>2082272</v>
      </c>
      <c r="H27" s="40" t="s">
        <v>566</v>
      </c>
      <c r="I27" s="41" t="s">
        <v>514</v>
      </c>
      <c r="J27" s="42" t="s">
        <v>567</v>
      </c>
      <c r="K27" s="43" t="str">
        <f>VLOOKUP(Table13[[#This Row],[Người mua hàng]],[1]Sheet1!E:P,8,0)</f>
        <v>6978 - WM+ HNI 48 LK 22 KĐT Vân Canh</v>
      </c>
      <c r="L27" s="43"/>
      <c r="M27" s="43" t="str">
        <f>VLOOKUP(Table13[[#This Row],[Người mua hàng]],[1]Sheet1!E:P,9,0)</f>
        <v>48 LK 22 - KĐT Vân Canh, Xã Vân Canh, Huyện Hoài Đức TP. Hà Nội Việt Nam</v>
      </c>
      <c r="N27" s="43" t="str">
        <f>VLOOKUP(Table13[[#This Row],[Người mua hàng]],[1]Sheet1!E:P,11,0)</f>
        <v>TP.Hà Nội</v>
      </c>
      <c r="O27" s="41" t="e">
        <f>SUMIF('[1]data WCM Nhập kho'!C:C,Table13[[#This Row],[Người mua hàng]],'[1]data WCM Nhập kho'!R:R)</f>
        <v>#VALUE!</v>
      </c>
      <c r="P27" s="41" t="e">
        <f>IF(Table13[[#This Row],[Column1]]&lt;&gt;Table13[[#This Row],[Tổng tiền]],Table13[[#This Row],[Tổng tiền]],Table13[[#This Row],[Column1]])</f>
        <v>#VALUE!</v>
      </c>
    </row>
    <row r="28" spans="1:16" ht="30" x14ac:dyDescent="0.25">
      <c r="A28" s="36" t="s">
        <v>597</v>
      </c>
      <c r="B28" s="37" t="s">
        <v>672</v>
      </c>
      <c r="C28" s="38">
        <v>45484</v>
      </c>
      <c r="D28" s="37">
        <v>4161266931</v>
      </c>
      <c r="E28" s="39">
        <v>2722980</v>
      </c>
      <c r="F28" s="39">
        <v>217838</v>
      </c>
      <c r="G28" s="39">
        <v>2940818</v>
      </c>
      <c r="H28" s="40" t="s">
        <v>566</v>
      </c>
      <c r="I28" s="41" t="s">
        <v>598</v>
      </c>
      <c r="J28" s="43" t="s">
        <v>583</v>
      </c>
      <c r="K28" s="43" t="str">
        <f>VLOOKUP(Table13[[#This Row],[Người mua hàng]],[1]Sheet1!E:P,8,0)</f>
        <v>4191 - WM+ HNI 77 Tổ 6 Sóc Sơn</v>
      </c>
      <c r="L28" s="43"/>
      <c r="M28" s="43" t="str">
        <f>VLOOKUP(Table13[[#This Row],[Người mua hàng]],[1]Sheet1!E:P,9,0)</f>
        <v>Số 77, tổ 6, thị trấn Sóc Sơn, Huyện Sóc Sơn, TP. Hà Nội Việt Nam</v>
      </c>
      <c r="N28" s="43" t="str">
        <f>VLOOKUP(Table13[[#This Row],[Người mua hàng]],[1]Sheet1!E:P,11,0)</f>
        <v>TP.Hà Nội</v>
      </c>
      <c r="O28" s="41" t="e">
        <f>SUMIF('[1]data WCM Nhập kho'!C:C,Table13[[#This Row],[Người mua hàng]],'[1]data WCM Nhập kho'!R:R)</f>
        <v>#VALUE!</v>
      </c>
      <c r="P28" s="41" t="e">
        <f>IF(Table13[[#This Row],[Column1]]&lt;&gt;Table13[[#This Row],[Tổng tiền]],Table13[[#This Row],[Tổng tiền]],Table13[[#This Row],[Column1]])</f>
        <v>#VALUE!</v>
      </c>
    </row>
    <row r="29" spans="1:16" ht="45" x14ac:dyDescent="0.25">
      <c r="A29" s="36" t="s">
        <v>599</v>
      </c>
      <c r="B29" s="37" t="s">
        <v>672</v>
      </c>
      <c r="C29" s="38">
        <v>45484</v>
      </c>
      <c r="D29" s="37">
        <v>4161080915</v>
      </c>
      <c r="E29" s="39">
        <v>2674940</v>
      </c>
      <c r="F29" s="39">
        <v>213995</v>
      </c>
      <c r="G29" s="39">
        <v>2888935</v>
      </c>
      <c r="H29" s="40" t="s">
        <v>566</v>
      </c>
      <c r="I29" s="41" t="s">
        <v>523</v>
      </c>
      <c r="J29" s="42" t="s">
        <v>567</v>
      </c>
      <c r="K29" s="43" t="str">
        <f>VLOOKUP(Table13[[#This Row],[Người mua hàng]],[1]Sheet1!E:P,8,0)</f>
        <v>3210 - WM+ HNI BT8-1 KĐT Văn Khê</v>
      </c>
      <c r="L29" s="43"/>
      <c r="M29" s="43" t="str">
        <f>VLOOKUP(Table13[[#This Row],[Người mua hàng]],[1]Sheet1!E:P,9,0)</f>
        <v>BT8-1, Khu đô thị mới Văn Khê, đường Tố Hữu, Phường La Khê, Quận Hà Đông, TP. Hà Nội Việt Nam</v>
      </c>
      <c r="N29" s="43" t="str">
        <f>VLOOKUP(Table13[[#This Row],[Người mua hàng]],[1]Sheet1!E:P,11,0)</f>
        <v>TP.Hà Nội</v>
      </c>
      <c r="O29" s="41" t="e">
        <f>SUMIF('[1]data WCM Nhập kho'!C:C,Table13[[#This Row],[Người mua hàng]],'[1]data WCM Nhập kho'!R:R)</f>
        <v>#VALUE!</v>
      </c>
      <c r="P29" s="41" t="e">
        <f>IF(Table13[[#This Row],[Column1]]&lt;&gt;Table13[[#This Row],[Tổng tiền]],Table13[[#This Row],[Tổng tiền]],Table13[[#This Row],[Column1]])</f>
        <v>#VALUE!</v>
      </c>
    </row>
    <row r="30" spans="1:16" ht="45" x14ac:dyDescent="0.25">
      <c r="A30" s="36" t="s">
        <v>600</v>
      </c>
      <c r="B30" s="37" t="s">
        <v>672</v>
      </c>
      <c r="C30" s="38">
        <v>45484</v>
      </c>
      <c r="D30" s="37">
        <v>4161172365</v>
      </c>
      <c r="E30" s="39">
        <v>719790</v>
      </c>
      <c r="F30" s="39">
        <v>57583</v>
      </c>
      <c r="G30" s="39">
        <v>777373</v>
      </c>
      <c r="H30" s="40" t="s">
        <v>566</v>
      </c>
      <c r="I30" s="41" t="s">
        <v>526</v>
      </c>
      <c r="J30" s="42" t="s">
        <v>567</v>
      </c>
      <c r="K30" s="43" t="str">
        <f>VLOOKUP(Table13[[#This Row],[Người mua hàng]],[1]Sheet1!E:P,8,0)</f>
        <v>5468 - WM+ HNI 33-35 Ngõ Quan Thổ 1</v>
      </c>
      <c r="L30" s="43"/>
      <c r="M30" s="43" t="str">
        <f>VLOOKUP(Table13[[#This Row],[Người mua hàng]],[1]Sheet1!E:P,9,0)</f>
        <v>33-35 Ngõ Quan Thổ 1, Phố Tôn Đức Thắng, Phường Hàng Bột, Quận Đống Đa, TP. Hà Nội Việt Nam</v>
      </c>
      <c r="N30" s="43" t="str">
        <f>VLOOKUP(Table13[[#This Row],[Người mua hàng]],[1]Sheet1!E:P,11,0)</f>
        <v>TP.Hà Nội</v>
      </c>
      <c r="O30" s="41" t="e">
        <f>SUMIF('[1]data WCM Nhập kho'!C:C,Table13[[#This Row],[Người mua hàng]],'[1]data WCM Nhập kho'!R:R)</f>
        <v>#VALUE!</v>
      </c>
      <c r="P30" s="41" t="e">
        <f>IF(Table13[[#This Row],[Column1]]&lt;&gt;Table13[[#This Row],[Tổng tiền]],Table13[[#This Row],[Tổng tiền]],Table13[[#This Row],[Column1]])</f>
        <v>#VALUE!</v>
      </c>
    </row>
    <row r="31" spans="1:16" ht="45" x14ac:dyDescent="0.25">
      <c r="A31" s="36" t="s">
        <v>601</v>
      </c>
      <c r="B31" s="37" t="s">
        <v>672</v>
      </c>
      <c r="C31" s="38">
        <v>45484</v>
      </c>
      <c r="D31" s="37">
        <v>4160944840</v>
      </c>
      <c r="E31" s="39">
        <v>774635</v>
      </c>
      <c r="F31" s="39">
        <v>61971</v>
      </c>
      <c r="G31" s="39">
        <v>836606</v>
      </c>
      <c r="H31" s="40" t="s">
        <v>566</v>
      </c>
      <c r="I31" s="41" t="s">
        <v>521</v>
      </c>
      <c r="J31" s="42" t="s">
        <v>567</v>
      </c>
      <c r="K31" s="43" t="str">
        <f>VLOOKUP(Table13[[#This Row],[Người mua hàng]],[1]Sheet1!E:P,8,0)</f>
        <v>5135 - WM+ LCI Số 003 Soi Tiền</v>
      </c>
      <c r="L31" s="43"/>
      <c r="M31" s="43" t="str">
        <f>VLOOKUP(Table13[[#This Row],[Người mua hàng]],[1]Sheet1!E:P,9,0)</f>
        <v>Số 003 Soi Tiền, Phường Cốc Lếu, Thành phố Lào Cai, T. Lào Cai Việt Nam</v>
      </c>
      <c r="N31" s="43" t="str">
        <f>VLOOKUP(Table13[[#This Row],[Người mua hàng]],[1]Sheet1!E:P,11,0)</f>
        <v>Lào Cai</v>
      </c>
      <c r="O31" s="41" t="e">
        <f>SUMIF('[1]data WCM Nhập kho'!C:C,Table13[[#This Row],[Người mua hàng]],'[1]data WCM Nhập kho'!R:R)</f>
        <v>#VALUE!</v>
      </c>
      <c r="P31" s="41" t="e">
        <f>IF(Table13[[#This Row],[Column1]]&lt;&gt;Table13[[#This Row],[Tổng tiền]],Table13[[#This Row],[Tổng tiền]],Table13[[#This Row],[Column1]])</f>
        <v>#VALUE!</v>
      </c>
    </row>
    <row r="32" spans="1:16" x14ac:dyDescent="0.25">
      <c r="A32" s="36" t="s">
        <v>602</v>
      </c>
      <c r="B32" s="37" t="s">
        <v>672</v>
      </c>
      <c r="C32" s="38">
        <v>45484</v>
      </c>
      <c r="D32" s="37">
        <v>4160985844</v>
      </c>
      <c r="E32" s="39">
        <v>1910181</v>
      </c>
      <c r="F32" s="39">
        <v>152814</v>
      </c>
      <c r="G32" s="39">
        <v>2062995</v>
      </c>
      <c r="H32" s="40" t="s">
        <v>566</v>
      </c>
      <c r="I32" s="39" t="s">
        <v>569</v>
      </c>
      <c r="J32" s="43"/>
      <c r="K32" s="43">
        <f>VLOOKUP(Table13[[#This Row],[Người mua hàng]],[1]Sheet1!E:P,8,0)</f>
        <v>0</v>
      </c>
      <c r="L32" s="43"/>
      <c r="M32" s="43">
        <f>VLOOKUP(Table13[[#This Row],[Người mua hàng]],[1]Sheet1!E:P,9,0)</f>
        <v>0</v>
      </c>
      <c r="N32" s="43">
        <f>VLOOKUP(Table13[[#This Row],[Người mua hàng]],[1]Sheet1!E:P,11,0)</f>
        <v>0</v>
      </c>
      <c r="O32" s="41" t="e">
        <f>SUMIF('[1]data WCM Nhập kho'!C:C,Table13[[#This Row],[Người mua hàng]],'[1]data WCM Nhập kho'!R:R)</f>
        <v>#VALUE!</v>
      </c>
      <c r="P32" s="41" t="e">
        <f>IF(Table13[[#This Row],[Column1]]&lt;&gt;Table13[[#This Row],[Tổng tiền]],Table13[[#This Row],[Tổng tiền]],Table13[[#This Row],[Column1]])</f>
        <v>#VALUE!</v>
      </c>
    </row>
    <row r="33" spans="1:16" x14ac:dyDescent="0.25">
      <c r="A33" s="36" t="s">
        <v>603</v>
      </c>
      <c r="B33" s="37" t="s">
        <v>672</v>
      </c>
      <c r="C33" s="38">
        <v>45484</v>
      </c>
      <c r="D33" s="37">
        <v>4161024148</v>
      </c>
      <c r="E33" s="39">
        <v>889400</v>
      </c>
      <c r="F33" s="39">
        <v>71152</v>
      </c>
      <c r="G33" s="39">
        <v>960552</v>
      </c>
      <c r="H33" s="40" t="s">
        <v>566</v>
      </c>
      <c r="I33" s="41" t="s">
        <v>571</v>
      </c>
      <c r="J33" s="43" t="s">
        <v>572</v>
      </c>
      <c r="K33" s="43" t="str">
        <f>VLOOKUP(Table13[[#This Row],[Người mua hàng]],[1]Sheet1!E:P,8,0)</f>
        <v>4303 - WIN HCM Trệt CC 36 Trịnh Đình Thảo</v>
      </c>
      <c r="L33" s="43"/>
      <c r="M33" s="43" t="str">
        <f>VLOOKUP(Table13[[#This Row],[Người mua hàng]],[1]Sheet1!E:P,9,0)</f>
        <v>Khu TM Tầng trệt, tháp A, KCH 36 Trịnh Đình Thảo, P. Hòa Thạnh, Quận Tân Phú, TP. Hồ Chí Minh Việt Nam</v>
      </c>
      <c r="N33" s="43" t="str">
        <f>VLOOKUP(Table13[[#This Row],[Người mua hàng]],[1]Sheet1!E:P,11,0)</f>
        <v>TP.Hồ Chí Minh</v>
      </c>
      <c r="O33" s="41" t="e">
        <f>SUMIF('[1]data WCM Nhập kho'!C:C,Table13[[#This Row],[Người mua hàng]],'[1]data WCM Nhập kho'!R:R)</f>
        <v>#VALUE!</v>
      </c>
      <c r="P33" s="41" t="e">
        <f>IF(Table13[[#This Row],[Column1]]&lt;&gt;Table13[[#This Row],[Tổng tiền]],Table13[[#This Row],[Tổng tiền]],Table13[[#This Row],[Column1]])</f>
        <v>#VALUE!</v>
      </c>
    </row>
    <row r="34" spans="1:16" x14ac:dyDescent="0.25">
      <c r="A34" s="36" t="s">
        <v>604</v>
      </c>
      <c r="B34" s="37" t="s">
        <v>672</v>
      </c>
      <c r="C34" s="38">
        <v>45484</v>
      </c>
      <c r="D34" s="37">
        <v>4161235542</v>
      </c>
      <c r="E34" s="39">
        <v>2443342</v>
      </c>
      <c r="F34" s="39">
        <v>195467</v>
      </c>
      <c r="G34" s="39">
        <v>2638809</v>
      </c>
      <c r="H34" s="40" t="s">
        <v>566</v>
      </c>
      <c r="I34" s="41" t="s">
        <v>571</v>
      </c>
      <c r="J34" s="43" t="s">
        <v>572</v>
      </c>
      <c r="K34" s="43" t="str">
        <f>VLOOKUP(Table13[[#This Row],[Người mua hàng]],[1]Sheet1!E:P,8,0)</f>
        <v>3242 - WIN HCM 4 đường D7</v>
      </c>
      <c r="L34" s="43"/>
      <c r="M34" s="43" t="str">
        <f>VLOOKUP(Table13[[#This Row],[Người mua hàng]],[1]Sheet1!E:P,9,0)</f>
        <v>Nhà số 4 đường D7 (khu nhà ở Nam Long MR), khu phố 6, Phường Phước Long B, Quận 9, TP. Hồ Chí Minh Việt Nam</v>
      </c>
      <c r="N34" s="43" t="str">
        <f>VLOOKUP(Table13[[#This Row],[Người mua hàng]],[1]Sheet1!E:P,11,0)</f>
        <v>TP.Hồ Chí Minh</v>
      </c>
      <c r="O34" s="41" t="e">
        <f>SUMIF('[1]data WCM Nhập kho'!C:C,Table13[[#This Row],[Người mua hàng]],'[1]data WCM Nhập kho'!R:R)</f>
        <v>#VALUE!</v>
      </c>
      <c r="P34" s="41" t="e">
        <f>IF(Table13[[#This Row],[Column1]]&lt;&gt;Table13[[#This Row],[Tổng tiền]],Table13[[#This Row],[Tổng tiền]],Table13[[#This Row],[Column1]])</f>
        <v>#VALUE!</v>
      </c>
    </row>
    <row r="35" spans="1:16" x14ac:dyDescent="0.25">
      <c r="A35" s="36" t="s">
        <v>605</v>
      </c>
      <c r="B35" s="37" t="s">
        <v>672</v>
      </c>
      <c r="C35" s="38">
        <v>45485</v>
      </c>
      <c r="D35" s="37">
        <v>4161381861</v>
      </c>
      <c r="E35" s="39">
        <v>938684</v>
      </c>
      <c r="F35" s="39">
        <v>75095</v>
      </c>
      <c r="G35" s="39">
        <v>1013779</v>
      </c>
      <c r="H35" s="40" t="s">
        <v>566</v>
      </c>
      <c r="I35" s="41" t="s">
        <v>571</v>
      </c>
      <c r="J35" s="43" t="s">
        <v>572</v>
      </c>
      <c r="K35" s="43" t="str">
        <f>VLOOKUP(Table13[[#This Row],[Người mua hàng]],[1]Sheet1!E:P,8,0)</f>
        <v>3807 - WM+ DNI 249 Hà Huy Giáp</v>
      </c>
      <c r="L35" s="43"/>
      <c r="M35" s="43" t="str">
        <f>VLOOKUP(Table13[[#This Row],[Người mua hàng]],[1]Sheet1!E:P,9,0)</f>
        <v>249 Hà Huy Giáp, Phường Quyết Thắng, Thành phố Biên Hòa, T. Đồng Nai Việt Nam</v>
      </c>
      <c r="N35" s="43" t="str">
        <f>VLOOKUP(Table13[[#This Row],[Người mua hàng]],[1]Sheet1!E:P,11,0)</f>
        <v>Đồng Nai</v>
      </c>
      <c r="O35" s="41" t="e">
        <f>SUMIF('[1]data WCM Nhập kho'!C:C,Table13[[#This Row],[Người mua hàng]],'[1]data WCM Nhập kho'!R:R)</f>
        <v>#VALUE!</v>
      </c>
      <c r="P35" s="41" t="e">
        <f>IF(Table13[[#This Row],[Column1]]&lt;&gt;Table13[[#This Row],[Tổng tiền]],Table13[[#This Row],[Tổng tiền]],Table13[[#This Row],[Column1]])</f>
        <v>#VALUE!</v>
      </c>
    </row>
    <row r="36" spans="1:16" x14ac:dyDescent="0.25">
      <c r="A36" s="36" t="s">
        <v>606</v>
      </c>
      <c r="B36" s="37" t="s">
        <v>672</v>
      </c>
      <c r="C36" s="38">
        <v>45485</v>
      </c>
      <c r="D36" s="37">
        <v>4161390925</v>
      </c>
      <c r="E36" s="39">
        <v>1139613</v>
      </c>
      <c r="F36" s="39">
        <v>91169</v>
      </c>
      <c r="G36" s="39">
        <v>1230782</v>
      </c>
      <c r="H36" s="40" t="s">
        <v>566</v>
      </c>
      <c r="I36" s="39" t="s">
        <v>569</v>
      </c>
      <c r="J36" s="43"/>
      <c r="K36" s="43" t="str">
        <f>VLOOKUP(Table13[[#This Row],[Người mua hàng]],[1]Sheet1!E:P,8,0)</f>
        <v>6534 - WM+ DNI 86 Lê Đại Hành</v>
      </c>
      <c r="L36" s="43"/>
      <c r="M36" s="43" t="str">
        <f>VLOOKUP(Table13[[#This Row],[Người mua hàng]],[1]Sheet1!E:P,9,0)</f>
        <v>86 Lê Đại Hành, P. Hố Nai, TP. Biên Hòa, T. Đồng Nai Việt Nam</v>
      </c>
      <c r="N36" s="43" t="str">
        <f>VLOOKUP(Table13[[#This Row],[Người mua hàng]],[1]Sheet1!E:P,11,0)</f>
        <v>Đồng Nai</v>
      </c>
      <c r="O36" s="41" t="e">
        <f>SUMIF('[1]data WCM Nhập kho'!C:C,Table13[[#This Row],[Người mua hàng]],'[1]data WCM Nhập kho'!R:R)</f>
        <v>#VALUE!</v>
      </c>
      <c r="P36" s="41" t="e">
        <f>IF(Table13[[#This Row],[Column1]]&lt;&gt;Table13[[#This Row],[Tổng tiền]],Table13[[#This Row],[Tổng tiền]],Table13[[#This Row],[Column1]])</f>
        <v>#VALUE!</v>
      </c>
    </row>
    <row r="37" spans="1:16" ht="45" x14ac:dyDescent="0.25">
      <c r="A37" s="36" t="s">
        <v>607</v>
      </c>
      <c r="B37" s="37" t="s">
        <v>672</v>
      </c>
      <c r="C37" s="38">
        <v>45485</v>
      </c>
      <c r="D37" s="37">
        <v>4161216524</v>
      </c>
      <c r="E37" s="39">
        <v>1420372</v>
      </c>
      <c r="F37" s="39">
        <v>113630</v>
      </c>
      <c r="G37" s="39">
        <v>1534002</v>
      </c>
      <c r="H37" s="40" t="s">
        <v>566</v>
      </c>
      <c r="I37" s="41" t="s">
        <v>524</v>
      </c>
      <c r="J37" s="42" t="s">
        <v>567</v>
      </c>
      <c r="K37" s="43" t="str">
        <f>VLOOKUP(Table13[[#This Row],[Người mua hàng]],[1]Sheet1!E:P,8,0)</f>
        <v>5756 - WM+ BDG CC Phúc Đạt, Căn 124-125</v>
      </c>
      <c r="L37" s="43"/>
      <c r="M37" s="43" t="str">
        <f>VLOOKUP(Table13[[#This Row],[Người mua hàng]],[1]Sheet1!E:P,9,0)</f>
        <v>Căn Shophouse (căn số 124 và 125) tại Tầng 1, CC Phúc Đạt Connect, Khu dân cư Phú Thuận, P. Phú Lợi, TP Thủ Dầu Một, Tỉnh Bình Dương Việt Nam</v>
      </c>
      <c r="N37" s="43" t="str">
        <f>VLOOKUP(Table13[[#This Row],[Người mua hàng]],[1]Sheet1!E:P,11,0)</f>
        <v>Bình Dương</v>
      </c>
      <c r="O37" s="41" t="e">
        <f>SUMIF('[1]data WCM Nhập kho'!C:C,Table13[[#This Row],[Người mua hàng]],'[1]data WCM Nhập kho'!R:R)</f>
        <v>#VALUE!</v>
      </c>
      <c r="P37" s="41" t="e">
        <f>IF(Table13[[#This Row],[Column1]]&lt;&gt;Table13[[#This Row],[Tổng tiền]],Table13[[#This Row],[Tổng tiền]],Table13[[#This Row],[Column1]])</f>
        <v>#VALUE!</v>
      </c>
    </row>
    <row r="38" spans="1:16" ht="45" x14ac:dyDescent="0.25">
      <c r="A38" s="36" t="s">
        <v>608</v>
      </c>
      <c r="B38" s="37" t="s">
        <v>672</v>
      </c>
      <c r="C38" s="38">
        <v>45485</v>
      </c>
      <c r="D38" s="37">
        <v>4161186571</v>
      </c>
      <c r="E38" s="39">
        <v>2022726</v>
      </c>
      <c r="F38" s="39">
        <v>161818</v>
      </c>
      <c r="G38" s="39">
        <v>2184544</v>
      </c>
      <c r="H38" s="40" t="s">
        <v>566</v>
      </c>
      <c r="I38" s="41" t="s">
        <v>525</v>
      </c>
      <c r="J38" s="42" t="s">
        <v>567</v>
      </c>
      <c r="K38" s="43" t="str">
        <f>VLOOKUP(Table13[[#This Row],[Người mua hàng]],[1]Sheet1!E:P,8,0)</f>
        <v>4092 - WM+ BDG C3-3A_C3-05 KDC Him Lam</v>
      </c>
      <c r="L38" s="43"/>
      <c r="M38" s="43" t="str">
        <f>VLOOKUP(Table13[[#This Row],[Người mua hàng]],[1]Sheet1!E:P,9,0)</f>
        <v>C3-3A_C3-05 KDC Him Lam, Phú Đông, Phường An Bình, Thành phố Dĩ An, T. Bình Dương Việt Nam</v>
      </c>
      <c r="N38" s="43" t="str">
        <f>VLOOKUP(Table13[[#This Row],[Người mua hàng]],[1]Sheet1!E:P,11,0)</f>
        <v>Bình Dương</v>
      </c>
      <c r="O38" s="41" t="e">
        <f>SUMIF('[1]data WCM Nhập kho'!C:C,Table13[[#This Row],[Người mua hàng]],'[1]data WCM Nhập kho'!R:R)</f>
        <v>#VALUE!</v>
      </c>
      <c r="P38" s="41" t="e">
        <f>IF(Table13[[#This Row],[Column1]]&lt;&gt;Table13[[#This Row],[Tổng tiền]],Table13[[#This Row],[Tổng tiền]],Table13[[#This Row],[Column1]])</f>
        <v>#VALUE!</v>
      </c>
    </row>
    <row r="39" spans="1:16" ht="45" x14ac:dyDescent="0.25">
      <c r="A39" s="36" t="s">
        <v>609</v>
      </c>
      <c r="B39" s="37" t="s">
        <v>672</v>
      </c>
      <c r="C39" s="38">
        <v>45485</v>
      </c>
      <c r="D39" s="37">
        <v>4161196508</v>
      </c>
      <c r="E39" s="39">
        <v>1190309</v>
      </c>
      <c r="F39" s="39">
        <v>95225</v>
      </c>
      <c r="G39" s="39">
        <v>1285534</v>
      </c>
      <c r="H39" s="40" t="s">
        <v>566</v>
      </c>
      <c r="I39" s="41" t="s">
        <v>527</v>
      </c>
      <c r="J39" s="42" t="s">
        <v>567</v>
      </c>
      <c r="K39" s="43" t="str">
        <f>VLOOKUP(Table13[[#This Row],[Người mua hàng]],[1]Sheet1!E:P,8,0)</f>
        <v>2AG1 - WM+ BDG Ô 87-89 DC13, KDC VietSing</v>
      </c>
      <c r="L39" s="43"/>
      <c r="M39" s="43" t="str">
        <f>VLOOKUP(Table13[[#This Row],[Người mua hàng]],[1]Sheet1!E:P,9,0)</f>
        <v>Ô 87 - 89 DC 13, KDC VietSing, KP.4, P. An Phú, TP. Thuận An T. Bình Dương Việt Nam</v>
      </c>
      <c r="N39" s="43" t="str">
        <f>VLOOKUP(Table13[[#This Row],[Người mua hàng]],[1]Sheet1!E:P,11,0)</f>
        <v>Bình Dương</v>
      </c>
      <c r="O39" s="41" t="e">
        <f>SUMIF('[1]data WCM Nhập kho'!C:C,Table13[[#This Row],[Người mua hàng]],'[1]data WCM Nhập kho'!R:R)</f>
        <v>#VALUE!</v>
      </c>
      <c r="P39" s="41" t="e">
        <f>IF(Table13[[#This Row],[Column1]]&lt;&gt;Table13[[#This Row],[Tổng tiền]],Table13[[#This Row],[Tổng tiền]],Table13[[#This Row],[Column1]])</f>
        <v>#VALUE!</v>
      </c>
    </row>
    <row r="40" spans="1:16" x14ac:dyDescent="0.25">
      <c r="A40" s="36" t="s">
        <v>610</v>
      </c>
      <c r="B40" s="37" t="s">
        <v>672</v>
      </c>
      <c r="C40" s="38">
        <v>45491</v>
      </c>
      <c r="D40" s="37">
        <v>4161284222</v>
      </c>
      <c r="E40" s="39">
        <v>2206110</v>
      </c>
      <c r="F40" s="39">
        <v>176489</v>
      </c>
      <c r="G40" s="39">
        <v>2382599</v>
      </c>
      <c r="H40" s="40" t="s">
        <v>566</v>
      </c>
      <c r="I40" s="41" t="s">
        <v>571</v>
      </c>
      <c r="J40" s="43" t="s">
        <v>572</v>
      </c>
      <c r="K40" s="43" t="str">
        <f>VLOOKUP(Table13[[#This Row],[Người mua hàng]],[1]Sheet1!E:P,8,0)</f>
        <v>5054 - WM+ HNI BT25-C37 Bộ Công An</v>
      </c>
      <c r="L40" s="43"/>
      <c r="M40" s="43" t="str">
        <f>VLOOKUP(Table13[[#This Row],[Người mua hàng]],[1]Sheet1!E:P,9,0)</f>
        <v>BT25, Lô TT2, Khu nhà ở C37 BCA, KĐT mới Phùng Khoang, Phường Trung Văn, Quận Nam Từ Liêm, TP. Hà Nội Việt Nam</v>
      </c>
      <c r="N40" s="43" t="str">
        <f>VLOOKUP(Table13[[#This Row],[Người mua hàng]],[1]Sheet1!E:P,11,0)</f>
        <v>TP.Hà Nội</v>
      </c>
      <c r="O40" s="41" t="e">
        <f>SUMIF('[1]data WCM Nhập kho'!C:C,Table13[[#This Row],[Người mua hàng]],'[1]data WCM Nhập kho'!R:R)</f>
        <v>#VALUE!</v>
      </c>
      <c r="P40" s="41" t="e">
        <f>IF(Table13[[#This Row],[Column1]]&lt;&gt;Table13[[#This Row],[Tổng tiền]],Table13[[#This Row],[Tổng tiền]],Table13[[#This Row],[Column1]])</f>
        <v>#VALUE!</v>
      </c>
    </row>
    <row r="41" spans="1:16" x14ac:dyDescent="0.25">
      <c r="A41" s="36" t="s">
        <v>611</v>
      </c>
      <c r="B41" s="37" t="s">
        <v>672</v>
      </c>
      <c r="C41" s="38">
        <v>45491</v>
      </c>
      <c r="D41" s="37">
        <v>4161300043</v>
      </c>
      <c r="E41" s="39">
        <v>758885</v>
      </c>
      <c r="F41" s="39">
        <v>60711</v>
      </c>
      <c r="G41" s="39">
        <v>819596</v>
      </c>
      <c r="H41" s="40" t="s">
        <v>566</v>
      </c>
      <c r="I41" s="41" t="s">
        <v>571</v>
      </c>
      <c r="J41" s="43" t="s">
        <v>572</v>
      </c>
      <c r="K41" s="43" t="str">
        <f>VLOOKUP(Table13[[#This Row],[Người mua hàng]],[1]Sheet1!E:P,8,0)</f>
        <v>4024 - WM+ HNI T1-30 Gemek Tower</v>
      </c>
      <c r="L41" s="43"/>
      <c r="M41" s="43" t="str">
        <f>VLOOKUP(Table13[[#This Row],[Người mua hàng]],[1]Sheet1!E:P,9,0)</f>
        <v>T1-30, tầng 1, Gemek Tower, KTĐM Lê Trọng Tấn - Geleximco, đường Lê Trọng Tấn, xã An Khánh, Huyện Hoài Đức, TP. Hà Nội Việt Nam</v>
      </c>
      <c r="N41" s="43" t="str">
        <f>VLOOKUP(Table13[[#This Row],[Người mua hàng]],[1]Sheet1!E:P,11,0)</f>
        <v>TP.Hà Nội</v>
      </c>
      <c r="O41" s="41">
        <v>0</v>
      </c>
      <c r="P41" s="41">
        <f>IF(Table13[[#This Row],[Column1]]&lt;&gt;Table13[[#This Row],[Tổng tiền]],Table13[[#This Row],[Tổng tiền]],Table13[[#This Row],[Column1]])</f>
        <v>819596</v>
      </c>
    </row>
    <row r="42" spans="1:16" ht="45" x14ac:dyDescent="0.25">
      <c r="A42" s="36" t="s">
        <v>612</v>
      </c>
      <c r="B42" s="37" t="s">
        <v>672</v>
      </c>
      <c r="C42" s="38">
        <v>45491</v>
      </c>
      <c r="D42" s="37">
        <v>4161299746</v>
      </c>
      <c r="E42" s="39">
        <v>873070</v>
      </c>
      <c r="F42" s="39">
        <v>69846</v>
      </c>
      <c r="G42" s="39">
        <v>942916</v>
      </c>
      <c r="H42" s="40" t="s">
        <v>566</v>
      </c>
      <c r="I42" s="41" t="s">
        <v>528</v>
      </c>
      <c r="J42" s="42" t="s">
        <v>567</v>
      </c>
      <c r="K42" s="43" t="str">
        <f>VLOOKUP(Table13[[#This Row],[Người mua hàng]],[1]Sheet1!E:P,8,0)</f>
        <v>4167 - WM+ HNI Đồng Bụt</v>
      </c>
      <c r="L42" s="43"/>
      <c r="M42" s="43" t="str">
        <f>VLOOKUP(Table13[[#This Row],[Người mua hàng]],[1]Sheet1!E:P,9,0)</f>
        <v>Thôn Đồng Bụt, xã Ngọc Liệp, Huyện Quốc Oai, TP. Hà Nội Việt Nam</v>
      </c>
      <c r="N42" s="43" t="str">
        <f>VLOOKUP(Table13[[#This Row],[Người mua hàng]],[1]Sheet1!E:P,11,0)</f>
        <v>TP.Hà Nội</v>
      </c>
      <c r="O42" s="41" t="e">
        <f>SUMIF('[1]data WCM Nhập kho'!C:C,Table13[[#This Row],[Người mua hàng]],'[1]data WCM Nhập kho'!R:R)</f>
        <v>#VALUE!</v>
      </c>
      <c r="P42" s="41" t="e">
        <f>IF(Table13[[#This Row],[Column1]]&lt;&gt;Table13[[#This Row],[Tổng tiền]],Table13[[#This Row],[Tổng tiền]],Table13[[#This Row],[Column1]])</f>
        <v>#VALUE!</v>
      </c>
    </row>
    <row r="43" spans="1:16" ht="45" x14ac:dyDescent="0.25">
      <c r="A43" s="36" t="s">
        <v>613</v>
      </c>
      <c r="B43" s="37" t="s">
        <v>672</v>
      </c>
      <c r="C43" s="38">
        <v>45491</v>
      </c>
      <c r="D43" s="37">
        <v>4161265179</v>
      </c>
      <c r="E43" s="39">
        <v>2960920</v>
      </c>
      <c r="F43" s="39">
        <v>236874</v>
      </c>
      <c r="G43" s="39">
        <v>3197794</v>
      </c>
      <c r="H43" s="40" t="s">
        <v>566</v>
      </c>
      <c r="I43" s="41" t="s">
        <v>523</v>
      </c>
      <c r="J43" s="42" t="s">
        <v>567</v>
      </c>
      <c r="K43" s="43" t="str">
        <f>VLOOKUP(Table13[[#This Row],[Người mua hàng]],[1]Sheet1!E:P,8,0)</f>
        <v>4305 - WM+ HNI Phong Lan 01-11</v>
      </c>
      <c r="L43" s="43"/>
      <c r="M43" s="43" t="str">
        <f>VLOOKUP(Table13[[#This Row],[Người mua hàng]],[1]Sheet1!E:P,9,0)</f>
        <v>PL01-11 Dự án Khu đô thị Vinhomes Riverside 2, khu Phong Lan 1, đường Nguyễn Lam, phường Phúc Đồng, Quận Long Biên, TP. Hà Nội Việt Nam</v>
      </c>
      <c r="N43" s="43" t="str">
        <f>VLOOKUP(Table13[[#This Row],[Người mua hàng]],[1]Sheet1!E:P,11,0)</f>
        <v>TP.Hà Nội</v>
      </c>
      <c r="O43" s="41" t="e">
        <f>SUMIF('[1]data WCM Nhập kho'!C:C,Table13[[#This Row],[Người mua hàng]],'[1]data WCM Nhập kho'!R:R)</f>
        <v>#VALUE!</v>
      </c>
      <c r="P43" s="41" t="e">
        <f>IF(Table13[[#This Row],[Column1]]&lt;&gt;Table13[[#This Row],[Tổng tiền]],Table13[[#This Row],[Tổng tiền]],Table13[[#This Row],[Column1]])</f>
        <v>#VALUE!</v>
      </c>
    </row>
    <row r="44" spans="1:16" x14ac:dyDescent="0.25">
      <c r="A44" s="36" t="s">
        <v>614</v>
      </c>
      <c r="B44" s="37" t="s">
        <v>672</v>
      </c>
      <c r="C44" s="38">
        <v>45491</v>
      </c>
      <c r="D44" s="37">
        <v>4161275503</v>
      </c>
      <c r="E44" s="39">
        <v>1376950</v>
      </c>
      <c r="F44" s="39">
        <v>110156</v>
      </c>
      <c r="G44" s="39">
        <v>1487106</v>
      </c>
      <c r="H44" s="40" t="s">
        <v>566</v>
      </c>
      <c r="I44" s="41" t="s">
        <v>571</v>
      </c>
      <c r="J44" s="43" t="s">
        <v>572</v>
      </c>
      <c r="K44" s="43" t="str">
        <f>VLOOKUP(Table13[[#This Row],[Người mua hàng]],[1]Sheet1!E:P,8,0)</f>
        <v>4144 - WM+ HNI SH 43 The K-Park</v>
      </c>
      <c r="L44" s="43"/>
      <c r="M44" s="43" t="str">
        <f>VLOOKUP(Table13[[#This Row],[Người mua hàng]],[1]Sheet1!E:P,9,0)</f>
        <v>Kiot thương mại SH43-tầng 1 tòa K2, Khu nhà ở Hi Brand tại, Khu đô thị mới Văn Phú, Phường Phú La, Quận Hà Đông, TP. Hà Nội Việt Nam</v>
      </c>
      <c r="N44" s="43" t="str">
        <f>VLOOKUP(Table13[[#This Row],[Người mua hàng]],[1]Sheet1!E:P,11,0)</f>
        <v>TP.Hà Nội</v>
      </c>
      <c r="O44" s="41" t="e">
        <f>SUMIF('[1]data WCM Nhập kho'!C:C,Table13[[#This Row],[Người mua hàng]],'[1]data WCM Nhập kho'!R:R)</f>
        <v>#VALUE!</v>
      </c>
      <c r="P44" s="41" t="e">
        <f>IF(Table13[[#This Row],[Column1]]&lt;&gt;Table13[[#This Row],[Tổng tiền]],Table13[[#This Row],[Tổng tiền]],Table13[[#This Row],[Column1]])</f>
        <v>#VALUE!</v>
      </c>
    </row>
    <row r="45" spans="1:16" ht="45" x14ac:dyDescent="0.25">
      <c r="A45" s="36" t="s">
        <v>615</v>
      </c>
      <c r="B45" s="37" t="s">
        <v>672</v>
      </c>
      <c r="C45" s="38">
        <v>45491</v>
      </c>
      <c r="D45" s="37">
        <v>4161303489</v>
      </c>
      <c r="E45" s="39">
        <v>1289600</v>
      </c>
      <c r="F45" s="39">
        <v>103168</v>
      </c>
      <c r="G45" s="39">
        <v>1392768</v>
      </c>
      <c r="H45" s="40" t="s">
        <v>566</v>
      </c>
      <c r="I45" s="41" t="s">
        <v>529</v>
      </c>
      <c r="J45" s="42" t="s">
        <v>567</v>
      </c>
      <c r="K45" s="43" t="str">
        <f>VLOOKUP(Table13[[#This Row],[Người mua hàng]],[1]Sheet1!E:P,8,0)</f>
        <v>3497 - WM+ HNI Lilama, 52 Lĩnh Nam</v>
      </c>
      <c r="L45" s="43"/>
      <c r="M45" s="43" t="str">
        <f>VLOOKUP(Table13[[#This Row],[Người mua hàng]],[1]Sheet1!E:P,9,0)</f>
        <v>Tòa nhà Lilama Hà Nội, 52 Lĩnh Nam, Quận Hoàng Mai, TP. Hà Nội Việt Nam</v>
      </c>
      <c r="N45" s="43" t="str">
        <f>VLOOKUP(Table13[[#This Row],[Người mua hàng]],[1]Sheet1!E:P,11,0)</f>
        <v>TP.Hà Nội</v>
      </c>
      <c r="O45" s="41" t="e">
        <f>SUMIF('[1]data WCM Nhập kho'!C:C,Table13[[#This Row],[Người mua hàng]],'[1]data WCM Nhập kho'!R:R)</f>
        <v>#VALUE!</v>
      </c>
      <c r="P45" s="41" t="e">
        <f>IF(Table13[[#This Row],[Column1]]&lt;&gt;Table13[[#This Row],[Tổng tiền]],Table13[[#This Row],[Tổng tiền]],Table13[[#This Row],[Column1]])</f>
        <v>#VALUE!</v>
      </c>
    </row>
    <row r="46" spans="1:16" ht="45" x14ac:dyDescent="0.25">
      <c r="A46" s="36" t="s">
        <v>616</v>
      </c>
      <c r="B46" s="37" t="s">
        <v>672</v>
      </c>
      <c r="C46" s="38">
        <v>45491</v>
      </c>
      <c r="D46" s="37">
        <v>4161494193</v>
      </c>
      <c r="E46" s="39">
        <v>1067484</v>
      </c>
      <c r="F46" s="39">
        <v>85399</v>
      </c>
      <c r="G46" s="39">
        <v>1152883</v>
      </c>
      <c r="H46" s="40" t="s">
        <v>566</v>
      </c>
      <c r="I46" s="41" t="s">
        <v>530</v>
      </c>
      <c r="J46" s="42" t="s">
        <v>567</v>
      </c>
      <c r="K46" s="43" t="str">
        <f>VLOOKUP(Table13[[#This Row],[Người mua hàng]],[1]Sheet1!E:P,8,0)</f>
        <v>2078 - WM+ HNI 210 Xã Đàn 2</v>
      </c>
      <c r="L46" s="43"/>
      <c r="M46" s="43" t="str">
        <f>VLOOKUP(Table13[[#This Row],[Người mua hàng]],[1]Sheet1!E:P,9,0)</f>
        <v>Số 210 Ngõ Xã Đàn 2, Phường Nam Đồn, g, Quận Đống Đa, TP. Hà Nội Việt Nam</v>
      </c>
      <c r="N46" s="43" t="str">
        <f>VLOOKUP(Table13[[#This Row],[Người mua hàng]],[1]Sheet1!E:P,11,0)</f>
        <v>TP.Hà Nội</v>
      </c>
      <c r="O46" s="41" t="e">
        <f>SUMIF('[1]data WCM Nhập kho'!C:C,Table13[[#This Row],[Người mua hàng]],'[1]data WCM Nhập kho'!R:R)</f>
        <v>#VALUE!</v>
      </c>
      <c r="P46" s="41" t="e">
        <f>IF(Table13[[#This Row],[Column1]]&lt;&gt;Table13[[#This Row],[Tổng tiền]],Table13[[#This Row],[Tổng tiền]],Table13[[#This Row],[Column1]])</f>
        <v>#VALUE!</v>
      </c>
    </row>
    <row r="47" spans="1:16" x14ac:dyDescent="0.25">
      <c r="A47" s="36" t="s">
        <v>617</v>
      </c>
      <c r="B47" s="37" t="s">
        <v>672</v>
      </c>
      <c r="C47" s="38">
        <v>45491</v>
      </c>
      <c r="D47" s="37">
        <v>4161177659</v>
      </c>
      <c r="E47" s="39">
        <v>1068360</v>
      </c>
      <c r="F47" s="39">
        <v>85469</v>
      </c>
      <c r="G47" s="39">
        <v>1153829</v>
      </c>
      <c r="H47" s="40" t="s">
        <v>566</v>
      </c>
      <c r="I47" s="41" t="s">
        <v>571</v>
      </c>
      <c r="J47" s="43" t="s">
        <v>572</v>
      </c>
      <c r="K47" s="43" t="str">
        <f>VLOOKUP(Table13[[#This Row],[Người mua hàng]],[1]Sheet1!E:P,8,0)</f>
        <v>F209 - F209 FWMP Hào Nam</v>
      </c>
      <c r="L47" s="43"/>
      <c r="M47" s="43" t="str">
        <f>VLOOKUP(Table13[[#This Row],[Người mua hàng]],[1]Sheet1!E:P,9,0)</f>
        <v>F209 - F209 FWMP Hào Nam - 40 Hào Nam, Phường ô Chợ Dừa, Quận Đống Đa TP. Hà Nội Việt Nam</v>
      </c>
      <c r="N47" s="43" t="str">
        <f>VLOOKUP(Table13[[#This Row],[Người mua hàng]],[1]Sheet1!E:P,11,0)</f>
        <v>TP.Hà Nội</v>
      </c>
      <c r="O47" s="41" t="e">
        <f>SUMIF('[1]data WCM Nhập kho'!C:C,Table13[[#This Row],[Người mua hàng]],'[1]data WCM Nhập kho'!R:R)</f>
        <v>#VALUE!</v>
      </c>
      <c r="P47" s="41" t="e">
        <f>IF(Table13[[#This Row],[Column1]]&lt;&gt;Table13[[#This Row],[Tổng tiền]],Table13[[#This Row],[Tổng tiền]],Table13[[#This Row],[Column1]])</f>
        <v>#VALUE!</v>
      </c>
    </row>
    <row r="48" spans="1:16" x14ac:dyDescent="0.25">
      <c r="A48" s="36" t="s">
        <v>618</v>
      </c>
      <c r="B48" s="37" t="s">
        <v>672</v>
      </c>
      <c r="C48" s="38">
        <v>45491</v>
      </c>
      <c r="D48" s="37">
        <v>4161461946</v>
      </c>
      <c r="E48" s="39">
        <v>737956</v>
      </c>
      <c r="F48" s="39">
        <v>59036</v>
      </c>
      <c r="G48" s="39">
        <v>796992</v>
      </c>
      <c r="H48" s="40" t="s">
        <v>566</v>
      </c>
      <c r="I48" s="41" t="s">
        <v>571</v>
      </c>
      <c r="J48" s="43" t="s">
        <v>572</v>
      </c>
      <c r="K48" s="43" t="str">
        <f>VLOOKUP(Table13[[#This Row],[Người mua hàng]],[1]Sheet1!E:P,8,0)</f>
        <v>6135 - WM+ HCM CC Bộ Công An, B01.05</v>
      </c>
      <c r="L48" s="43"/>
      <c r="M48" s="43" t="str">
        <f>VLOOKUP(Table13[[#This Row],[Người mua hàng]],[1]Sheet1!E:P,9,0)</f>
        <v>Số 01.05, Lô B, căn hộ B.01.05, Chung cư Bộ Công an, Số 83 đường số 3, P. Bình An, TP. Thủ Đức, TP. Hồ Chí Minh Việt Nam</v>
      </c>
      <c r="N48" s="43" t="str">
        <f>VLOOKUP(Table13[[#This Row],[Người mua hàng]],[1]Sheet1!E:P,11,0)</f>
        <v>TP.Hồ Chí Minh</v>
      </c>
      <c r="O48" s="41" t="e">
        <f>SUMIF('[1]data WCM Nhập kho'!C:C,Table13[[#This Row],[Người mua hàng]],'[1]data WCM Nhập kho'!R:R)</f>
        <v>#VALUE!</v>
      </c>
      <c r="P48" s="41" t="e">
        <f>IF(Table13[[#This Row],[Column1]]&lt;&gt;Table13[[#This Row],[Tổng tiền]],Table13[[#This Row],[Tổng tiền]],Table13[[#This Row],[Column1]])</f>
        <v>#VALUE!</v>
      </c>
    </row>
    <row r="49" spans="1:16" x14ac:dyDescent="0.25">
      <c r="A49" s="36" t="s">
        <v>619</v>
      </c>
      <c r="B49" s="37" t="s">
        <v>672</v>
      </c>
      <c r="C49" s="38">
        <v>45491</v>
      </c>
      <c r="D49" s="37">
        <v>4161461078</v>
      </c>
      <c r="E49" s="39">
        <v>737956</v>
      </c>
      <c r="F49" s="39">
        <v>59036</v>
      </c>
      <c r="G49" s="39">
        <v>796992</v>
      </c>
      <c r="H49" s="40" t="s">
        <v>566</v>
      </c>
      <c r="I49" s="41" t="s">
        <v>571</v>
      </c>
      <c r="J49" s="43" t="s">
        <v>572</v>
      </c>
      <c r="K49" s="43" t="str">
        <f>VLOOKUP(Table13[[#This Row],[Người mua hàng]],[1]Sheet1!E:P,8,0)</f>
        <v>3010 - WM+ HCM 89 Hiệp Bình</v>
      </c>
      <c r="L49" s="43"/>
      <c r="M49" s="43" t="str">
        <f>VLOOKUP(Table13[[#This Row],[Người mua hàng]],[1]Sheet1!E:P,9,0)</f>
        <v>89 đường Hiệp Bình, khu phố 6, Phường Hiệp Bình Phước, Quận Thủ Đức, TP. Hồ Chí Minh Việt Nam</v>
      </c>
      <c r="N49" s="43" t="str">
        <f>VLOOKUP(Table13[[#This Row],[Người mua hàng]],[1]Sheet1!E:P,11,0)</f>
        <v>TP.Hồ Chí Minh</v>
      </c>
      <c r="O49" s="41" t="e">
        <f>SUMIF('[1]data WCM Nhập kho'!C:C,Table13[[#This Row],[Người mua hàng]],'[1]data WCM Nhập kho'!R:R)</f>
        <v>#VALUE!</v>
      </c>
      <c r="P49" s="41" t="e">
        <f>IF(Table13[[#This Row],[Column1]]&lt;&gt;Table13[[#This Row],[Tổng tiền]],Table13[[#This Row],[Tổng tiền]],Table13[[#This Row],[Column1]])</f>
        <v>#VALUE!</v>
      </c>
    </row>
    <row r="50" spans="1:16" ht="30" x14ac:dyDescent="0.25">
      <c r="A50" s="36" t="s">
        <v>620</v>
      </c>
      <c r="B50" s="37" t="s">
        <v>672</v>
      </c>
      <c r="C50" s="38">
        <v>45491</v>
      </c>
      <c r="D50" s="37">
        <v>4161460972</v>
      </c>
      <c r="E50" s="39">
        <v>737956</v>
      </c>
      <c r="F50" s="39">
        <v>59036</v>
      </c>
      <c r="G50" s="39">
        <v>796992</v>
      </c>
      <c r="H50" s="40" t="s">
        <v>566</v>
      </c>
      <c r="I50" s="41" t="s">
        <v>571</v>
      </c>
      <c r="J50" s="43" t="s">
        <v>572</v>
      </c>
      <c r="K50" s="43" t="str">
        <f>VLOOKUP(Table13[[#This Row],[Người mua hàng]],[1]Sheet1!E:P,8,0)</f>
        <v>2A10 - WM+ HCM S7.01-01.17 Vinhomes Grand</v>
      </c>
      <c r="L50" s="43"/>
      <c r="M50" s="43" t="str">
        <f>VLOOKUP(Table13[[#This Row],[Người mua hàng]],[1]Sheet1!E:P,9,0)</f>
        <v>01.17 Tòa S7.01, Vinhomes Grand Park, 88 Phước Thiện, P. Long Bình, TP. Thủ Đức (Q. 9 cũ) TP. Hồ Chí Minh Việt Nam</v>
      </c>
      <c r="N50" s="43" t="str">
        <f>VLOOKUP(Table13[[#This Row],[Người mua hàng]],[1]Sheet1!E:P,11,0)</f>
        <v>TP.Hồ Chí Minh</v>
      </c>
      <c r="O50" s="41" t="e">
        <f>SUMIF('[1]data WCM Nhập kho'!C:C,Table13[[#This Row],[Người mua hàng]],'[1]data WCM Nhập kho'!R:R)</f>
        <v>#VALUE!</v>
      </c>
      <c r="P50" s="41" t="e">
        <f>IF(Table13[[#This Row],[Column1]]&lt;&gt;Table13[[#This Row],[Tổng tiền]],Table13[[#This Row],[Tổng tiền]],Table13[[#This Row],[Column1]])</f>
        <v>#VALUE!</v>
      </c>
    </row>
    <row r="51" spans="1:16" x14ac:dyDescent="0.25">
      <c r="A51" s="36" t="s">
        <v>621</v>
      </c>
      <c r="B51" s="37" t="s">
        <v>672</v>
      </c>
      <c r="C51" s="38">
        <v>45492</v>
      </c>
      <c r="D51" s="37">
        <v>4161445471</v>
      </c>
      <c r="E51" s="39">
        <v>1044417</v>
      </c>
      <c r="F51" s="39">
        <v>83553</v>
      </c>
      <c r="G51" s="39">
        <v>1127970</v>
      </c>
      <c r="H51" s="40" t="s">
        <v>566</v>
      </c>
      <c r="I51" s="41" t="s">
        <v>571</v>
      </c>
      <c r="J51" s="43" t="s">
        <v>572</v>
      </c>
      <c r="K51" s="43" t="str">
        <f>VLOOKUP(Table13[[#This Row],[Người mua hàng]],[1]Sheet1!E:P,8,0)</f>
        <v>3888 - WM+ DNI 53 Hoàng Bá Bích</v>
      </c>
      <c r="L51" s="43"/>
      <c r="M51" s="43" t="str">
        <f>VLOOKUP(Table13[[#This Row],[Người mua hàng]],[1]Sheet1!E:P,9,0)</f>
        <v>53 Đường 88, Hoàng Bá Bích, KP 5A, Phường Long Bình, Thành phố Biên Hòa, T. Đồng Nai Việt Nam</v>
      </c>
      <c r="N51" s="43" t="str">
        <f>VLOOKUP(Table13[[#This Row],[Người mua hàng]],[1]Sheet1!E:P,11,0)</f>
        <v>Đồng Nai</v>
      </c>
      <c r="O51" s="41" t="e">
        <f>SUMIF('[1]data WCM Nhập kho'!C:C,Table13[[#This Row],[Người mua hàng]],'[1]data WCM Nhập kho'!R:R)</f>
        <v>#VALUE!</v>
      </c>
      <c r="P51" s="41" t="e">
        <f>IF(Table13[[#This Row],[Column1]]&lt;&gt;Table13[[#This Row],[Tổng tiền]],Table13[[#This Row],[Tổng tiền]],Table13[[#This Row],[Column1]])</f>
        <v>#VALUE!</v>
      </c>
    </row>
    <row r="52" spans="1:16" ht="45" x14ac:dyDescent="0.25">
      <c r="A52" s="36" t="s">
        <v>622</v>
      </c>
      <c r="B52" s="37" t="s">
        <v>672</v>
      </c>
      <c r="C52" s="38">
        <v>45492</v>
      </c>
      <c r="D52" s="37">
        <v>4161501253</v>
      </c>
      <c r="E52" s="39">
        <v>1034956</v>
      </c>
      <c r="F52" s="39">
        <v>82796</v>
      </c>
      <c r="G52" s="39">
        <v>1117752</v>
      </c>
      <c r="H52" s="40" t="s">
        <v>566</v>
      </c>
      <c r="I52" s="41" t="s">
        <v>531</v>
      </c>
      <c r="J52" s="42" t="s">
        <v>567</v>
      </c>
      <c r="K52" s="43" t="str">
        <f>VLOOKUP(Table13[[#This Row],[Người mua hàng]],[1]Sheet1!E:P,8,0)</f>
        <v>6472 - WM+ BDG S37 Block D CC Bcons Garden</v>
      </c>
      <c r="L52" s="43"/>
      <c r="M52" s="43" t="str">
        <f>VLOOKUP(Table13[[#This Row],[Người mua hàng]],[1]Sheet1!E:P,9,0)</f>
        <v>25A Phạm Hữu Lầu, KP. Thống Nhất 1, P. Dĩ An, TP. Dĩ An, T. Bình Dương Việt Nam</v>
      </c>
      <c r="N52" s="43" t="str">
        <f>VLOOKUP(Table13[[#This Row],[Người mua hàng]],[1]Sheet1!E:P,11,0)</f>
        <v>Bình Dương</v>
      </c>
      <c r="O52" s="41" t="e">
        <f>SUMIF('[1]data WCM Nhập kho'!C:C,Table13[[#This Row],[Người mua hàng]],'[1]data WCM Nhập kho'!R:R)</f>
        <v>#VALUE!</v>
      </c>
      <c r="P52" s="41" t="e">
        <f>IF(Table13[[#This Row],[Column1]]&lt;&gt;Table13[[#This Row],[Tổng tiền]],Table13[[#This Row],[Tổng tiền]],Table13[[#This Row],[Column1]])</f>
        <v>#VALUE!</v>
      </c>
    </row>
    <row r="53" spans="1:16" x14ac:dyDescent="0.25">
      <c r="A53" s="36" t="s">
        <v>623</v>
      </c>
      <c r="B53" s="37" t="s">
        <v>672</v>
      </c>
      <c r="C53" s="38">
        <v>45492</v>
      </c>
      <c r="D53" s="37">
        <v>4161498977</v>
      </c>
      <c r="E53" s="39">
        <v>1269546</v>
      </c>
      <c r="F53" s="39">
        <v>101564</v>
      </c>
      <c r="G53" s="39">
        <v>1371110</v>
      </c>
      <c r="H53" s="40" t="s">
        <v>566</v>
      </c>
      <c r="I53" s="41" t="s">
        <v>571</v>
      </c>
      <c r="J53" s="43" t="s">
        <v>572</v>
      </c>
      <c r="K53" s="43" t="str">
        <f>VLOOKUP(Table13[[#This Row],[Người mua hàng]],[1]Sheet1!E:P,8,0)</f>
        <v>3671 - WM+ BDG 207A Ấp Bình Đường</v>
      </c>
      <c r="L53" s="43"/>
      <c r="M53" s="43" t="str">
        <f>VLOOKUP(Table13[[#This Row],[Người mua hàng]],[1]Sheet1!E:P,9,0)</f>
        <v>207A Ấp Bình Đường 3, Phường An Bình, Thành phố Dĩ An, T. Bình Dương Việt Nam</v>
      </c>
      <c r="N53" s="43" t="str">
        <f>VLOOKUP(Table13[[#This Row],[Người mua hàng]],[1]Sheet1!E:P,11,0)</f>
        <v>Bình Dương</v>
      </c>
      <c r="O53" s="41" t="e">
        <f>SUMIF('[1]data WCM Nhập kho'!C:C,Table13[[#This Row],[Người mua hàng]],'[1]data WCM Nhập kho'!R:R)</f>
        <v>#VALUE!</v>
      </c>
      <c r="P53" s="41" t="e">
        <f>IF(Table13[[#This Row],[Column1]]&lt;&gt;Table13[[#This Row],[Tổng tiền]],Table13[[#This Row],[Tổng tiền]],Table13[[#This Row],[Column1]])</f>
        <v>#VALUE!</v>
      </c>
    </row>
    <row r="54" spans="1:16" x14ac:dyDescent="0.25">
      <c r="A54" s="36" t="s">
        <v>624</v>
      </c>
      <c r="B54" s="37" t="s">
        <v>672</v>
      </c>
      <c r="C54" s="38">
        <v>45492</v>
      </c>
      <c r="D54" s="37">
        <v>4161665105</v>
      </c>
      <c r="E54" s="39">
        <v>1460480</v>
      </c>
      <c r="F54" s="39">
        <v>116838</v>
      </c>
      <c r="G54" s="39">
        <v>1577318</v>
      </c>
      <c r="H54" s="40" t="s">
        <v>566</v>
      </c>
      <c r="I54" s="41" t="s">
        <v>571</v>
      </c>
      <c r="J54" s="43" t="s">
        <v>572</v>
      </c>
      <c r="K54" s="43" t="str">
        <f>VLOOKUP(Table13[[#This Row],[Người mua hàng]],[1]Sheet1!E:P,8,0)</f>
        <v>5756 - WM+ BDG CC Phúc Đạt, Căn 124-125</v>
      </c>
      <c r="L54" s="43"/>
      <c r="M54" s="43" t="str">
        <f>VLOOKUP(Table13[[#This Row],[Người mua hàng]],[1]Sheet1!E:P,9,0)</f>
        <v>Căn Shophouse (căn số 124 và 125) tại Tầng 1, CC Phúc Đạt Connect, Khu dân cư Phú Thuận, P. Phú Lợi, TP Thủ Dầu Một, Tỉnh Bình Dương Việt Nam</v>
      </c>
      <c r="N54" s="43" t="str">
        <f>VLOOKUP(Table13[[#This Row],[Người mua hàng]],[1]Sheet1!E:P,11,0)</f>
        <v>Bình Dương</v>
      </c>
      <c r="O54" s="41" t="e">
        <f>SUMIF('[1]data WCM Nhập kho'!C:C,Table13[[#This Row],[Người mua hàng]],'[1]data WCM Nhập kho'!R:R)</f>
        <v>#VALUE!</v>
      </c>
      <c r="P54" s="41" t="e">
        <f>IF(Table13[[#This Row],[Column1]]&lt;&gt;Table13[[#This Row],[Tổng tiền]],Table13[[#This Row],[Tổng tiền]],Table13[[#This Row],[Column1]])</f>
        <v>#VALUE!</v>
      </c>
    </row>
    <row r="55" spans="1:16" x14ac:dyDescent="0.25">
      <c r="A55" s="36" t="s">
        <v>625</v>
      </c>
      <c r="B55" s="37" t="s">
        <v>672</v>
      </c>
      <c r="C55" s="38">
        <v>45492</v>
      </c>
      <c r="D55" s="37">
        <v>4161729902</v>
      </c>
      <c r="E55" s="39">
        <v>1182292</v>
      </c>
      <c r="F55" s="39">
        <v>94583</v>
      </c>
      <c r="G55" s="39">
        <v>1276875</v>
      </c>
      <c r="H55" s="40" t="s">
        <v>566</v>
      </c>
      <c r="I55" s="41" t="s">
        <v>571</v>
      </c>
      <c r="J55" s="43" t="s">
        <v>572</v>
      </c>
      <c r="K55" s="43" t="str">
        <f>VLOOKUP(Table13[[#This Row],[Người mua hàng]],[1]Sheet1!E:P,8,0)</f>
        <v>4472 - WM+ BDG 2A Nguyễn Trãi</v>
      </c>
      <c r="L55" s="43"/>
      <c r="M55" s="43" t="str">
        <f>VLOOKUP(Table13[[#This Row],[Người mua hàng]],[1]Sheet1!E:P,9,0)</f>
        <v>2A Nguyễn Trãi, Khu 7, Phường Phú Cường, Thành Phố Thủ Dầu Một, T. Bình Dương Việt Nam</v>
      </c>
      <c r="N55" s="43" t="str">
        <f>VLOOKUP(Table13[[#This Row],[Người mua hàng]],[1]Sheet1!E:P,11,0)</f>
        <v>Bình Dương</v>
      </c>
      <c r="O55" s="41" t="e">
        <f>SUMIF('[1]data WCM Nhập kho'!C:C,Table13[[#This Row],[Người mua hàng]],'[1]data WCM Nhập kho'!R:R)</f>
        <v>#VALUE!</v>
      </c>
      <c r="P55" s="41" t="e">
        <f>IF(Table13[[#This Row],[Column1]]&lt;&gt;Table13[[#This Row],[Tổng tiền]],Table13[[#This Row],[Tổng tiền]],Table13[[#This Row],[Column1]])</f>
        <v>#VALUE!</v>
      </c>
    </row>
    <row r="56" spans="1:16" ht="45" x14ac:dyDescent="0.25">
      <c r="A56" s="36" t="s">
        <v>626</v>
      </c>
      <c r="B56" s="37" t="s">
        <v>672</v>
      </c>
      <c r="C56" s="38">
        <v>45492</v>
      </c>
      <c r="D56" s="37">
        <v>4161473229</v>
      </c>
      <c r="E56" s="39">
        <v>983679</v>
      </c>
      <c r="F56" s="39">
        <v>78694</v>
      </c>
      <c r="G56" s="39">
        <v>1062373</v>
      </c>
      <c r="H56" s="40" t="s">
        <v>566</v>
      </c>
      <c r="I56" s="41" t="s">
        <v>529</v>
      </c>
      <c r="J56" s="42" t="s">
        <v>567</v>
      </c>
      <c r="K56" s="43" t="str">
        <f>VLOOKUP(Table13[[#This Row],[Người mua hàng]],[1]Sheet1!E:P,8,0)</f>
        <v>3379 - WM+ HCM Vinhomes Central Park L6</v>
      </c>
      <c r="L56" s="43"/>
      <c r="M56" s="43" t="str">
        <f>VLOOKUP(Table13[[#This Row],[Người mua hàng]],[1]Sheet1!E:P,9,0)</f>
        <v>Căn L6-SH.01A, tòa L6 Tại Vinhomes Central Park, 720A Đường Điện Biên Phủ, Phường 22, Quận Bình Thạnh, TP. Hồ Chí Minh Việt Nam</v>
      </c>
      <c r="N56" s="43" t="str">
        <f>VLOOKUP(Table13[[#This Row],[Người mua hàng]],[1]Sheet1!E:P,11,0)</f>
        <v>TP.Hồ Chí Minh</v>
      </c>
      <c r="O56" s="41" t="e">
        <f>SUMIF('[1]data WCM Nhập kho'!C:C,Table13[[#This Row],[Người mua hàng]],'[1]data WCM Nhập kho'!R:R)</f>
        <v>#VALUE!</v>
      </c>
      <c r="P56" s="41" t="e">
        <f>IF(Table13[[#This Row],[Column1]]&lt;&gt;Table13[[#This Row],[Tổng tiền]],Table13[[#This Row],[Tổng tiền]],Table13[[#This Row],[Column1]])</f>
        <v>#VALUE!</v>
      </c>
    </row>
    <row r="57" spans="1:16" ht="45" x14ac:dyDescent="0.25">
      <c r="A57" s="36" t="s">
        <v>627</v>
      </c>
      <c r="B57" s="37" t="s">
        <v>672</v>
      </c>
      <c r="C57" s="38">
        <v>45492</v>
      </c>
      <c r="D57" s="37">
        <v>4161515870</v>
      </c>
      <c r="E57" s="39">
        <v>1451330</v>
      </c>
      <c r="F57" s="39">
        <v>116106</v>
      </c>
      <c r="G57" s="39">
        <v>1567436</v>
      </c>
      <c r="H57" s="40" t="s">
        <v>566</v>
      </c>
      <c r="I57" s="41" t="s">
        <v>532</v>
      </c>
      <c r="J57" s="42" t="s">
        <v>567</v>
      </c>
      <c r="K57" s="43" t="str">
        <f>VLOOKUP(Table13[[#This Row],[Người mua hàng]],[1]Sheet1!E:P,8,0)</f>
        <v>2A25 - WM+ HCM 437 Nguyễn Văn Tăng</v>
      </c>
      <c r="L57" s="43"/>
      <c r="M57" s="43" t="str">
        <f>VLOOKUP(Table13[[#This Row],[Người mua hàng]],[1]Sheet1!E:P,9,0)</f>
        <v>437 Nguyễn Văn Tăng, P. Long Thạnh Mỹ, TP. Thủ Đức TP. Hồ Chí Minh Việt Nam</v>
      </c>
      <c r="N57" s="43" t="str">
        <f>VLOOKUP(Table13[[#This Row],[Người mua hàng]],[1]Sheet1!E:P,11,0)</f>
        <v>TP.Hồ Chí Minh</v>
      </c>
      <c r="O57" s="41" t="e">
        <f>SUMIF('[1]data WCM Nhập kho'!C:C,Table13[[#This Row],[Người mua hàng]],'[1]data WCM Nhập kho'!R:R)</f>
        <v>#VALUE!</v>
      </c>
      <c r="P57" s="41" t="e">
        <f>IF(Table13[[#This Row],[Column1]]&lt;&gt;Table13[[#This Row],[Tổng tiền]],Table13[[#This Row],[Tổng tiền]],Table13[[#This Row],[Column1]])</f>
        <v>#VALUE!</v>
      </c>
    </row>
    <row r="58" spans="1:16" ht="45" x14ac:dyDescent="0.25">
      <c r="A58" s="36" t="s">
        <v>628</v>
      </c>
      <c r="B58" s="37" t="s">
        <v>672</v>
      </c>
      <c r="C58" s="38">
        <v>45498</v>
      </c>
      <c r="D58" s="37">
        <v>4161592649</v>
      </c>
      <c r="E58" s="39">
        <v>1699130</v>
      </c>
      <c r="F58" s="39">
        <v>135930</v>
      </c>
      <c r="G58" s="39">
        <v>1835060</v>
      </c>
      <c r="H58" s="40" t="s">
        <v>566</v>
      </c>
      <c r="I58" s="41" t="s">
        <v>526</v>
      </c>
      <c r="J58" s="42" t="s">
        <v>567</v>
      </c>
      <c r="K58" s="43" t="str">
        <f>VLOOKUP(Table13[[#This Row],[Người mua hàng]],[1]Sheet1!E:P,8,0)</f>
        <v>4032 - WM+ HNI 86 Quan Nhân</v>
      </c>
      <c r="L58" s="43"/>
      <c r="M58" s="43" t="str">
        <f>VLOOKUP(Table13[[#This Row],[Người mua hàng]],[1]Sheet1!E:P,9,0)</f>
        <v> 86 Quan Nhân, Phường Nhân Chính, Quận Thanh Xuân, TP. Hà Nội Việt Nam</v>
      </c>
      <c r="N58" s="43" t="str">
        <f>VLOOKUP(Table13[[#This Row],[Người mua hàng]],[1]Sheet1!E:P,11,0)</f>
        <v>TP.Hà Nội</v>
      </c>
      <c r="O58" s="41" t="e">
        <f>SUMIF('[1]data WCM Nhập kho'!C:C,Table13[[#This Row],[Người mua hàng]],'[1]data WCM Nhập kho'!R:R)</f>
        <v>#VALUE!</v>
      </c>
      <c r="P58" s="41" t="e">
        <f>IF(Table13[[#This Row],[Column1]]&lt;&gt;Table13[[#This Row],[Tổng tiền]],Table13[[#This Row],[Tổng tiền]],Table13[[#This Row],[Column1]])</f>
        <v>#VALUE!</v>
      </c>
    </row>
    <row r="59" spans="1:16" x14ac:dyDescent="0.25">
      <c r="A59" s="36" t="s">
        <v>629</v>
      </c>
      <c r="B59" s="37" t="s">
        <v>672</v>
      </c>
      <c r="C59" s="38">
        <v>45498</v>
      </c>
      <c r="D59" s="37">
        <v>4161613629</v>
      </c>
      <c r="E59" s="39">
        <v>2403731</v>
      </c>
      <c r="F59" s="39">
        <v>192298</v>
      </c>
      <c r="G59" s="39">
        <v>2596029</v>
      </c>
      <c r="H59" s="40" t="s">
        <v>566</v>
      </c>
      <c r="I59" s="41" t="s">
        <v>571</v>
      </c>
      <c r="J59" s="43" t="s">
        <v>572</v>
      </c>
      <c r="K59" s="43" t="str">
        <f>VLOOKUP(Table13[[#This Row],[Người mua hàng]],[1]Sheet1!E:P,8,0)</f>
        <v>6204 - [Block]WM+ HNI 419 Vũ Tông Phan</v>
      </c>
      <c r="L59" s="43"/>
      <c r="M59" s="43" t="str">
        <f>VLOOKUP(Table13[[#This Row],[Người mua hàng]],[1]Sheet1!E:P,9,0)</f>
        <v>Số 419 Vũ Tông Phan, Phường Khương Đình, Quận Thanh Xuân, TP. Hà Nội Việt Nam</v>
      </c>
      <c r="N59" s="43" t="str">
        <f>VLOOKUP(Table13[[#This Row],[Người mua hàng]],[1]Sheet1!E:P,11,0)</f>
        <v>TP.Hà Nội</v>
      </c>
      <c r="O59" s="41" t="e">
        <f>SUMIF('[1]data WCM Nhập kho'!C:C,Table13[[#This Row],[Người mua hàng]],'[1]data WCM Nhập kho'!R:R)</f>
        <v>#VALUE!</v>
      </c>
      <c r="P59" s="41" t="e">
        <f>IF(Table13[[#This Row],[Column1]]&lt;&gt;Table13[[#This Row],[Tổng tiền]],Table13[[#This Row],[Tổng tiền]],Table13[[#This Row],[Column1]])</f>
        <v>#VALUE!</v>
      </c>
    </row>
    <row r="60" spans="1:16" ht="45" x14ac:dyDescent="0.25">
      <c r="A60" s="36" t="s">
        <v>630</v>
      </c>
      <c r="B60" s="37" t="s">
        <v>672</v>
      </c>
      <c r="C60" s="38">
        <v>45498</v>
      </c>
      <c r="D60" s="37">
        <v>4161661206</v>
      </c>
      <c r="E60" s="39">
        <v>4787006</v>
      </c>
      <c r="F60" s="39">
        <v>382960</v>
      </c>
      <c r="G60" s="39">
        <v>5169966</v>
      </c>
      <c r="H60" s="40" t="s">
        <v>566</v>
      </c>
      <c r="I60" s="41" t="s">
        <v>534</v>
      </c>
      <c r="J60" s="42" t="s">
        <v>567</v>
      </c>
      <c r="K60" s="43" t="str">
        <f>VLOOKUP(Table13[[#This Row],[Người mua hàng]],[1]Sheet1!E:P,8,0)</f>
        <v>1654 - WM HNI Võ Thị Sáu</v>
      </c>
      <c r="L60" s="43"/>
      <c r="M60" s="43" t="str">
        <f>VLOOKUP(Table13[[#This Row],[Người mua hàng]],[1]Sheet1!E:P,9,0)</f>
        <v>Số 46 Thanh Nhàn, Phường Thanh Nhàn, Quận Hai Bà Trưng, Quận Hai Bà Trưng, TP. Hà Nội Việt Nam</v>
      </c>
      <c r="N60" s="43" t="str">
        <f>VLOOKUP(Table13[[#This Row],[Người mua hàng]],[1]Sheet1!E:P,11,0)</f>
        <v>TP.Hà Nội</v>
      </c>
      <c r="O60" s="41" t="e">
        <f>SUMIF('[1]data WCM Nhập kho'!C:C,Table13[[#This Row],[Người mua hàng]],'[1]data WCM Nhập kho'!R:R)</f>
        <v>#VALUE!</v>
      </c>
      <c r="P60" s="41" t="e">
        <f>IF(Table13[[#This Row],[Column1]]&lt;&gt;Table13[[#This Row],[Tổng tiền]],Table13[[#This Row],[Tổng tiền]],Table13[[#This Row],[Column1]])</f>
        <v>#VALUE!</v>
      </c>
    </row>
    <row r="61" spans="1:16" ht="45" x14ac:dyDescent="0.25">
      <c r="A61" s="36" t="s">
        <v>631</v>
      </c>
      <c r="B61" s="37" t="s">
        <v>672</v>
      </c>
      <c r="C61" s="38">
        <v>45498</v>
      </c>
      <c r="D61" s="37">
        <v>4161539997</v>
      </c>
      <c r="E61" s="39">
        <v>2154266</v>
      </c>
      <c r="F61" s="39">
        <v>172341</v>
      </c>
      <c r="G61" s="39">
        <v>2326607</v>
      </c>
      <c r="H61" s="40" t="s">
        <v>566</v>
      </c>
      <c r="I61" s="41" t="s">
        <v>535</v>
      </c>
      <c r="J61" s="42" t="s">
        <v>567</v>
      </c>
      <c r="K61" s="43" t="str">
        <f>VLOOKUP(Table13[[#This Row],[Người mua hàng]],[1]Sheet1!E:P,8,0)</f>
        <v>2014 - WM+ HNI 46/230 Lạc Trung</v>
      </c>
      <c r="L61" s="43"/>
      <c r="M61" s="43" t="str">
        <f>VLOOKUP(Table13[[#This Row],[Người mua hàng]],[1]Sheet1!E:P,9,0)</f>
        <v>Chung cư 46/230 Lạc Trung, Quận Hai Bà Trưng, TP. Hà Nội Việt Nam</v>
      </c>
      <c r="N61" s="43" t="str">
        <f>VLOOKUP(Table13[[#This Row],[Người mua hàng]],[1]Sheet1!E:P,11,0)</f>
        <v>TP.Hà Nội</v>
      </c>
      <c r="O61" s="41" t="e">
        <f>SUMIF('[1]data WCM Nhập kho'!C:C,Table13[[#This Row],[Người mua hàng]],'[1]data WCM Nhập kho'!R:R)</f>
        <v>#VALUE!</v>
      </c>
      <c r="P61" s="41" t="e">
        <f>IF(Table13[[#This Row],[Column1]]&lt;&gt;Table13[[#This Row],[Tổng tiền]],Table13[[#This Row],[Tổng tiền]],Table13[[#This Row],[Column1]])</f>
        <v>#VALUE!</v>
      </c>
    </row>
    <row r="62" spans="1:16" x14ac:dyDescent="0.25">
      <c r="A62" s="36" t="s">
        <v>632</v>
      </c>
      <c r="B62" s="37" t="s">
        <v>672</v>
      </c>
      <c r="C62" s="38">
        <v>45498</v>
      </c>
      <c r="D62" s="37">
        <v>4161534342</v>
      </c>
      <c r="E62" s="39">
        <v>1110580</v>
      </c>
      <c r="F62" s="39">
        <v>88846</v>
      </c>
      <c r="G62" s="39">
        <v>1199426</v>
      </c>
      <c r="H62" s="40" t="s">
        <v>566</v>
      </c>
      <c r="I62" s="41" t="s">
        <v>571</v>
      </c>
      <c r="J62" s="43" t="s">
        <v>572</v>
      </c>
      <c r="K62" s="43" t="str">
        <f>VLOOKUP(Table13[[#This Row],[Người mua hàng]],[1]Sheet1!E:P,8,0)</f>
        <v>2762 - WM+ HNI 15/68 Trung Hà</v>
      </c>
      <c r="L62" s="43"/>
      <c r="M62" s="43" t="str">
        <f>VLOOKUP(Table13[[#This Row],[Người mua hàng]],[1]Sheet1!E:P,9,0)</f>
        <v>15 tổ 6 ngõ 68,Trung Hà, P. Ngọc Thụy,Long Biên, TP. Hà Nội Việt Nam</v>
      </c>
      <c r="N62" s="43" t="str">
        <f>VLOOKUP(Table13[[#This Row],[Người mua hàng]],[1]Sheet1!E:P,11,0)</f>
        <v>TP.Hà Nội</v>
      </c>
      <c r="O62" s="41" t="e">
        <f>SUMIF('[1]data WCM Nhập kho'!C:C,Table13[[#This Row],[Người mua hàng]],'[1]data WCM Nhập kho'!R:R)</f>
        <v>#VALUE!</v>
      </c>
      <c r="P62" s="41" t="e">
        <f>IF(Table13[[#This Row],[Column1]]&lt;&gt;Table13[[#This Row],[Tổng tiền]],Table13[[#This Row],[Tổng tiền]],Table13[[#This Row],[Column1]])</f>
        <v>#VALUE!</v>
      </c>
    </row>
    <row r="63" spans="1:16" x14ac:dyDescent="0.25">
      <c r="A63" s="36" t="s">
        <v>633</v>
      </c>
      <c r="B63" s="37" t="s">
        <v>672</v>
      </c>
      <c r="C63" s="38">
        <v>45498</v>
      </c>
      <c r="D63" s="37">
        <v>4161678414</v>
      </c>
      <c r="E63" s="39">
        <v>1503000</v>
      </c>
      <c r="F63" s="39">
        <v>120240</v>
      </c>
      <c r="G63" s="39">
        <v>1623240</v>
      </c>
      <c r="H63" s="40" t="s">
        <v>566</v>
      </c>
      <c r="I63" s="41" t="s">
        <v>571</v>
      </c>
      <c r="J63" s="43" t="s">
        <v>572</v>
      </c>
      <c r="K63" s="43" t="str">
        <f>VLOOKUP(Table13[[#This Row],[Người mua hàng]],[1]Sheet1!E:P,8,0)</f>
        <v>6924 - WM+ HPG Chợ Ngọ Dương, An Dương</v>
      </c>
      <c r="L63" s="43"/>
      <c r="M63" s="43" t="str">
        <f>VLOOKUP(Table13[[#This Row],[Người mua hàng]],[1]Sheet1!E:P,9,0)</f>
        <v>Chợ Ngọ Dương, Xã An Hoà, Huyện An Dương TP. Hải Phòng Việt Nam</v>
      </c>
      <c r="N63" s="43" t="str">
        <f>VLOOKUP(Table13[[#This Row],[Người mua hàng]],[1]Sheet1!E:P,11,0)</f>
        <v>TP.Hải Phòng</v>
      </c>
      <c r="O63" s="41" t="e">
        <f>SUMIF('[1]data WCM Nhập kho'!C:C,Table13[[#This Row],[Người mua hàng]],'[1]data WCM Nhập kho'!R:R)</f>
        <v>#VALUE!</v>
      </c>
      <c r="P63" s="41" t="e">
        <f>IF(Table13[[#This Row],[Column1]]&lt;&gt;Table13[[#This Row],[Tổng tiền]],Table13[[#This Row],[Tổng tiền]],Table13[[#This Row],[Column1]])</f>
        <v>#VALUE!</v>
      </c>
    </row>
    <row r="64" spans="1:16" x14ac:dyDescent="0.25">
      <c r="A64" s="36" t="s">
        <v>634</v>
      </c>
      <c r="B64" s="37" t="s">
        <v>672</v>
      </c>
      <c r="C64" s="38">
        <v>45498</v>
      </c>
      <c r="D64" s="37">
        <v>4161461762</v>
      </c>
      <c r="E64" s="39">
        <v>888464</v>
      </c>
      <c r="F64" s="39">
        <v>71077</v>
      </c>
      <c r="G64" s="39">
        <v>959541</v>
      </c>
      <c r="H64" s="40" t="s">
        <v>566</v>
      </c>
      <c r="I64" s="41" t="s">
        <v>571</v>
      </c>
      <c r="J64" s="43" t="s">
        <v>572</v>
      </c>
      <c r="K64" s="43" t="str">
        <f>VLOOKUP(Table13[[#This Row],[Người mua hàng]],[1]Sheet1!E:P,8,0)</f>
        <v>5414 - WM+ HCM 23 Nguyễn Hữu Cầu</v>
      </c>
      <c r="L64" s="43"/>
      <c r="M64" s="43" t="str">
        <f>VLOOKUP(Table13[[#This Row],[Người mua hàng]],[1]Sheet1!E:P,9,0)</f>
        <v>23 Nguyễn Hữu Cầu, Ấp Vạn Hạnh, Xã Trung Chánh, Huyện Hóc Môn, TP. Hồ Chí Minh Việt Nam</v>
      </c>
      <c r="N64" s="43" t="str">
        <f>VLOOKUP(Table13[[#This Row],[Người mua hàng]],[1]Sheet1!E:P,11,0)</f>
        <v>TP.Hồ Chí Minh</v>
      </c>
      <c r="O64" s="41" t="e">
        <f>SUMIF('[1]data WCM Nhập kho'!C:C,Table13[[#This Row],[Người mua hàng]],'[1]data WCM Nhập kho'!R:R)</f>
        <v>#VALUE!</v>
      </c>
      <c r="P64" s="41" t="e">
        <f>IF(Table13[[#This Row],[Column1]]&lt;&gt;Table13[[#This Row],[Tổng tiền]],Table13[[#This Row],[Tổng tiền]],Table13[[#This Row],[Column1]])</f>
        <v>#VALUE!</v>
      </c>
    </row>
    <row r="65" spans="1:16" x14ac:dyDescent="0.25">
      <c r="A65" s="36" t="s">
        <v>635</v>
      </c>
      <c r="B65" s="37" t="s">
        <v>672</v>
      </c>
      <c r="C65" s="38">
        <v>45498</v>
      </c>
      <c r="D65" s="37">
        <v>4161679334</v>
      </c>
      <c r="E65" s="39">
        <v>737956</v>
      </c>
      <c r="F65" s="39">
        <v>59036</v>
      </c>
      <c r="G65" s="39">
        <v>796992</v>
      </c>
      <c r="H65" s="40" t="s">
        <v>566</v>
      </c>
      <c r="I65" s="41" t="s">
        <v>571</v>
      </c>
      <c r="J65" s="43" t="s">
        <v>572</v>
      </c>
      <c r="K65" s="43" t="str">
        <f>VLOOKUP(Table13[[#This Row],[Người mua hàng]],[1]Sheet1!E:P,8,0)</f>
        <v>2387 - WM+ HCM CC SUNVIEW</v>
      </c>
      <c r="L65" s="43"/>
      <c r="M65" s="43" t="str">
        <f>VLOOKUP(Table13[[#This Row],[Người mua hàng]],[1]Sheet1!E:P,9,0)</f>
        <v>A2-12A  Gò Dưa, P. Tam Bình, Quận Thủ Đức, TP. Hồ Chí Minh Việt Nam</v>
      </c>
      <c r="N65" s="43" t="str">
        <f>VLOOKUP(Table13[[#This Row],[Người mua hàng]],[1]Sheet1!E:P,11,0)</f>
        <v>TP.Hồ Chí Minh</v>
      </c>
      <c r="O65" s="41" t="e">
        <f>SUMIF('[1]data WCM Nhập kho'!C:C,Table13[[#This Row],[Người mua hàng]],'[1]data WCM Nhập kho'!R:R)</f>
        <v>#VALUE!</v>
      </c>
      <c r="P65" s="41" t="e">
        <f>IF(Table13[[#This Row],[Column1]]&lt;&gt;Table13[[#This Row],[Tổng tiền]],Table13[[#This Row],[Tổng tiền]],Table13[[#This Row],[Column1]])</f>
        <v>#VALUE!</v>
      </c>
    </row>
    <row r="66" spans="1:16" ht="45" x14ac:dyDescent="0.25">
      <c r="A66" s="36" t="s">
        <v>636</v>
      </c>
      <c r="B66" s="37" t="s">
        <v>672</v>
      </c>
      <c r="C66" s="38">
        <v>45498</v>
      </c>
      <c r="D66" s="37">
        <v>4161416313</v>
      </c>
      <c r="E66" s="39">
        <v>914845</v>
      </c>
      <c r="F66" s="39">
        <v>73188</v>
      </c>
      <c r="G66" s="39">
        <v>988033</v>
      </c>
      <c r="H66" s="40" t="s">
        <v>566</v>
      </c>
      <c r="I66" s="41" t="s">
        <v>533</v>
      </c>
      <c r="J66" s="42" t="s">
        <v>567</v>
      </c>
      <c r="K66" s="43" t="str">
        <f>VLOOKUP(Table13[[#This Row],[Người mua hàng]],[1]Sheet1!E:P,8,0)</f>
        <v>5033 - WM+ QTI 35 Hùng Vương</v>
      </c>
      <c r="L66" s="43"/>
      <c r="M66" s="43" t="str">
        <f>VLOOKUP(Table13[[#This Row],[Người mua hàng]],[1]Sheet1!E:P,9,0)</f>
        <v>35 Hùng Vương, Phường 1, Thành phố Đông Hà, T. Quảng Trị Việt Nam</v>
      </c>
      <c r="N66" s="43" t="str">
        <f>VLOOKUP(Table13[[#This Row],[Người mua hàng]],[1]Sheet1!E:P,11,0)</f>
        <v>Quảng Trị</v>
      </c>
      <c r="O66" s="41" t="e">
        <f>SUMIF('[1]data WCM Nhập kho'!C:C,Table13[[#This Row],[Người mua hàng]],'[1]data WCM Nhập kho'!R:R)</f>
        <v>#VALUE!</v>
      </c>
      <c r="P66" s="41" t="e">
        <f>IF(Table13[[#This Row],[Column1]]&lt;&gt;Table13[[#This Row],[Tổng tiền]],Table13[[#This Row],[Tổng tiền]],Table13[[#This Row],[Column1]])</f>
        <v>#VALUE!</v>
      </c>
    </row>
    <row r="67" spans="1:16" x14ac:dyDescent="0.25">
      <c r="A67" s="36" t="s">
        <v>637</v>
      </c>
      <c r="B67" s="37" t="s">
        <v>672</v>
      </c>
      <c r="C67" s="38">
        <v>45499</v>
      </c>
      <c r="D67" s="37">
        <v>4161682020</v>
      </c>
      <c r="E67" s="39">
        <v>720108</v>
      </c>
      <c r="F67" s="39">
        <v>57609</v>
      </c>
      <c r="G67" s="39">
        <v>777717</v>
      </c>
      <c r="H67" s="40" t="s">
        <v>566</v>
      </c>
      <c r="I67" s="39" t="s">
        <v>569</v>
      </c>
      <c r="J67" s="43"/>
      <c r="K67" s="43">
        <f>VLOOKUP(Table13[[#This Row],[Người mua hàng]],[1]Sheet1!E:P,8,0)</f>
        <v>0</v>
      </c>
      <c r="L67" s="43"/>
      <c r="M67" s="43">
        <f>VLOOKUP(Table13[[#This Row],[Người mua hàng]],[1]Sheet1!E:P,9,0)</f>
        <v>0</v>
      </c>
      <c r="N67" s="43">
        <f>VLOOKUP(Table13[[#This Row],[Người mua hàng]],[1]Sheet1!E:P,11,0)</f>
        <v>0</v>
      </c>
      <c r="O67" s="41" t="e">
        <f>SUMIF('[1]data WCM Nhập kho'!C:C,Table13[[#This Row],[Người mua hàng]],'[1]data WCM Nhập kho'!R:R)</f>
        <v>#VALUE!</v>
      </c>
      <c r="P67" s="41" t="e">
        <f>IF(Table13[[#This Row],[Column1]]&lt;&gt;Table13[[#This Row],[Tổng tiền]],Table13[[#This Row],[Tổng tiền]],Table13[[#This Row],[Column1]])</f>
        <v>#VALUE!</v>
      </c>
    </row>
    <row r="68" spans="1:16" x14ac:dyDescent="0.25">
      <c r="A68" s="36" t="s">
        <v>638</v>
      </c>
      <c r="B68" s="37" t="s">
        <v>672</v>
      </c>
      <c r="C68" s="38">
        <v>45499</v>
      </c>
      <c r="D68" s="37">
        <v>4161680153</v>
      </c>
      <c r="E68" s="39">
        <v>1161064</v>
      </c>
      <c r="F68" s="39">
        <v>92885</v>
      </c>
      <c r="G68" s="39">
        <v>1253949</v>
      </c>
      <c r="H68" s="40" t="s">
        <v>566</v>
      </c>
      <c r="I68" s="41" t="s">
        <v>571</v>
      </c>
      <c r="J68" s="43" t="s">
        <v>572</v>
      </c>
      <c r="K68" s="43" t="str">
        <f>VLOOKUP(Table13[[#This Row],[Người mua hàng]],[1]Sheet1!E:P,8,0)</f>
        <v>4058 - WM+ HCM D1 Đường 672 Khu Phố 1</v>
      </c>
      <c r="L68" s="43"/>
      <c r="M68" s="43" t="str">
        <f>VLOOKUP(Table13[[#This Row],[Người mua hàng]],[1]Sheet1!E:P,9,0)</f>
        <v>D1- Khu phố 1, Phường Phước Long B, Quận 9, TP. Hồ Chí Minh Việt Nam</v>
      </c>
      <c r="N68" s="43" t="str">
        <f>VLOOKUP(Table13[[#This Row],[Người mua hàng]],[1]Sheet1!E:P,11,0)</f>
        <v>TP.Hồ Chí Minh</v>
      </c>
      <c r="O68" s="41" t="e">
        <f>SUMIF('[1]data WCM Nhập kho'!C:C,Table13[[#This Row],[Người mua hàng]],'[1]data WCM Nhập kho'!R:R)</f>
        <v>#VALUE!</v>
      </c>
      <c r="P68" s="41" t="e">
        <f>IF(Table13[[#This Row],[Column1]]&lt;&gt;Table13[[#This Row],[Tổng tiền]],Table13[[#This Row],[Tổng tiền]],Table13[[#This Row],[Column1]])</f>
        <v>#VALUE!</v>
      </c>
    </row>
    <row r="69" spans="1:16" x14ac:dyDescent="0.25">
      <c r="A69" s="36" t="s">
        <v>639</v>
      </c>
      <c r="B69" s="37" t="s">
        <v>672</v>
      </c>
      <c r="C69" s="38">
        <v>45499</v>
      </c>
      <c r="D69" s="37">
        <v>4161680938</v>
      </c>
      <c r="E69" s="39">
        <v>1106934</v>
      </c>
      <c r="F69" s="39">
        <v>88555</v>
      </c>
      <c r="G69" s="39">
        <v>1195489</v>
      </c>
      <c r="H69" s="40" t="s">
        <v>566</v>
      </c>
      <c r="I69" s="39" t="s">
        <v>569</v>
      </c>
      <c r="J69" s="43"/>
      <c r="K69" s="43">
        <f>VLOOKUP(Table13[[#This Row],[Người mua hàng]],[1]Sheet1!E:P,8,0)</f>
        <v>0</v>
      </c>
      <c r="L69" s="43"/>
      <c r="M69" s="43">
        <f>VLOOKUP(Table13[[#This Row],[Người mua hàng]],[1]Sheet1!E:P,9,0)</f>
        <v>0</v>
      </c>
      <c r="N69" s="43">
        <f>VLOOKUP(Table13[[#This Row],[Người mua hàng]],[1]Sheet1!E:P,11,0)</f>
        <v>0</v>
      </c>
      <c r="O69" s="41" t="e">
        <f>SUMIF('[1]data WCM Nhập kho'!C:C,Table13[[#This Row],[Người mua hàng]],'[1]data WCM Nhập kho'!R:R)</f>
        <v>#VALUE!</v>
      </c>
      <c r="P69" s="41" t="e">
        <f>IF(Table13[[#This Row],[Column1]]&lt;&gt;Table13[[#This Row],[Tổng tiền]],Table13[[#This Row],[Tổng tiền]],Table13[[#This Row],[Column1]])</f>
        <v>#VALUE!</v>
      </c>
    </row>
    <row r="70" spans="1:16" ht="30" x14ac:dyDescent="0.25">
      <c r="A70" s="36" t="s">
        <v>640</v>
      </c>
      <c r="B70" s="37" t="s">
        <v>672</v>
      </c>
      <c r="C70" s="38">
        <v>45499</v>
      </c>
      <c r="D70" s="37">
        <v>4161681632</v>
      </c>
      <c r="E70" s="39">
        <v>737956</v>
      </c>
      <c r="F70" s="39">
        <v>59036</v>
      </c>
      <c r="G70" s="39">
        <v>796992</v>
      </c>
      <c r="H70" s="40" t="s">
        <v>566</v>
      </c>
      <c r="I70" s="41" t="s">
        <v>571</v>
      </c>
      <c r="J70" s="43" t="s">
        <v>572</v>
      </c>
      <c r="K70" s="43" t="str">
        <f>VLOOKUP(Table13[[#This Row],[Người mua hàng]],[1]Sheet1!E:P,8,0)</f>
        <v>5652 - WM+ HCM S2.0501S11 VinHomes Grand P</v>
      </c>
      <c r="L70" s="43"/>
      <c r="M70" s="43" t="str">
        <f>VLOOKUP(Table13[[#This Row],[Người mua hàng]],[1]Sheet1!E:P,9,0)</f>
        <v>1.11, Tầng 1, Tòa nhà chung cư S2.05, Khu A - Dự án Khu dân cư và công viên Phước Thiện, 512 Nguyễn Xiển, khu phố Long Hòa, Q. 9 TP. Hồ Chí Minh Việt Nam</v>
      </c>
      <c r="N70" s="43" t="str">
        <f>VLOOKUP(Table13[[#This Row],[Người mua hàng]],[1]Sheet1!E:P,11,0)</f>
        <v>TP.Hồ Chí Minh</v>
      </c>
      <c r="O70" s="41" t="e">
        <f>SUMIF('[1]data WCM Nhập kho'!C:C,Table13[[#This Row],[Người mua hàng]],'[1]data WCM Nhập kho'!R:R)</f>
        <v>#VALUE!</v>
      </c>
      <c r="P70" s="41" t="e">
        <f>IF(Table13[[#This Row],[Column1]]&lt;&gt;Table13[[#This Row],[Tổng tiền]],Table13[[#This Row],[Tổng tiền]],Table13[[#This Row],[Column1]])</f>
        <v>#VALUE!</v>
      </c>
    </row>
    <row r="71" spans="1:16" x14ac:dyDescent="0.25">
      <c r="A71" s="36" t="s">
        <v>641</v>
      </c>
      <c r="B71" s="37" t="s">
        <v>672</v>
      </c>
      <c r="C71" s="38">
        <v>45499</v>
      </c>
      <c r="D71" s="37">
        <v>4161902665</v>
      </c>
      <c r="E71" s="39">
        <v>148500</v>
      </c>
      <c r="F71" s="39">
        <v>11880</v>
      </c>
      <c r="G71" s="39">
        <v>160380</v>
      </c>
      <c r="H71" s="40" t="s">
        <v>566</v>
      </c>
      <c r="I71" s="41" t="s">
        <v>571</v>
      </c>
      <c r="J71" s="43" t="s">
        <v>572</v>
      </c>
      <c r="K71" s="43" t="str">
        <f>VLOOKUP(Table13[[#This Row],[Người mua hàng]],[1]Sheet1!E:P,8,0)</f>
        <v>2AO8 - WM+ THA332 Phố 1, TT Ngọc Lặc</v>
      </c>
      <c r="L71" s="43"/>
      <c r="M71" s="43" t="str">
        <f>VLOOKUP(Table13[[#This Row],[Người mua hàng]],[1]Sheet1!E:P,9,0)</f>
        <v>Số 332 Phố 1, Thị trấn Ngọc Lặc, Huyện Ngọc Lặc, Tỉnh Thanh Hóa T. Thanh Hóa Việt Nam</v>
      </c>
      <c r="N71" s="43" t="str">
        <f>VLOOKUP(Table13[[#This Row],[Người mua hàng]],[1]Sheet1!E:P,11,0)</f>
        <v>Thanh Hóa</v>
      </c>
      <c r="O71" s="41" t="e">
        <f>SUMIF('[1]data WCM Nhập kho'!C:C,Table13[[#This Row],[Người mua hàng]],'[1]data WCM Nhập kho'!R:R)</f>
        <v>#VALUE!</v>
      </c>
      <c r="P71" s="41" t="e">
        <f>IF(Table13[[#This Row],[Column1]]&lt;&gt;Table13[[#This Row],[Tổng tiền]],Table13[[#This Row],[Tổng tiền]],Table13[[#This Row],[Column1]])</f>
        <v>#VALUE!</v>
      </c>
    </row>
    <row r="72" spans="1:16" ht="30" x14ac:dyDescent="0.25">
      <c r="A72" s="36" t="s">
        <v>642</v>
      </c>
      <c r="B72" s="37" t="s">
        <v>672</v>
      </c>
      <c r="C72" s="38">
        <v>45499</v>
      </c>
      <c r="D72" s="37">
        <v>4160514938</v>
      </c>
      <c r="E72" s="39">
        <v>801440</v>
      </c>
      <c r="F72" s="39">
        <v>64115</v>
      </c>
      <c r="G72" s="39">
        <v>865555</v>
      </c>
      <c r="H72" s="40" t="s">
        <v>566</v>
      </c>
      <c r="I72" s="39" t="s">
        <v>643</v>
      </c>
      <c r="J72" s="43" t="s">
        <v>583</v>
      </c>
      <c r="K72" s="43" t="str">
        <f>VLOOKUP(Table13[[#This Row],[Người mua hàng]],[1]Sheet1!E:P,8,0)</f>
        <v>3518 - WM+ PTO 73 Quang Trung</v>
      </c>
      <c r="L72" s="43"/>
      <c r="M72" s="43" t="str">
        <f>VLOOKUP(Table13[[#This Row],[Người mua hàng]],[1]Sheet1!E:P,9,0)</f>
        <v>73 Quang Trung, Phường Nông Trang, Thành phố Việt Trì, T. Phú Thọ Việt Nam</v>
      </c>
      <c r="N72" s="43" t="str">
        <f>VLOOKUP(Table13[[#This Row],[Người mua hàng]],[1]Sheet1!E:P,11,0)</f>
        <v>Phú Thọ</v>
      </c>
      <c r="O72" s="41" t="e">
        <f>SUMIF('[1]data WCM Nhập kho'!C:C,Table13[[#This Row],[Người mua hàng]],'[1]data WCM Nhập kho'!R:R)</f>
        <v>#VALUE!</v>
      </c>
      <c r="P72" s="41" t="e">
        <f>IF(Table13[[#This Row],[Column1]]&lt;&gt;Table13[[#This Row],[Tổng tiền]],Table13[[#This Row],[Tổng tiền]],Table13[[#This Row],[Column1]])</f>
        <v>#VALUE!</v>
      </c>
    </row>
    <row r="73" spans="1:16" x14ac:dyDescent="0.25">
      <c r="A73" s="36" t="s">
        <v>644</v>
      </c>
      <c r="B73" s="37" t="s">
        <v>672</v>
      </c>
      <c r="C73" s="38">
        <v>45499</v>
      </c>
      <c r="D73" s="37">
        <v>4161487692</v>
      </c>
      <c r="E73" s="39">
        <v>1332696</v>
      </c>
      <c r="F73" s="39">
        <v>106616</v>
      </c>
      <c r="G73" s="39">
        <v>1439312</v>
      </c>
      <c r="H73" s="40" t="s">
        <v>566</v>
      </c>
      <c r="I73" s="39" t="s">
        <v>569</v>
      </c>
      <c r="J73" s="43"/>
      <c r="K73" s="43">
        <f>VLOOKUP(Table13[[#This Row],[Người mua hàng]],[1]Sheet1!E:P,8,0)</f>
        <v>0</v>
      </c>
      <c r="L73" s="43"/>
      <c r="M73" s="43">
        <f>VLOOKUP(Table13[[#This Row],[Người mua hàng]],[1]Sheet1!E:P,9,0)</f>
        <v>0</v>
      </c>
      <c r="N73" s="43">
        <f>VLOOKUP(Table13[[#This Row],[Người mua hàng]],[1]Sheet1!E:P,11,0)</f>
        <v>0</v>
      </c>
      <c r="O73" s="41" t="e">
        <f>SUMIF('[1]data WCM Nhập kho'!C:C,Table13[[#This Row],[Người mua hàng]],'[1]data WCM Nhập kho'!R:R)</f>
        <v>#VALUE!</v>
      </c>
      <c r="P73" s="41" t="e">
        <f>IF(Table13[[#This Row],[Column1]]&lt;&gt;Table13[[#This Row],[Tổng tiền]],Table13[[#This Row],[Tổng tiền]],Table13[[#This Row],[Column1]])</f>
        <v>#VALUE!</v>
      </c>
    </row>
    <row r="74" spans="1:16" x14ac:dyDescent="0.25">
      <c r="A74" s="36" t="s">
        <v>645</v>
      </c>
      <c r="B74" s="37" t="s">
        <v>672</v>
      </c>
      <c r="C74" s="38">
        <v>45499</v>
      </c>
      <c r="D74" s="37">
        <v>4161493794</v>
      </c>
      <c r="E74" s="39">
        <v>1332696</v>
      </c>
      <c r="F74" s="39">
        <v>106616</v>
      </c>
      <c r="G74" s="39">
        <v>1439312</v>
      </c>
      <c r="H74" s="40" t="s">
        <v>566</v>
      </c>
      <c r="I74" s="39" t="s">
        <v>569</v>
      </c>
      <c r="J74" s="43"/>
      <c r="K74" s="43">
        <f>VLOOKUP(Table13[[#This Row],[Người mua hàng]],[1]Sheet1!E:P,8,0)</f>
        <v>0</v>
      </c>
      <c r="L74" s="43"/>
      <c r="M74" s="43">
        <f>VLOOKUP(Table13[[#This Row],[Người mua hàng]],[1]Sheet1!E:P,9,0)</f>
        <v>0</v>
      </c>
      <c r="N74" s="43">
        <f>VLOOKUP(Table13[[#This Row],[Người mua hàng]],[1]Sheet1!E:P,11,0)</f>
        <v>0</v>
      </c>
      <c r="O74" s="41" t="e">
        <f>SUMIF('[1]data WCM Nhập kho'!C:C,Table13[[#This Row],[Người mua hàng]],'[1]data WCM Nhập kho'!R:R)</f>
        <v>#VALUE!</v>
      </c>
      <c r="P74" s="41" t="e">
        <f>IF(Table13[[#This Row],[Column1]]&lt;&gt;Table13[[#This Row],[Tổng tiền]],Table13[[#This Row],[Tổng tiền]],Table13[[#This Row],[Column1]])</f>
        <v>#VALUE!</v>
      </c>
    </row>
    <row r="75" spans="1:16" x14ac:dyDescent="0.25">
      <c r="A75" s="36" t="s">
        <v>646</v>
      </c>
      <c r="B75" s="37" t="s">
        <v>672</v>
      </c>
      <c r="C75" s="38">
        <v>45512</v>
      </c>
      <c r="D75" s="37">
        <v>4161712440</v>
      </c>
      <c r="E75" s="39">
        <v>888464</v>
      </c>
      <c r="F75" s="39">
        <v>71077</v>
      </c>
      <c r="G75" s="39">
        <v>959541</v>
      </c>
      <c r="H75" s="40" t="s">
        <v>566</v>
      </c>
      <c r="I75" s="39" t="s">
        <v>569</v>
      </c>
      <c r="J75" s="43"/>
      <c r="K75" s="43">
        <f>VLOOKUP(Table13[[#This Row],[Người mua hàng]],[1]Sheet1!E:P,8,0)</f>
        <v>0</v>
      </c>
      <c r="L75" s="43"/>
      <c r="M75" s="43">
        <f>VLOOKUP(Table13[[#This Row],[Người mua hàng]],[1]Sheet1!E:P,9,0)</f>
        <v>0</v>
      </c>
      <c r="N75" s="43">
        <f>VLOOKUP(Table13[[#This Row],[Người mua hàng]],[1]Sheet1!E:P,11,0)</f>
        <v>0</v>
      </c>
      <c r="O75" s="41" t="e">
        <f>SUMIF('[1]data WCM Nhập kho'!C:C,Table13[[#This Row],[Người mua hàng]],'[1]data WCM Nhập kho'!R:R)</f>
        <v>#VALUE!</v>
      </c>
      <c r="P75" s="41" t="e">
        <f>IF(Table13[[#This Row],[Column1]]&lt;&gt;Table13[[#This Row],[Tổng tiền]],Table13[[#This Row],[Tổng tiền]],Table13[[#This Row],[Column1]])</f>
        <v>#VALUE!</v>
      </c>
    </row>
    <row r="76" spans="1:16" x14ac:dyDescent="0.25">
      <c r="A76" s="36" t="s">
        <v>647</v>
      </c>
      <c r="B76" s="37" t="s">
        <v>672</v>
      </c>
      <c r="C76" s="38">
        <v>45512</v>
      </c>
      <c r="D76" s="37">
        <v>4162165933</v>
      </c>
      <c r="E76" s="39">
        <v>1679632</v>
      </c>
      <c r="F76" s="39">
        <v>134371</v>
      </c>
      <c r="G76" s="39">
        <v>1814003</v>
      </c>
      <c r="H76" s="40" t="s">
        <v>566</v>
      </c>
      <c r="I76" s="41" t="s">
        <v>571</v>
      </c>
      <c r="J76" s="43" t="s">
        <v>572</v>
      </c>
      <c r="K76" s="43" t="str">
        <f>VLOOKUP(Table13[[#This Row],[Người mua hàng]],[1]Sheet1!E:P,8,0)</f>
        <v>4366 - WIN HCM CC 237 Nguyễn Văn Hưởng</v>
      </c>
      <c r="L76" s="43"/>
      <c r="M76" s="43" t="str">
        <f>VLOOKUP(Table13[[#This Row],[Người mua hàng]],[1]Sheet1!E:P,9,0)</f>
        <v>237 Nguyễn Văn Hưởng, P. Thảo Điền, Quận 2, TP. Hồ Chí Minh Việt Nam</v>
      </c>
      <c r="N76" s="43" t="str">
        <f>VLOOKUP(Table13[[#This Row],[Người mua hàng]],[1]Sheet1!E:P,11,0)</f>
        <v>TP.Hồ Chí Minh</v>
      </c>
      <c r="O76" s="41" t="e">
        <f>SUMIF('[1]data WCM Nhập kho'!C:C,Table13[[#This Row],[Người mua hàng]],'[1]data WCM Nhập kho'!R:R)</f>
        <v>#VALUE!</v>
      </c>
      <c r="P76" s="41" t="e">
        <f>IF(Table13[[#This Row],[Column1]]&lt;&gt;Table13[[#This Row],[Tổng tiền]],Table13[[#This Row],[Tổng tiền]],Table13[[#This Row],[Column1]])</f>
        <v>#VALUE!</v>
      </c>
    </row>
    <row r="77" spans="1:16" ht="45" x14ac:dyDescent="0.25">
      <c r="A77" s="36" t="s">
        <v>648</v>
      </c>
      <c r="B77" s="37" t="s">
        <v>672</v>
      </c>
      <c r="C77" s="38">
        <v>45512</v>
      </c>
      <c r="D77" s="37">
        <v>4162229127</v>
      </c>
      <c r="E77" s="39">
        <v>1842287</v>
      </c>
      <c r="F77" s="39">
        <v>147383</v>
      </c>
      <c r="G77" s="39">
        <v>1989670</v>
      </c>
      <c r="H77" s="40" t="s">
        <v>566</v>
      </c>
      <c r="I77" s="41" t="s">
        <v>537</v>
      </c>
      <c r="J77" s="42" t="s">
        <v>567</v>
      </c>
      <c r="K77" s="43" t="str">
        <f>VLOOKUP(Table13[[#This Row],[Người mua hàng]],[1]Sheet1!E:P,8,0)</f>
        <v>5234 - WM+ CTO 158 đường 30/4</v>
      </c>
      <c r="L77" s="43"/>
      <c r="M77" s="43" t="str">
        <f>VLOOKUP(Table13[[#This Row],[Người mua hàng]],[1]Sheet1!E:P,9,0)</f>
        <v>158 đường 30/4, Phường An Phú, Quận Ninh Kiều, TP. Cần Thơ Việt Nam</v>
      </c>
      <c r="N77" s="43" t="str">
        <f>VLOOKUP(Table13[[#This Row],[Người mua hàng]],[1]Sheet1!E:P,11,0)</f>
        <v>TP.Cần Thơ</v>
      </c>
      <c r="O77" s="41" t="e">
        <f>SUMIF('[1]data WCM Nhập kho'!C:C,Table13[[#This Row],[Người mua hàng]],'[1]data WCM Nhập kho'!R:R)</f>
        <v>#VALUE!</v>
      </c>
      <c r="P77" s="41" t="e">
        <f>IF(Table13[[#This Row],[Column1]]&lt;&gt;Table13[[#This Row],[Tổng tiền]],Table13[[#This Row],[Tổng tiền]],Table13[[#This Row],[Column1]])</f>
        <v>#VALUE!</v>
      </c>
    </row>
    <row r="78" spans="1:16" x14ac:dyDescent="0.25">
      <c r="A78" s="36" t="s">
        <v>649</v>
      </c>
      <c r="B78" s="37" t="s">
        <v>672</v>
      </c>
      <c r="C78" s="38">
        <v>45513</v>
      </c>
      <c r="D78" s="37">
        <v>4162119666</v>
      </c>
      <c r="E78" s="39">
        <v>6663480</v>
      </c>
      <c r="F78" s="39">
        <v>533078</v>
      </c>
      <c r="G78" s="39">
        <v>7196558</v>
      </c>
      <c r="H78" s="40" t="s">
        <v>566</v>
      </c>
      <c r="I78" s="39" t="s">
        <v>569</v>
      </c>
      <c r="J78" s="43"/>
      <c r="K78" s="43">
        <f>VLOOKUP(Table13[[#This Row],[Người mua hàng]],[1]Sheet1!E:P,8,0)</f>
        <v>0</v>
      </c>
      <c r="L78" s="43"/>
      <c r="M78" s="43">
        <f>VLOOKUP(Table13[[#This Row],[Người mua hàng]],[1]Sheet1!E:P,9,0)</f>
        <v>0</v>
      </c>
      <c r="N78" s="43">
        <f>VLOOKUP(Table13[[#This Row],[Người mua hàng]],[1]Sheet1!E:P,11,0)</f>
        <v>0</v>
      </c>
      <c r="O78" s="41" t="e">
        <f>SUMIF('[1]data WCM Nhập kho'!C:C,Table13[[#This Row],[Người mua hàng]],'[1]data WCM Nhập kho'!R:R)</f>
        <v>#VALUE!</v>
      </c>
      <c r="P78" s="41" t="e">
        <f>IF(Table13[[#This Row],[Column1]]&lt;&gt;Table13[[#This Row],[Tổng tiền]],Table13[[#This Row],[Tổng tiền]],Table13[[#This Row],[Column1]])</f>
        <v>#VALUE!</v>
      </c>
    </row>
    <row r="79" spans="1:16" s="50" customFormat="1" x14ac:dyDescent="0.25">
      <c r="A79" s="44" t="s">
        <v>650</v>
      </c>
      <c r="B79" s="45" t="s">
        <v>672</v>
      </c>
      <c r="C79" s="46">
        <v>45526</v>
      </c>
      <c r="D79" s="45">
        <v>4162383176</v>
      </c>
      <c r="E79" s="47">
        <v>2227500</v>
      </c>
      <c r="F79" s="47">
        <v>178200</v>
      </c>
      <c r="G79" s="47">
        <v>2405700</v>
      </c>
      <c r="H79" s="48" t="s">
        <v>566</v>
      </c>
      <c r="I79" s="39" t="s">
        <v>569</v>
      </c>
      <c r="J79" s="49"/>
      <c r="K79" s="49">
        <f>VLOOKUP(Table13[[#This Row],[Người mua hàng]],[1]Sheet1!E:P,8,0)</f>
        <v>0</v>
      </c>
      <c r="L79" s="49"/>
      <c r="M79" s="49">
        <f>VLOOKUP(Table13[[#This Row],[Người mua hàng]],[1]Sheet1!E:P,9,0)</f>
        <v>0</v>
      </c>
      <c r="N79" s="49">
        <f>VLOOKUP(Table13[[#This Row],[Người mua hàng]],[1]Sheet1!E:P,11,0)</f>
        <v>0</v>
      </c>
      <c r="O79" s="41" t="e">
        <f>SUMIF('[1]data WCM Nhập kho'!C:C,Table13[[#This Row],[Người mua hàng]],'[1]data WCM Nhập kho'!R:R)</f>
        <v>#VALUE!</v>
      </c>
      <c r="P79" s="41" t="e">
        <f>IF(Table13[[#This Row],[Column1]]&lt;&gt;Table13[[#This Row],[Tổng tiền]],Table13[[#This Row],[Tổng tiền]],Table13[[#This Row],[Column1]])</f>
        <v>#VALUE!</v>
      </c>
    </row>
    <row r="80" spans="1:16" x14ac:dyDescent="0.25">
      <c r="A80" s="36" t="s">
        <v>651</v>
      </c>
      <c r="B80" s="37" t="s">
        <v>672</v>
      </c>
      <c r="C80" s="38">
        <v>45526</v>
      </c>
      <c r="D80" s="37">
        <v>4162035567</v>
      </c>
      <c r="E80" s="39">
        <v>2291302</v>
      </c>
      <c r="F80" s="39">
        <v>183304</v>
      </c>
      <c r="G80" s="39">
        <v>2474606</v>
      </c>
      <c r="H80" s="40" t="s">
        <v>566</v>
      </c>
      <c r="I80" s="39" t="s">
        <v>569</v>
      </c>
      <c r="J80" s="43"/>
      <c r="K80" s="43">
        <f>VLOOKUP(Table13[[#This Row],[Người mua hàng]],[1]Sheet1!E:P,8,0)</f>
        <v>0</v>
      </c>
      <c r="L80" s="43"/>
      <c r="M80" s="43">
        <f>VLOOKUP(Table13[[#This Row],[Người mua hàng]],[1]Sheet1!E:P,9,0)</f>
        <v>0</v>
      </c>
      <c r="N80" s="43">
        <f>VLOOKUP(Table13[[#This Row],[Người mua hàng]],[1]Sheet1!E:P,11,0)</f>
        <v>0</v>
      </c>
      <c r="O80" s="41" t="e">
        <f>SUMIF('[1]data WCM Nhập kho'!C:C,Table13[[#This Row],[Người mua hàng]],'[1]data WCM Nhập kho'!R:R)</f>
        <v>#VALUE!</v>
      </c>
      <c r="P80" s="41" t="e">
        <f>IF(Table13[[#This Row],[Column1]]&lt;&gt;Table13[[#This Row],[Tổng tiền]],Table13[[#This Row],[Tổng tiền]],Table13[[#This Row],[Column1]])</f>
        <v>#VALUE!</v>
      </c>
    </row>
    <row r="81" spans="1:16" x14ac:dyDescent="0.25">
      <c r="A81" s="36" t="s">
        <v>652</v>
      </c>
      <c r="B81" s="37" t="s">
        <v>672</v>
      </c>
      <c r="C81" s="38">
        <v>45527</v>
      </c>
      <c r="D81" s="37">
        <v>4162701135</v>
      </c>
      <c r="E81" s="39">
        <v>780885</v>
      </c>
      <c r="F81" s="39">
        <v>62471</v>
      </c>
      <c r="G81" s="39">
        <v>843356</v>
      </c>
      <c r="H81" s="40" t="s">
        <v>566</v>
      </c>
      <c r="I81" s="39" t="s">
        <v>569</v>
      </c>
      <c r="J81" s="43"/>
      <c r="K81" s="43">
        <f>VLOOKUP(Table13[[#This Row],[Người mua hàng]],[1]Sheet1!E:P,8,0)</f>
        <v>0</v>
      </c>
      <c r="L81" s="43"/>
      <c r="M81" s="43">
        <f>VLOOKUP(Table13[[#This Row],[Người mua hàng]],[1]Sheet1!E:P,9,0)</f>
        <v>0</v>
      </c>
      <c r="N81" s="43">
        <f>VLOOKUP(Table13[[#This Row],[Người mua hàng]],[1]Sheet1!E:P,11,0)</f>
        <v>0</v>
      </c>
      <c r="O81" s="41" t="e">
        <f>SUMIF('[1]data WCM Nhập kho'!C:C,Table13[[#This Row],[Người mua hàng]],'[1]data WCM Nhập kho'!R:R)</f>
        <v>#VALUE!</v>
      </c>
      <c r="P81" s="41" t="e">
        <f>IF(Table13[[#This Row],[Column1]]&lt;&gt;Table13[[#This Row],[Tổng tiền]],Table13[[#This Row],[Tổng tiền]],Table13[[#This Row],[Column1]])</f>
        <v>#VALUE!</v>
      </c>
    </row>
    <row r="82" spans="1:16" x14ac:dyDescent="0.25">
      <c r="A82" s="36" t="s">
        <v>653</v>
      </c>
      <c r="B82" s="37" t="s">
        <v>672</v>
      </c>
      <c r="C82" s="38">
        <v>45527</v>
      </c>
      <c r="D82" s="37">
        <v>4162478314</v>
      </c>
      <c r="E82" s="39">
        <v>1113750</v>
      </c>
      <c r="F82" s="39">
        <v>89100</v>
      </c>
      <c r="G82" s="39">
        <v>1202850</v>
      </c>
      <c r="H82" s="40" t="s">
        <v>566</v>
      </c>
      <c r="I82" s="39" t="s">
        <v>569</v>
      </c>
      <c r="J82" s="43"/>
      <c r="K82" s="43">
        <f>VLOOKUP(Table13[[#This Row],[Người mua hàng]],[1]Sheet1!E:P,8,0)</f>
        <v>0</v>
      </c>
      <c r="L82" s="43"/>
      <c r="M82" s="43">
        <f>VLOOKUP(Table13[[#This Row],[Người mua hàng]],[1]Sheet1!E:P,9,0)</f>
        <v>0</v>
      </c>
      <c r="N82" s="43">
        <f>VLOOKUP(Table13[[#This Row],[Người mua hàng]],[1]Sheet1!E:P,11,0)</f>
        <v>0</v>
      </c>
      <c r="O82" s="41" t="e">
        <f>SUMIF('[1]data WCM Nhập kho'!C:C,Table13[[#This Row],[Người mua hàng]],'[1]data WCM Nhập kho'!R:R)</f>
        <v>#VALUE!</v>
      </c>
      <c r="P82" s="41" t="e">
        <f>IF(Table13[[#This Row],[Column1]]&lt;&gt;Table13[[#This Row],[Tổng tiền]],Table13[[#This Row],[Tổng tiền]],Table13[[#This Row],[Column1]])</f>
        <v>#VALUE!</v>
      </c>
    </row>
    <row r="83" spans="1:16" ht="45" x14ac:dyDescent="0.25">
      <c r="A83" s="36" t="s">
        <v>654</v>
      </c>
      <c r="B83" s="37" t="s">
        <v>672</v>
      </c>
      <c r="C83" s="38">
        <v>45533</v>
      </c>
      <c r="D83" s="37">
        <v>4162708922</v>
      </c>
      <c r="E83" s="39">
        <v>2067006</v>
      </c>
      <c r="F83" s="39">
        <v>165360</v>
      </c>
      <c r="G83" s="39">
        <v>2232366</v>
      </c>
      <c r="H83" s="40" t="s">
        <v>566</v>
      </c>
      <c r="I83" s="41" t="s">
        <v>540</v>
      </c>
      <c r="J83" s="42" t="s">
        <v>567</v>
      </c>
      <c r="K83" s="43" t="str">
        <f>VLOOKUP(Table13[[#This Row],[Người mua hàng]],[1]Sheet1!E:P,8,0)</f>
        <v>3990 - WM+ HNI Ngã Ba Lương Quy</v>
      </c>
      <c r="L83" s="43"/>
      <c r="M83" s="43" t="str">
        <f>VLOOKUP(Table13[[#This Row],[Người mua hàng]],[1]Sheet1!E:P,9,0)</f>
        <v>Thôn Lương Quy, Xã thư Lâm, Thành phố Hà Nội TP. Hà Nội Việt Nam</v>
      </c>
      <c r="N83" s="43" t="str">
        <f>VLOOKUP(Table13[[#This Row],[Người mua hàng]],[1]Sheet1!E:P,11,0)</f>
        <v>TP.Hà Nội</v>
      </c>
      <c r="O83" s="41" t="e">
        <f>SUMIF('[1]data WCM Nhập kho'!C:C,Table13[[#This Row],[Người mua hàng]],'[1]data WCM Nhập kho'!R:R)</f>
        <v>#VALUE!</v>
      </c>
      <c r="P83" s="41" t="e">
        <f>IF(Table13[[#This Row],[Column1]]&lt;&gt;Table13[[#This Row],[Tổng tiền]],Table13[[#This Row],[Tổng tiền]],Table13[[#This Row],[Column1]])</f>
        <v>#VALUE!</v>
      </c>
    </row>
    <row r="84" spans="1:16" ht="45" x14ac:dyDescent="0.25">
      <c r="A84" s="36" t="s">
        <v>655</v>
      </c>
      <c r="B84" s="37" t="s">
        <v>672</v>
      </c>
      <c r="C84" s="38">
        <v>45533</v>
      </c>
      <c r="D84" s="37">
        <v>4162790098</v>
      </c>
      <c r="E84" s="39">
        <v>1363031</v>
      </c>
      <c r="F84" s="39">
        <v>109042</v>
      </c>
      <c r="G84" s="39">
        <v>1472073</v>
      </c>
      <c r="H84" s="40" t="s">
        <v>566</v>
      </c>
      <c r="I84" s="41" t="s">
        <v>530</v>
      </c>
      <c r="J84" s="42" t="s">
        <v>567</v>
      </c>
      <c r="K84" s="43" t="str">
        <f>VLOOKUP(Table13[[#This Row],[Người mua hàng]],[1]Sheet1!E:P,8,0)</f>
        <v>6312 - WM+ HNI Thiết Bình, Đông Anh</v>
      </c>
      <c r="L84" s="43"/>
      <c r="M84" s="43" t="str">
        <f>VLOOKUP(Table13[[#This Row],[Người mua hàng]],[1]Sheet1!E:P,9,0)</f>
        <v>Thôn Thiết Bình, Xã Vân Hà, H. Đông Anh TP. Hà Nội Việt Nam</v>
      </c>
      <c r="N84" s="43" t="str">
        <f>VLOOKUP(Table13[[#This Row],[Người mua hàng]],[1]Sheet1!E:P,11,0)</f>
        <v>TP.Hà Nội</v>
      </c>
      <c r="O84" s="41" t="e">
        <f>SUMIF('[1]data WCM Nhập kho'!C:C,Table13[[#This Row],[Người mua hàng]],'[1]data WCM Nhập kho'!R:R)</f>
        <v>#VALUE!</v>
      </c>
      <c r="P84" s="41" t="e">
        <f>IF(Table13[[#This Row],[Column1]]&lt;&gt;Table13[[#This Row],[Tổng tiền]],Table13[[#This Row],[Tổng tiền]],Table13[[#This Row],[Column1]])</f>
        <v>#VALUE!</v>
      </c>
    </row>
    <row r="85" spans="1:16" ht="45" x14ac:dyDescent="0.25">
      <c r="A85" s="36" t="s">
        <v>656</v>
      </c>
      <c r="B85" s="37" t="s">
        <v>672</v>
      </c>
      <c r="C85" s="38">
        <v>45533</v>
      </c>
      <c r="D85" s="37">
        <v>4162513665</v>
      </c>
      <c r="E85" s="39">
        <v>1714040</v>
      </c>
      <c r="F85" s="39">
        <v>137123</v>
      </c>
      <c r="G85" s="39">
        <v>1851163</v>
      </c>
      <c r="H85" s="40" t="s">
        <v>566</v>
      </c>
      <c r="I85" s="41" t="s">
        <v>541</v>
      </c>
      <c r="J85" s="42" t="s">
        <v>567</v>
      </c>
      <c r="K85" s="43" t="str">
        <f>VLOOKUP(Table13[[#This Row],[Người mua hàng]],[1]Sheet1!E:P,8,0)</f>
        <v>4125 - WM+ HNI CC Trung Ương Đảng</v>
      </c>
      <c r="L85" s="43"/>
      <c r="M85" s="43" t="str">
        <f>VLOOKUP(Table13[[#This Row],[Người mua hàng]],[1]Sheet1!E:P,9,0)</f>
        <v>Tòa chung cư văn phòng Trung ương Đảng, số 44 ngõ 260 Đội Cấn, Phường Liễu Giai Quận Ba Đình, TP. Hà Nội Việt Nam</v>
      </c>
      <c r="N85" s="43" t="str">
        <f>VLOOKUP(Table13[[#This Row],[Người mua hàng]],[1]Sheet1!E:P,11,0)</f>
        <v>TP.Hà Nội</v>
      </c>
      <c r="O85" s="41" t="e">
        <f>SUMIF('[1]data WCM Nhập kho'!C:C,Table13[[#This Row],[Người mua hàng]],'[1]data WCM Nhập kho'!R:R)</f>
        <v>#VALUE!</v>
      </c>
      <c r="P85" s="41" t="e">
        <f>IF(Table13[[#This Row],[Column1]]&lt;&gt;Table13[[#This Row],[Tổng tiền]],Table13[[#This Row],[Tổng tiền]],Table13[[#This Row],[Column1]])</f>
        <v>#VALUE!</v>
      </c>
    </row>
    <row r="86" spans="1:16" ht="45" x14ac:dyDescent="0.25">
      <c r="A86" s="36" t="s">
        <v>657</v>
      </c>
      <c r="B86" s="37" t="s">
        <v>672</v>
      </c>
      <c r="C86" s="38">
        <v>45533</v>
      </c>
      <c r="D86" s="37">
        <v>4162875170</v>
      </c>
      <c r="E86" s="39">
        <v>1873700</v>
      </c>
      <c r="F86" s="39">
        <v>149896</v>
      </c>
      <c r="G86" s="39">
        <v>2023596</v>
      </c>
      <c r="H86" s="40" t="s">
        <v>566</v>
      </c>
      <c r="I86" s="41" t="s">
        <v>530</v>
      </c>
      <c r="J86" s="42" t="s">
        <v>567</v>
      </c>
      <c r="K86" s="43" t="str">
        <f>VLOOKUP(Table13[[#This Row],[Người mua hàng]],[1]Sheet1!E:P,8,0)</f>
        <v>5585 - WM+ HNI Tòa D Việt Đức Complex</v>
      </c>
      <c r="L86" s="43"/>
      <c r="M86" s="43" t="str">
        <f>VLOOKUP(Table13[[#This Row],[Người mua hàng]],[1]Sheet1!E:P,9,0)</f>
        <v>Lô DTM01, Tầng 1, Tòa D Viet Duc Complex, ngõ 164 Khuất Duy Tiến, P. Nhân Chính, Q. Thanh Xuân, Hà Nội Việt Nam</v>
      </c>
      <c r="N86" s="43" t="str">
        <f>VLOOKUP(Table13[[#This Row],[Người mua hàng]],[1]Sheet1!E:P,11,0)</f>
        <v>TP.Hà Nội</v>
      </c>
      <c r="O86" s="41" t="e">
        <f>SUMIF('[1]data WCM Nhập kho'!C:C,Table13[[#This Row],[Người mua hàng]],'[1]data WCM Nhập kho'!R:R)</f>
        <v>#VALUE!</v>
      </c>
      <c r="P86" s="41" t="e">
        <f>IF(Table13[[#This Row],[Column1]]&lt;&gt;Table13[[#This Row],[Tổng tiền]],Table13[[#This Row],[Tổng tiền]],Table13[[#This Row],[Column1]])</f>
        <v>#VALUE!</v>
      </c>
    </row>
    <row r="87" spans="1:16" ht="45" x14ac:dyDescent="0.25">
      <c r="A87" s="36" t="s">
        <v>658</v>
      </c>
      <c r="B87" s="37" t="s">
        <v>672</v>
      </c>
      <c r="C87" s="38">
        <v>45533</v>
      </c>
      <c r="D87" s="37">
        <v>4162709043</v>
      </c>
      <c r="E87" s="39">
        <v>2142260</v>
      </c>
      <c r="F87" s="39">
        <v>171381</v>
      </c>
      <c r="G87" s="39">
        <v>2313641</v>
      </c>
      <c r="H87" s="40" t="s">
        <v>566</v>
      </c>
      <c r="I87" s="41" t="s">
        <v>544</v>
      </c>
      <c r="J87" s="42" t="s">
        <v>567</v>
      </c>
      <c r="K87" s="43" t="str">
        <f>VLOOKUP(Table13[[#This Row],[Người mua hàng]],[1]Sheet1!E:P,8,0)</f>
        <v>5685 - WM+ HNI Thôn 4 Canh Nậu, Thạch Thất</v>
      </c>
      <c r="L87" s="43"/>
      <c r="M87" s="43" t="str">
        <f>VLOOKUP(Table13[[#This Row],[Người mua hàng]],[1]Sheet1!E:P,9,0)</f>
        <v>Thôn 4, Xã Canh Nậu, Huyện Thạch Thất, TP. Hà Nội Việt Nam</v>
      </c>
      <c r="N87" s="43" t="str">
        <f>VLOOKUP(Table13[[#This Row],[Người mua hàng]],[1]Sheet1!E:P,11,0)</f>
        <v>TP.Hà Nội</v>
      </c>
      <c r="O87" s="41" t="e">
        <f>SUMIF('[1]data WCM Nhập kho'!C:C,Table13[[#This Row],[Người mua hàng]],'[1]data WCM Nhập kho'!R:R)</f>
        <v>#VALUE!</v>
      </c>
      <c r="P87" s="41" t="e">
        <f>IF(Table13[[#This Row],[Column1]]&lt;&gt;Table13[[#This Row],[Tổng tiền]],Table13[[#This Row],[Tổng tiền]],Table13[[#This Row],[Column1]])</f>
        <v>#VALUE!</v>
      </c>
    </row>
    <row r="88" spans="1:16" ht="45" x14ac:dyDescent="0.25">
      <c r="A88" s="36" t="s">
        <v>659</v>
      </c>
      <c r="B88" s="37" t="s">
        <v>672</v>
      </c>
      <c r="C88" s="38">
        <v>45533</v>
      </c>
      <c r="D88" s="37">
        <v>4162772353</v>
      </c>
      <c r="E88" s="39">
        <v>1816510</v>
      </c>
      <c r="F88" s="39">
        <v>145321</v>
      </c>
      <c r="G88" s="39">
        <v>1961831</v>
      </c>
      <c r="H88" s="40" t="s">
        <v>566</v>
      </c>
      <c r="I88" s="41" t="s">
        <v>545</v>
      </c>
      <c r="J88" s="42" t="s">
        <v>567</v>
      </c>
      <c r="K88" s="43" t="str">
        <f>VLOOKUP(Table13[[#This Row],[Người mua hàng]],[1]Sheet1!E:P,8,0)</f>
        <v>3280 - WM+ HNI TDP 5 Mễ Trì Hạ</v>
      </c>
      <c r="L88" s="43"/>
      <c r="M88" s="43" t="str">
        <f>VLOOKUP(Table13[[#This Row],[Người mua hàng]],[1]Sheet1!E:P,9,0)</f>
        <v>TDP số 5 Mễ Trì Hạ, Phường Mễ Trì, Quận Nam Từ Liêm, TP. Hà Nội Việt Nam</v>
      </c>
      <c r="N88" s="43" t="str">
        <f>VLOOKUP(Table13[[#This Row],[Người mua hàng]],[1]Sheet1!E:P,11,0)</f>
        <v>TP.Hà Nội</v>
      </c>
      <c r="O88" s="41" t="e">
        <f>SUMIF('[1]data WCM Nhập kho'!C:C,Table13[[#This Row],[Người mua hàng]],'[1]data WCM Nhập kho'!R:R)</f>
        <v>#VALUE!</v>
      </c>
      <c r="P88" s="41" t="e">
        <f>IF(Table13[[#This Row],[Column1]]&lt;&gt;Table13[[#This Row],[Tổng tiền]],Table13[[#This Row],[Tổng tiền]],Table13[[#This Row],[Column1]])</f>
        <v>#VALUE!</v>
      </c>
    </row>
    <row r="89" spans="1:16" x14ac:dyDescent="0.25">
      <c r="A89" s="36" t="s">
        <v>660</v>
      </c>
      <c r="B89" s="37" t="s">
        <v>672</v>
      </c>
      <c r="C89" s="38">
        <v>45533</v>
      </c>
      <c r="D89" s="37">
        <v>4162977799</v>
      </c>
      <c r="E89" s="39">
        <v>2467631</v>
      </c>
      <c r="F89" s="39">
        <v>197410</v>
      </c>
      <c r="G89" s="39">
        <v>2665041</v>
      </c>
      <c r="H89" s="40" t="s">
        <v>566</v>
      </c>
      <c r="I89" s="39" t="s">
        <v>569</v>
      </c>
      <c r="J89" s="43"/>
      <c r="K89" s="43">
        <f>VLOOKUP(Table13[[#This Row],[Người mua hàng]],[1]Sheet1!E:P,8,0)</f>
        <v>0</v>
      </c>
      <c r="L89" s="43"/>
      <c r="M89" s="43">
        <f>VLOOKUP(Table13[[#This Row],[Người mua hàng]],[1]Sheet1!E:P,9,0)</f>
        <v>0</v>
      </c>
      <c r="N89" s="43">
        <f>VLOOKUP(Table13[[#This Row],[Người mua hàng]],[1]Sheet1!E:P,11,0)</f>
        <v>0</v>
      </c>
      <c r="O89" s="41" t="e">
        <f>SUMIF('[1]data WCM Nhập kho'!C:C,Table13[[#This Row],[Người mua hàng]],'[1]data WCM Nhập kho'!R:R)</f>
        <v>#VALUE!</v>
      </c>
      <c r="P89" s="41" t="e">
        <f>IF(Table13[[#This Row],[Column1]]&lt;&gt;Table13[[#This Row],[Tổng tiền]],Table13[[#This Row],[Tổng tiền]],Table13[[#This Row],[Column1]])</f>
        <v>#VALUE!</v>
      </c>
    </row>
    <row r="90" spans="1:16" ht="45" x14ac:dyDescent="0.25">
      <c r="A90" s="36" t="s">
        <v>661</v>
      </c>
      <c r="B90" s="37" t="s">
        <v>672</v>
      </c>
      <c r="C90" s="38">
        <v>45533</v>
      </c>
      <c r="D90" s="37">
        <v>4162513066</v>
      </c>
      <c r="E90" s="39">
        <v>1622040</v>
      </c>
      <c r="F90" s="39">
        <v>129763</v>
      </c>
      <c r="G90" s="39">
        <v>1751803</v>
      </c>
      <c r="H90" s="40" t="s">
        <v>566</v>
      </c>
      <c r="I90" s="41" t="s">
        <v>547</v>
      </c>
      <c r="J90" s="42" t="s">
        <v>567</v>
      </c>
      <c r="K90" s="43" t="str">
        <f>VLOOKUP(Table13[[#This Row],[Người mua hàng]],[1]Sheet1!E:P,8,0)</f>
        <v>2400 - WM+ HNI 31 Mạc Thị Bưởi</v>
      </c>
      <c r="L90" s="43"/>
      <c r="M90" s="43" t="str">
        <f>VLOOKUP(Table13[[#This Row],[Người mua hàng]],[1]Sheet1!E:P,9,0)</f>
        <v>Số 31 Mạc Thị Bưởi, P. Vĩnh Tuy, Q., Quận Hai Bà Trưng, TP. Hà Nội Việt Nam</v>
      </c>
      <c r="N90" s="43" t="str">
        <f>VLOOKUP(Table13[[#This Row],[Người mua hàng]],[1]Sheet1!E:P,11,0)</f>
        <v>TP.Hà Nội</v>
      </c>
      <c r="O90" s="41" t="e">
        <f>SUMIF('[1]data WCM Nhập kho'!C:C,Table13[[#This Row],[Người mua hàng]],'[1]data WCM Nhập kho'!R:R)</f>
        <v>#VALUE!</v>
      </c>
      <c r="P90" s="41" t="e">
        <f>IF(Table13[[#This Row],[Column1]]&lt;&gt;Table13[[#This Row],[Tổng tiền]],Table13[[#This Row],[Tổng tiền]],Table13[[#This Row],[Column1]])</f>
        <v>#VALUE!</v>
      </c>
    </row>
    <row r="91" spans="1:16" ht="45" x14ac:dyDescent="0.25">
      <c r="A91" s="36" t="s">
        <v>662</v>
      </c>
      <c r="B91" s="37" t="s">
        <v>672</v>
      </c>
      <c r="C91" s="38">
        <v>45533</v>
      </c>
      <c r="D91" s="37">
        <v>4162558428</v>
      </c>
      <c r="E91" s="39">
        <v>2802990</v>
      </c>
      <c r="F91" s="39">
        <v>224239</v>
      </c>
      <c r="G91" s="39">
        <v>3027229</v>
      </c>
      <c r="H91" s="40" t="s">
        <v>566</v>
      </c>
      <c r="I91" s="41" t="s">
        <v>539</v>
      </c>
      <c r="J91" s="42" t="s">
        <v>567</v>
      </c>
      <c r="K91" s="43" t="str">
        <f>VLOOKUP(Table13[[#This Row],[Người mua hàng]],[1]Sheet1!E:P,8,0)</f>
        <v>5889 - WM+ CBG 56 Tổ 4 Đề Thám</v>
      </c>
      <c r="L91" s="43"/>
      <c r="M91" s="43" t="str">
        <f>VLOOKUP(Table13[[#This Row],[Người mua hàng]],[1]Sheet1!E:P,9,0)</f>
        <v>56 Tổ 4, Phường Đề Thám, Thành phố Cao Bằng, T. Cao Bằng Việt Nam</v>
      </c>
      <c r="N91" s="43" t="str">
        <f>VLOOKUP(Table13[[#This Row],[Người mua hàng]],[1]Sheet1!E:P,11,0)</f>
        <v>Cao Bằng</v>
      </c>
      <c r="O91" s="41" t="e">
        <f>SUMIF('[1]data WCM Nhập kho'!C:C,Table13[[#This Row],[Người mua hàng]],'[1]data WCM Nhập kho'!R:R)</f>
        <v>#VALUE!</v>
      </c>
      <c r="P91" s="41" t="e">
        <f>IF(Table13[[#This Row],[Column1]]&lt;&gt;Table13[[#This Row],[Tổng tiền]],Table13[[#This Row],[Tổng tiền]],Table13[[#This Row],[Column1]])</f>
        <v>#VALUE!</v>
      </c>
    </row>
    <row r="92" spans="1:16" ht="45" x14ac:dyDescent="0.25">
      <c r="A92" s="36" t="s">
        <v>663</v>
      </c>
      <c r="B92" s="37" t="s">
        <v>672</v>
      </c>
      <c r="C92" s="38">
        <v>45533</v>
      </c>
      <c r="D92" s="37">
        <v>4162518518</v>
      </c>
      <c r="E92" s="39">
        <v>3305200</v>
      </c>
      <c r="F92" s="39">
        <v>264416</v>
      </c>
      <c r="G92" s="39">
        <v>3569616</v>
      </c>
      <c r="H92" s="40" t="s">
        <v>566</v>
      </c>
      <c r="I92" s="41" t="s">
        <v>542</v>
      </c>
      <c r="J92" s="42" t="s">
        <v>567</v>
      </c>
      <c r="K92" s="43" t="str">
        <f>VLOOKUP(Table13[[#This Row],[Người mua hàng]],[1]Sheet1!E:P,8,0)</f>
        <v>4979 - WM+ NAN 45 Nguyễn Sinh Sắc</v>
      </c>
      <c r="L92" s="43"/>
      <c r="M92" s="43" t="str">
        <f>VLOOKUP(Table13[[#This Row],[Người mua hàng]],[1]Sheet1!E:P,9,0)</f>
        <v>45 Nguyễn Sinh Sắc, Phường Cửa Nam, Thành phố Vinh, T. Nghệ An Việt Nam</v>
      </c>
      <c r="N92" s="43" t="str">
        <f>VLOOKUP(Table13[[#This Row],[Người mua hàng]],[1]Sheet1!E:P,11,0)</f>
        <v>Nghệ An</v>
      </c>
      <c r="O92" s="41" t="e">
        <f>SUMIF('[1]data WCM Nhập kho'!C:C,Table13[[#This Row],[Người mua hàng]],'[1]data WCM Nhập kho'!R:R)</f>
        <v>#VALUE!</v>
      </c>
      <c r="P92" s="41" t="e">
        <f>IF(Table13[[#This Row],[Column1]]&lt;&gt;Table13[[#This Row],[Tổng tiền]],Table13[[#This Row],[Tổng tiền]],Table13[[#This Row],[Column1]])</f>
        <v>#VALUE!</v>
      </c>
    </row>
    <row r="93" spans="1:16" ht="45" x14ac:dyDescent="0.25">
      <c r="A93" s="36" t="s">
        <v>664</v>
      </c>
      <c r="B93" s="37" t="s">
        <v>672</v>
      </c>
      <c r="C93" s="38">
        <v>45533</v>
      </c>
      <c r="D93" s="37">
        <v>4162552229</v>
      </c>
      <c r="E93" s="39">
        <v>2678155</v>
      </c>
      <c r="F93" s="39">
        <v>214252</v>
      </c>
      <c r="G93" s="39">
        <v>2892407</v>
      </c>
      <c r="H93" s="40" t="s">
        <v>566</v>
      </c>
      <c r="I93" s="41" t="s">
        <v>543</v>
      </c>
      <c r="J93" s="42" t="s">
        <v>567</v>
      </c>
      <c r="K93" s="43" t="str">
        <f>VLOOKUP(Table13[[#This Row],[Người mua hàng]],[1]Sheet1!E:P,8,0)</f>
        <v>5713 - WM+ BNH 167 Chợ Sơn, Tiên Du</v>
      </c>
      <c r="L93" s="43"/>
      <c r="M93" s="43" t="str">
        <f>VLOOKUP(Table13[[#This Row],[Người mua hàng]],[1]Sheet1!E:P,9,0)</f>
        <v>Số 167 Chợ Sơn, xã Việt Đoàn, huyện Tiên Du, tỉnh Bắc Ninh Việt Nam</v>
      </c>
      <c r="N93" s="43" t="str">
        <f>VLOOKUP(Table13[[#This Row],[Người mua hàng]],[1]Sheet1!E:P,11,0)</f>
        <v>Bắc Ninh</v>
      </c>
      <c r="O93" s="41" t="e">
        <f>SUMIF('[1]data WCM Nhập kho'!C:C,Table13[[#This Row],[Người mua hàng]],'[1]data WCM Nhập kho'!R:R)</f>
        <v>#VALUE!</v>
      </c>
      <c r="P93" s="41" t="e">
        <f>IF(Table13[[#This Row],[Column1]]&lt;&gt;Table13[[#This Row],[Tổng tiền]],Table13[[#This Row],[Tổng tiền]],Table13[[#This Row],[Column1]])</f>
        <v>#VALUE!</v>
      </c>
    </row>
    <row r="94" spans="1:16" ht="30" x14ac:dyDescent="0.25">
      <c r="A94" s="36" t="s">
        <v>665</v>
      </c>
      <c r="B94" s="37" t="s">
        <v>672</v>
      </c>
      <c r="C94" s="38">
        <v>45533</v>
      </c>
      <c r="D94" s="37">
        <v>4162398826</v>
      </c>
      <c r="E94" s="39">
        <v>1081076</v>
      </c>
      <c r="F94" s="39">
        <v>86486</v>
      </c>
      <c r="G94" s="39">
        <v>1167562</v>
      </c>
      <c r="H94" s="40" t="s">
        <v>566</v>
      </c>
      <c r="I94" s="41" t="s">
        <v>666</v>
      </c>
      <c r="J94" s="43" t="s">
        <v>583</v>
      </c>
      <c r="K94" s="43" t="str">
        <f>VLOOKUP(Table13[[#This Row],[Người mua hàng]],[1]Sheet1!E:P,8,0)</f>
        <v>6115 - WM+ QNM 37 Lê Lợi, TP Tam Kỳ</v>
      </c>
      <c r="L94" s="43"/>
      <c r="M94" s="43" t="str">
        <f>VLOOKUP(Table13[[#This Row],[Người mua hàng]],[1]Sheet1!E:P,9,0)</f>
        <v>Số 37 Lê Lợi, Phường An Mỹ, TP. Tam Kỳ, T. Quảng Nam Việt Nam</v>
      </c>
      <c r="N94" s="43" t="str">
        <f>VLOOKUP(Table13[[#This Row],[Người mua hàng]],[1]Sheet1!E:P,11,0)</f>
        <v>Quảng Nam</v>
      </c>
      <c r="O94" s="41" t="e">
        <f>SUMIF('[1]data WCM Nhập kho'!C:C,Table13[[#This Row],[Người mua hàng]],'[1]data WCM Nhập kho'!R:R)</f>
        <v>#VALUE!</v>
      </c>
      <c r="P94" s="41" t="e">
        <f>IF(Table13[[#This Row],[Column1]]&lt;&gt;Table13[[#This Row],[Tổng tiền]],Table13[[#This Row],[Tổng tiền]],Table13[[#This Row],[Column1]])</f>
        <v>#VALUE!</v>
      </c>
    </row>
    <row r="95" spans="1:16" x14ac:dyDescent="0.25">
      <c r="A95" s="36" t="s">
        <v>667</v>
      </c>
      <c r="B95" s="37" t="s">
        <v>672</v>
      </c>
      <c r="C95" s="38">
        <v>45534</v>
      </c>
      <c r="D95" s="37">
        <v>4162976794</v>
      </c>
      <c r="E95" s="39">
        <v>1187908</v>
      </c>
      <c r="F95" s="39">
        <v>95033</v>
      </c>
      <c r="G95" s="39">
        <v>1282941</v>
      </c>
      <c r="H95" s="40" t="s">
        <v>566</v>
      </c>
      <c r="I95" s="41" t="s">
        <v>571</v>
      </c>
      <c r="J95" s="43" t="s">
        <v>572</v>
      </c>
      <c r="K95" s="43" t="str">
        <f>VLOOKUP(Table13[[#This Row],[Người mua hàng]],[1]Sheet1!E:P,8,0)</f>
        <v>5756 - WM+ BDG CC Phúc Đạt, Căn 124-125</v>
      </c>
      <c r="L95" s="43"/>
      <c r="M95" s="43" t="str">
        <f>VLOOKUP(Table13[[#This Row],[Người mua hàng]],[1]Sheet1!E:P,9,0)</f>
        <v>Căn Shophouse (căn số 124 và 125) tại Tầng 1, CC Phúc Đạt Connect, Khu dân cư Phú Thuận, P. Phú Lợi, TP Thủ Dầu Một, Tỉnh Bình Dương Việt Nam</v>
      </c>
      <c r="N95" s="43" t="str">
        <f>VLOOKUP(Table13[[#This Row],[Người mua hàng]],[1]Sheet1!E:P,11,0)</f>
        <v>Bình Dương</v>
      </c>
      <c r="O95" s="41" t="e">
        <f>SUMIF('[1]data WCM Nhập kho'!C:C,Table13[[#This Row],[Người mua hàng]],'[1]data WCM Nhập kho'!R:R)</f>
        <v>#VALUE!</v>
      </c>
      <c r="P95" s="41" t="e">
        <f>IF(Table13[[#This Row],[Column1]]&lt;&gt;Table13[[#This Row],[Tổng tiền]],Table13[[#This Row],[Tổng tiền]],Table13[[#This Row],[Column1]])</f>
        <v>#VALUE!</v>
      </c>
    </row>
    <row r="96" spans="1:16" ht="45" x14ac:dyDescent="0.25">
      <c r="A96" s="36" t="s">
        <v>668</v>
      </c>
      <c r="B96" s="37" t="s">
        <v>672</v>
      </c>
      <c r="C96" s="38">
        <v>45534</v>
      </c>
      <c r="D96" s="37">
        <v>4162981353</v>
      </c>
      <c r="E96" s="39">
        <v>1147494</v>
      </c>
      <c r="F96" s="39">
        <v>91800</v>
      </c>
      <c r="G96" s="39">
        <v>1239294</v>
      </c>
      <c r="H96" s="40" t="s">
        <v>566</v>
      </c>
      <c r="I96" s="41" t="s">
        <v>546</v>
      </c>
      <c r="J96" s="42" t="s">
        <v>567</v>
      </c>
      <c r="K96" s="51" t="str">
        <f>VLOOKUP(Table13[[#This Row],[Người mua hàng]],[1]Sheet1!E:P,8,0)</f>
        <v>6096 - WM+ BDG 200 Đường D1-KDC Phú Hòa 1</v>
      </c>
      <c r="L96" s="51"/>
      <c r="M96" s="51" t="str">
        <f>VLOOKUP(Table13[[#This Row],[Người mua hàng]],[1]Sheet1!E:P,9,0)</f>
        <v>200 Đường D1-KDC Phú Hòa 1, Khu 07, P. Phú Hòa, TP. Thủ Dầu Một, T. Bình Dương Việt Nam</v>
      </c>
      <c r="N96" s="51" t="str">
        <f>VLOOKUP(Table13[[#This Row],[Người mua hàng]],[1]Sheet1!E:P,11,0)</f>
        <v>Bình Dương</v>
      </c>
      <c r="O96" s="41" t="e">
        <f>SUMIF('[1]data WCM Nhập kho'!C:C,Table13[[#This Row],[Người mua hàng]],'[1]data WCM Nhập kho'!R:R)</f>
        <v>#VALUE!</v>
      </c>
      <c r="P96" s="41" t="e">
        <f>IF(Table13[[#This Row],[Column1]]&lt;&gt;Table13[[#This Row],[Tổng tiền]],Table13[[#This Row],[Tổng tiền]],Table13[[#This Row],[Column1]])</f>
        <v>#VALUE!</v>
      </c>
    </row>
    <row r="97" spans="1:16" x14ac:dyDescent="0.25">
      <c r="A97" s="52"/>
      <c r="B97" s="53"/>
      <c r="C97" s="54"/>
      <c r="D97" s="53"/>
      <c r="E97" s="55"/>
      <c r="F97" s="55"/>
      <c r="G97" s="55"/>
      <c r="H97" s="56"/>
      <c r="I97" s="55"/>
      <c r="J97" s="51"/>
      <c r="K97" s="51"/>
      <c r="L97" s="51"/>
      <c r="M97" s="51"/>
      <c r="N97" s="51"/>
      <c r="O97" s="55"/>
      <c r="P97" s="55" t="e">
        <f>SUBTOTAL(109,Table13[Column12])</f>
        <v>#VALUE!</v>
      </c>
    </row>
  </sheetData>
  <conditionalFormatting sqref="B97:B1048576 B1:B3">
    <cfRule type="duplicateValues" dxfId="1" priority="1"/>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1EA9D-95F8-472C-A847-9F0FEA10720B}">
  <dimension ref="A1:P97"/>
  <sheetViews>
    <sheetView topLeftCell="M61" workbookViewId="0">
      <selection activeCell="Q1" sqref="Q1:Q1048576"/>
    </sheetView>
  </sheetViews>
  <sheetFormatPr defaultRowHeight="15" x14ac:dyDescent="0.25"/>
  <cols>
    <col min="1" max="1" width="25.7109375" customWidth="1"/>
    <col min="2" max="2" width="13.28515625" customWidth="1"/>
    <col min="3" max="3" width="14" customWidth="1"/>
    <col min="4" max="4" width="15.7109375" customWidth="1"/>
    <col min="5" max="5" width="18.28515625" customWidth="1"/>
    <col min="6" max="6" width="25.42578125" customWidth="1"/>
    <col min="7" max="7" width="14.5703125" customWidth="1"/>
    <col min="8" max="8" width="26.42578125" hidden="1" customWidth="1"/>
    <col min="9" max="9" width="59.140625" customWidth="1"/>
    <col min="10" max="10" width="39.28515625" style="28" customWidth="1"/>
    <col min="11" max="11" width="42.85546875" style="28" customWidth="1"/>
    <col min="12" max="12" width="0" style="28" hidden="1" customWidth="1"/>
    <col min="13" max="13" width="136.28515625" style="28" bestFit="1" customWidth="1"/>
    <col min="14" max="14" width="17" style="28" bestFit="1" customWidth="1"/>
    <col min="15" max="15" width="11.28515625" bestFit="1" customWidth="1"/>
    <col min="16" max="16" width="20.85546875" customWidth="1"/>
  </cols>
  <sheetData>
    <row r="1" spans="1:16" ht="18.75" x14ac:dyDescent="0.3">
      <c r="A1" s="26" t="s">
        <v>549</v>
      </c>
      <c r="B1" s="27"/>
      <c r="C1" s="27"/>
      <c r="D1" s="27"/>
      <c r="E1" s="27"/>
      <c r="F1" s="27"/>
      <c r="G1" s="27"/>
      <c r="H1" s="27"/>
    </row>
    <row r="2" spans="1:16" x14ac:dyDescent="0.25">
      <c r="A2" s="29"/>
      <c r="B2" s="29"/>
      <c r="C2" s="29"/>
      <c r="D2" s="29"/>
      <c r="E2" s="29"/>
      <c r="F2" s="29"/>
      <c r="G2" s="29"/>
      <c r="H2" s="29"/>
    </row>
    <row r="3" spans="1:16" x14ac:dyDescent="0.25">
      <c r="A3" s="29"/>
      <c r="B3" s="29"/>
      <c r="C3" s="29"/>
      <c r="D3" s="29"/>
      <c r="E3" s="29"/>
      <c r="F3" s="29"/>
      <c r="G3" s="29"/>
      <c r="H3" s="29"/>
    </row>
    <row r="4" spans="1:16" ht="28.5" x14ac:dyDescent="0.25">
      <c r="A4" s="30" t="s">
        <v>550</v>
      </c>
      <c r="B4" s="31" t="s">
        <v>551</v>
      </c>
      <c r="C4" s="32" t="s">
        <v>258</v>
      </c>
      <c r="D4" s="31" t="s">
        <v>552</v>
      </c>
      <c r="E4" s="33" t="s">
        <v>553</v>
      </c>
      <c r="F4" s="33" t="s">
        <v>554</v>
      </c>
      <c r="G4" s="33" t="s">
        <v>555</v>
      </c>
      <c r="H4" s="34" t="s">
        <v>556</v>
      </c>
      <c r="I4" s="33" t="s">
        <v>557</v>
      </c>
      <c r="J4" s="35" t="s">
        <v>558</v>
      </c>
      <c r="K4" s="35" t="s">
        <v>559</v>
      </c>
      <c r="L4" s="35" t="s">
        <v>560</v>
      </c>
      <c r="M4" s="35" t="s">
        <v>561</v>
      </c>
      <c r="N4" s="35" t="s">
        <v>562</v>
      </c>
      <c r="O4" s="33" t="s">
        <v>563</v>
      </c>
      <c r="P4" s="33" t="s">
        <v>564</v>
      </c>
    </row>
    <row r="5" spans="1:16" ht="45" x14ac:dyDescent="0.25">
      <c r="A5" s="36" t="s">
        <v>565</v>
      </c>
      <c r="B5" s="37">
        <v>28825</v>
      </c>
      <c r="C5" s="38">
        <v>45456</v>
      </c>
      <c r="D5" s="37">
        <v>4160177182</v>
      </c>
      <c r="E5" s="39">
        <v>1686858</v>
      </c>
      <c r="F5" s="39">
        <v>134949</v>
      </c>
      <c r="G5" s="39">
        <v>1821807</v>
      </c>
      <c r="H5" s="40" t="s">
        <v>566</v>
      </c>
      <c r="I5" s="41" t="s">
        <v>512</v>
      </c>
      <c r="J5" s="42" t="s">
        <v>567</v>
      </c>
      <c r="K5" s="42" t="str">
        <f>VLOOKUP(Table1[[#This Row],[Người mua hàng]],[1]Sheet1!E:P,8,0)</f>
        <v>4146 - WIN HCM Lô BC1, tầng trệt, khu BC</v>
      </c>
      <c r="L5" s="42"/>
      <c r="M5" s="42" t="str">
        <f>VLOOKUP(Table1[[#This Row],[Người mua hàng]],[1]Sheet1!E:P,9,0)</f>
        <v>Chung cư Phú Lợi D1, đường Phạm Thế Hiển, Quận 8, TP. Hồ Chí Minh Việt Nam</v>
      </c>
      <c r="N5" s="42" t="str">
        <f>VLOOKUP(Table1[[#This Row],[Người mua hàng]],[1]Sheet1!E:P,11,0)</f>
        <v>TP.Hồ Chí Minh</v>
      </c>
      <c r="O5" s="41">
        <f>SUMIF('Báo cáo (2)'!AE:AE,Table1[[#This Row],[Ký hiệu]],'Báo cáo (2)'!O:O)</f>
        <v>1686858</v>
      </c>
      <c r="P5" s="41">
        <f>IF(Table1[[#This Row],[Column1]]&lt;&gt;Table1[[#This Row],[Tổng tiền]],Table1[[#This Row],[Tổng tiền]],Table1[[#This Row],[Column1]])</f>
        <v>1821807</v>
      </c>
    </row>
    <row r="6" spans="1:16" x14ac:dyDescent="0.25">
      <c r="A6" s="36" t="s">
        <v>568</v>
      </c>
      <c r="B6" s="37">
        <v>31891</v>
      </c>
      <c r="C6" s="38">
        <v>45471</v>
      </c>
      <c r="D6" s="37">
        <v>4160800363</v>
      </c>
      <c r="E6" s="39">
        <v>889400</v>
      </c>
      <c r="F6" s="39">
        <v>71152</v>
      </c>
      <c r="G6" s="39">
        <v>960552</v>
      </c>
      <c r="H6" s="40" t="s">
        <v>566</v>
      </c>
      <c r="I6" s="39" t="s">
        <v>569</v>
      </c>
      <c r="J6" s="43"/>
      <c r="K6" s="43" t="str">
        <f>VLOOKUP(Table1[[#This Row],[Người mua hàng]],[1]Sheet1!E:P,8,0)</f>
        <v>4303 - WIN HCM Trệt CC 36 Trịnh Đình Thảo</v>
      </c>
      <c r="L6" s="43"/>
      <c r="M6" s="43" t="str">
        <f>VLOOKUP(Table1[[#This Row],[Người mua hàng]],[1]Sheet1!E:P,9,0)</f>
        <v>Khu TM Tầng trệt, tháp A, KCH 36 Trịnh Đình Thảo, P. Hòa Thạnh, Quận Tân Phú, TP. Hồ Chí Minh Việt Nam</v>
      </c>
      <c r="N6" s="43" t="str">
        <f>VLOOKUP(Table1[[#This Row],[Người mua hàng]],[1]Sheet1!E:P,11,0)</f>
        <v>TP.Hồ Chí Minh</v>
      </c>
      <c r="O6" s="41">
        <f>SUMIF('Báo cáo (2)'!AE:AE,Table1[[#This Row],[Ký hiệu]],'Báo cáo (2)'!O:O)</f>
        <v>889400</v>
      </c>
      <c r="P6" s="41">
        <f>IF(Table1[[#This Row],[Column1]]&lt;&gt;Table1[[#This Row],[Tổng tiền]],Table1[[#This Row],[Tổng tiền]],Table1[[#This Row],[Column1]])</f>
        <v>960552</v>
      </c>
    </row>
    <row r="7" spans="1:16" x14ac:dyDescent="0.25">
      <c r="A7" s="36" t="s">
        <v>570</v>
      </c>
      <c r="B7" s="37">
        <v>32409</v>
      </c>
      <c r="C7" s="38">
        <v>45477</v>
      </c>
      <c r="D7" s="37">
        <v>4160781730</v>
      </c>
      <c r="E7" s="39">
        <v>1517465</v>
      </c>
      <c r="F7" s="39">
        <v>121397</v>
      </c>
      <c r="G7" s="39">
        <v>1638862</v>
      </c>
      <c r="H7" s="40" t="s">
        <v>566</v>
      </c>
      <c r="I7" s="41" t="s">
        <v>571</v>
      </c>
      <c r="J7" s="43" t="s">
        <v>572</v>
      </c>
      <c r="K7" s="43" t="str">
        <f>VLOOKUP(Table1[[#This Row],[Người mua hàng]],[1]Sheet1!E:P,8,0)</f>
        <v>6634 - WM+ HNI V3–B01, KĐT An Hưng</v>
      </c>
      <c r="L7" s="43" t="s">
        <v>573</v>
      </c>
      <c r="M7" s="43" t="str">
        <f>VLOOKUP(Table1[[#This Row],[Người mua hàng]],[1]Sheet1!E:P,9,0)</f>
        <v>V3–B01, Khu đô thị mới An Hưng, Phường La Khê, Quận Hà Đông, TP. Hà Nội Việt Nam</v>
      </c>
      <c r="N7" s="43" t="str">
        <f>VLOOKUP(Table1[[#This Row],[Người mua hàng]],[1]Sheet1!E:P,11,0)</f>
        <v>TP.Hà Nội</v>
      </c>
      <c r="O7" s="41">
        <f>SUMIF('Báo cáo (2)'!AE:AE,Table1[[#This Row],[Ký hiệu]],'Báo cáo (2)'!O:O)</f>
        <v>1517465</v>
      </c>
      <c r="P7" s="41">
        <f>IF(Table1[[#This Row],[Column1]]&lt;&gt;Table1[[#This Row],[Tổng tiền]],Table1[[#This Row],[Tổng tiền]],Table1[[#This Row],[Column1]])</f>
        <v>1638862</v>
      </c>
    </row>
    <row r="8" spans="1:16" ht="45" x14ac:dyDescent="0.25">
      <c r="A8" s="36" t="s">
        <v>574</v>
      </c>
      <c r="B8" s="37">
        <v>32471</v>
      </c>
      <c r="C8" s="38">
        <v>45477</v>
      </c>
      <c r="D8" s="37">
        <v>4160864944</v>
      </c>
      <c r="E8" s="39">
        <v>1351677</v>
      </c>
      <c r="F8" s="39">
        <v>108134</v>
      </c>
      <c r="G8" s="39">
        <v>1459811</v>
      </c>
      <c r="H8" s="40" t="s">
        <v>566</v>
      </c>
      <c r="I8" s="41" t="s">
        <v>516</v>
      </c>
      <c r="J8" s="42" t="s">
        <v>567</v>
      </c>
      <c r="K8" s="43" t="str">
        <f>VLOOKUP(Table1[[#This Row],[Người mua hàng]],[1]Sheet1!E:P,8,0)</f>
        <v>5509 - WM+ HNI Thôn 4 Xã Cát Quế</v>
      </c>
      <c r="L8" s="43"/>
      <c r="M8" s="43" t="str">
        <f>VLOOKUP(Table1[[#This Row],[Người mua hàng]],[1]Sheet1!E:P,9,0)</f>
        <v>Thôn 4 Xã Cát Quế, Huyện Hoài Đức, TP. Hà Nội Việt Nam</v>
      </c>
      <c r="N8" s="43" t="str">
        <f>VLOOKUP(Table1[[#This Row],[Người mua hàng]],[1]Sheet1!E:P,11,0)</f>
        <v>TP.Hà Nội</v>
      </c>
      <c r="O8" s="41">
        <f>SUMIF('Báo cáo (2)'!AE:AE,Table1[[#This Row],[Ký hiệu]],'Báo cáo (2)'!O:O)</f>
        <v>1351677</v>
      </c>
      <c r="P8" s="41">
        <f>IF(Table1[[#This Row],[Column1]]&lt;&gt;Table1[[#This Row],[Tổng tiền]],Table1[[#This Row],[Tổng tiền]],Table1[[#This Row],[Column1]])</f>
        <v>1459811</v>
      </c>
    </row>
    <row r="9" spans="1:16" ht="45" x14ac:dyDescent="0.25">
      <c r="A9" s="36" t="s">
        <v>575</v>
      </c>
      <c r="B9" s="37">
        <v>32503</v>
      </c>
      <c r="C9" s="38">
        <v>45477</v>
      </c>
      <c r="D9" s="37">
        <v>4160833945</v>
      </c>
      <c r="E9" s="39">
        <v>1111175</v>
      </c>
      <c r="F9" s="39">
        <v>88894</v>
      </c>
      <c r="G9" s="39">
        <v>1200069</v>
      </c>
      <c r="H9" s="40" t="s">
        <v>566</v>
      </c>
      <c r="I9" s="41" t="s">
        <v>516</v>
      </c>
      <c r="J9" s="42" t="s">
        <v>567</v>
      </c>
      <c r="K9" s="43" t="str">
        <f>VLOOKUP(Table1[[#This Row],[Người mua hàng]],[1]Sheet1!E:P,8,0)</f>
        <v>4967 - WM+ HNI Golden West</v>
      </c>
      <c r="L9" s="43"/>
      <c r="M9" s="43" t="str">
        <f>VLOOKUP(Table1[[#This Row],[Người mua hàng]],[1]Sheet1!E:P,9,0)</f>
        <v>Tầng 1, Tòa nhà Golden West, Số 2 Lê Văn Thiêm, Phường Nhân Chính, Quận Thanh Xuân, TP. Hà Nội Việt Nam</v>
      </c>
      <c r="N9" s="43" t="str">
        <f>VLOOKUP(Table1[[#This Row],[Người mua hàng]],[1]Sheet1!E:P,11,0)</f>
        <v>TP.Hà Nội</v>
      </c>
      <c r="O9" s="41">
        <f>SUMIF('Báo cáo (2)'!AE:AE,Table1[[#This Row],[Ký hiệu]],'Báo cáo (2)'!O:O)</f>
        <v>1111175</v>
      </c>
      <c r="P9" s="41">
        <f>IF(Table1[[#This Row],[Column1]]&lt;&gt;Table1[[#This Row],[Tổng tiền]],Table1[[#This Row],[Tổng tiền]],Table1[[#This Row],[Column1]])</f>
        <v>1200069</v>
      </c>
    </row>
    <row r="10" spans="1:16" ht="45" x14ac:dyDescent="0.25">
      <c r="A10" s="36" t="s">
        <v>576</v>
      </c>
      <c r="B10" s="37">
        <v>32551</v>
      </c>
      <c r="C10" s="38">
        <v>45477</v>
      </c>
      <c r="D10" s="37">
        <v>4160822589</v>
      </c>
      <c r="E10" s="39">
        <v>1129876</v>
      </c>
      <c r="F10" s="39">
        <v>90390</v>
      </c>
      <c r="G10" s="39">
        <v>1220266</v>
      </c>
      <c r="H10" s="40" t="s">
        <v>566</v>
      </c>
      <c r="I10" s="41" t="s">
        <v>517</v>
      </c>
      <c r="J10" s="42" t="s">
        <v>567</v>
      </c>
      <c r="K10" s="43" t="str">
        <f>VLOOKUP(Table1[[#This Row],[Người mua hàng]],[1]Sheet1!E:P,8,0)</f>
        <v>4360 - WM+ HNI Tổ 1, TT Quang Minh</v>
      </c>
      <c r="L10" s="43"/>
      <c r="M10" s="43" t="str">
        <f>VLOOKUP(Table1[[#This Row],[Người mua hàng]],[1]Sheet1!E:P,9,0)</f>
        <v>Tổ 1, TT Quang Minh, H. Mê Linh, TP. Hà Nội Việt Nam</v>
      </c>
      <c r="N10" s="43" t="str">
        <f>VLOOKUP(Table1[[#This Row],[Người mua hàng]],[1]Sheet1!E:P,11,0)</f>
        <v>TP.Hà Nội</v>
      </c>
      <c r="O10" s="41">
        <f>SUMIF('Báo cáo (2)'!AE:AE,Table1[[#This Row],[Ký hiệu]],'Báo cáo (2)'!O:O)</f>
        <v>1129876</v>
      </c>
      <c r="P10" s="41">
        <f>IF(Table1[[#This Row],[Column1]]&lt;&gt;Table1[[#This Row],[Tổng tiền]],Table1[[#This Row],[Tổng tiền]],Table1[[#This Row],[Column1]])</f>
        <v>1220266</v>
      </c>
    </row>
    <row r="11" spans="1:16" x14ac:dyDescent="0.25">
      <c r="A11" s="36" t="s">
        <v>577</v>
      </c>
      <c r="B11" s="37">
        <v>32714</v>
      </c>
      <c r="C11" s="38">
        <v>45477</v>
      </c>
      <c r="D11" s="37">
        <v>4160914201</v>
      </c>
      <c r="E11" s="39">
        <v>1617155</v>
      </c>
      <c r="F11" s="39">
        <v>129372</v>
      </c>
      <c r="G11" s="39">
        <v>1746527</v>
      </c>
      <c r="H11" s="40" t="s">
        <v>566</v>
      </c>
      <c r="I11" s="41" t="s">
        <v>571</v>
      </c>
      <c r="J11" s="43" t="s">
        <v>572</v>
      </c>
      <c r="K11" s="43" t="str">
        <f>VLOOKUP(Table1[[#This Row],[Người mua hàng]],[1]Sheet1!E:P,8,0)</f>
        <v>6738 - WM+ HNI TDP Nguyên Xá 1</v>
      </c>
      <c r="L11" s="43"/>
      <c r="M11" s="43" t="str">
        <f>VLOOKUP(Table1[[#This Row],[Người mua hàng]],[1]Sheet1!E:P,9,0)</f>
        <v>TDP Nguyên Xá 1, Phường Minh Khai, Quận Bắc Từ Liêm TP. Hà Nội Việt Nam</v>
      </c>
      <c r="N11" s="43" t="str">
        <f>VLOOKUP(Table1[[#This Row],[Người mua hàng]],[1]Sheet1!E:P,11,0)</f>
        <v>TP.Hà Nội</v>
      </c>
      <c r="O11" s="41">
        <f>SUMIF('Báo cáo (2)'!AE:AE,Table1[[#This Row],[Ký hiệu]],'Báo cáo (2)'!O:O)</f>
        <v>1617155</v>
      </c>
      <c r="P11" s="41">
        <f>IF(Table1[[#This Row],[Column1]]&lt;&gt;Table1[[#This Row],[Tổng tiền]],Table1[[#This Row],[Tổng tiền]],Table1[[#This Row],[Column1]])</f>
        <v>1746527</v>
      </c>
    </row>
    <row r="12" spans="1:16" ht="45" x14ac:dyDescent="0.25">
      <c r="A12" s="36" t="s">
        <v>578</v>
      </c>
      <c r="B12" s="37">
        <v>32723</v>
      </c>
      <c r="C12" s="38">
        <v>45477</v>
      </c>
      <c r="D12" s="37">
        <v>4160866190</v>
      </c>
      <c r="E12" s="39">
        <v>1372740</v>
      </c>
      <c r="F12" s="39">
        <v>109819</v>
      </c>
      <c r="G12" s="39">
        <v>1482559</v>
      </c>
      <c r="H12" s="40" t="s">
        <v>566</v>
      </c>
      <c r="I12" s="41" t="s">
        <v>514</v>
      </c>
      <c r="J12" s="42" t="s">
        <v>567</v>
      </c>
      <c r="K12" s="43" t="str">
        <f>VLOOKUP(Table1[[#This Row],[Người mua hàng]],[1]Sheet1!E:P,8,0)</f>
        <v>3168 - WM+ HNI 153 Hữu Hưng</v>
      </c>
      <c r="L12" s="43"/>
      <c r="M12" s="43" t="str">
        <f>VLOOKUP(Table1[[#This Row],[Người mua hàng]],[1]Sheet1!E:P,9,0)</f>
        <v>Số 153 Hữu Hưng, Phường Tây Mỗ, Quận Nam Từ Liêm, TP. Hà Nội Việt Nam</v>
      </c>
      <c r="N12" s="43" t="str">
        <f>VLOOKUP(Table1[[#This Row],[Người mua hàng]],[1]Sheet1!E:P,11,0)</f>
        <v>TP.Hà Nội</v>
      </c>
      <c r="O12" s="41">
        <f>SUMIF('Báo cáo (2)'!AE:AE,Table1[[#This Row],[Ký hiệu]],'Báo cáo (2)'!O:O)</f>
        <v>1372740</v>
      </c>
      <c r="P12" s="41">
        <f>IF(Table1[[#This Row],[Column1]]&lt;&gt;Table1[[#This Row],[Tổng tiền]],Table1[[#This Row],[Tổng tiền]],Table1[[#This Row],[Column1]])</f>
        <v>1482559</v>
      </c>
    </row>
    <row r="13" spans="1:16" ht="45" x14ac:dyDescent="0.25">
      <c r="A13" s="36" t="s">
        <v>579</v>
      </c>
      <c r="B13" s="37">
        <v>32754</v>
      </c>
      <c r="C13" s="38">
        <v>45477</v>
      </c>
      <c r="D13" s="37">
        <v>4161006279</v>
      </c>
      <c r="E13" s="39">
        <v>835750</v>
      </c>
      <c r="F13" s="39">
        <v>66860</v>
      </c>
      <c r="G13" s="39">
        <v>902610</v>
      </c>
      <c r="H13" s="40" t="s">
        <v>566</v>
      </c>
      <c r="I13" s="41" t="s">
        <v>519</v>
      </c>
      <c r="J13" s="42" t="s">
        <v>567</v>
      </c>
      <c r="K13" s="43" t="str">
        <f>VLOOKUP(Table1[[#This Row],[Người mua hàng]],[1]Sheet1!E:P,8,0)</f>
        <v>3291 - WM+ HNI Khu nhà ở Viện 103</v>
      </c>
      <c r="L13" s="43"/>
      <c r="M13" s="43" t="str">
        <f>VLOOKUP(Table1[[#This Row],[Người mua hàng]],[1]Sheet1!E:P,9,0)</f>
        <v>2-NV1, Khu nhà ở cho cán bộ, nhân viên Viện 103 –, Học viện quân y, xã Tân Triều, Huyện Thanh Trì, TP. Hà Nội Việt Nam</v>
      </c>
      <c r="N13" s="43" t="str">
        <f>VLOOKUP(Table1[[#This Row],[Người mua hàng]],[1]Sheet1!E:P,11,0)</f>
        <v>TP.Hà Nội</v>
      </c>
      <c r="O13" s="41">
        <f>SUMIF('Báo cáo (2)'!AE:AE,Table1[[#This Row],[Ký hiệu]],'Báo cáo (2)'!O:O)</f>
        <v>835750</v>
      </c>
      <c r="P13" s="41">
        <f>IF(Table1[[#This Row],[Column1]]&lt;&gt;Table1[[#This Row],[Tổng tiền]],Table1[[#This Row],[Tổng tiền]],Table1[[#This Row],[Column1]])</f>
        <v>902610</v>
      </c>
    </row>
    <row r="14" spans="1:16" x14ac:dyDescent="0.25">
      <c r="A14" s="36" t="s">
        <v>580</v>
      </c>
      <c r="B14" s="37">
        <v>32850</v>
      </c>
      <c r="C14" s="38">
        <v>45477</v>
      </c>
      <c r="D14" s="37">
        <v>4161073493</v>
      </c>
      <c r="E14" s="39">
        <v>1802374</v>
      </c>
      <c r="F14" s="39">
        <v>144190</v>
      </c>
      <c r="G14" s="39">
        <v>1946564</v>
      </c>
      <c r="H14" s="40" t="s">
        <v>566</v>
      </c>
      <c r="I14" s="41" t="s">
        <v>571</v>
      </c>
      <c r="J14" s="43" t="s">
        <v>572</v>
      </c>
      <c r="K14" s="43" t="str">
        <f>VLOOKUP(Table1[[#This Row],[Người mua hàng]],[1]Sheet1!E:P,8,0)</f>
        <v>3530 - WM+ HNI Five Star Kim Giang</v>
      </c>
      <c r="L14" s="43"/>
      <c r="M14" s="43" t="str">
        <f>VLOOKUP(Table1[[#This Row],[Người mua hàng]],[1]Sheet1!E:P,9,0)</f>
        <v>Tầng 1, Khu trung tâm thương mại – Tòa nhà Five Star Garden, số 2 Kim Giang, Phường Kim Giang, Quận Thanh Xuân, TP. Hà Nội Việt Nam</v>
      </c>
      <c r="N14" s="43" t="str">
        <f>VLOOKUP(Table1[[#This Row],[Người mua hàng]],[1]Sheet1!E:P,11,0)</f>
        <v>TP.Hà Nội</v>
      </c>
      <c r="O14" s="41">
        <f>SUMIF('Báo cáo (2)'!AE:AE,Table1[[#This Row],[Ký hiệu]],'Báo cáo (2)'!O:O)</f>
        <v>1802374</v>
      </c>
      <c r="P14" s="41">
        <f>IF(Table1[[#This Row],[Column1]]&lt;&gt;Table1[[#This Row],[Tổng tiền]],Table1[[#This Row],[Tổng tiền]],Table1[[#This Row],[Column1]])</f>
        <v>1946564</v>
      </c>
    </row>
    <row r="15" spans="1:16" ht="30" x14ac:dyDescent="0.25">
      <c r="A15" s="36" t="s">
        <v>581</v>
      </c>
      <c r="B15" s="37">
        <v>33303</v>
      </c>
      <c r="C15" s="38">
        <v>45477</v>
      </c>
      <c r="D15" s="37">
        <v>4160625979</v>
      </c>
      <c r="E15" s="39">
        <v>797970</v>
      </c>
      <c r="F15" s="39">
        <v>63838</v>
      </c>
      <c r="G15" s="39">
        <v>861808</v>
      </c>
      <c r="H15" s="40" t="s">
        <v>566</v>
      </c>
      <c r="I15" s="39" t="s">
        <v>582</v>
      </c>
      <c r="J15" s="43" t="s">
        <v>583</v>
      </c>
      <c r="K15" s="43" t="str">
        <f>VLOOKUP(Table1[[#This Row],[Người mua hàng]],[1]Sheet1!E:P,8,0)</f>
        <v>1616 - WM VCP TTH Hùng Vương</v>
      </c>
      <c r="L15" s="43"/>
      <c r="M15" s="43" t="str">
        <f>VLOOKUP(Table1[[#This Row],[Người mua hàng]],[1]Sheet1!E:P,9,0)</f>
        <v>Số 50A Hùng Vương, Phường Phú Nhuận, Thành Phố Huế, T. Thừa Thiên - Huế Việt Nam</v>
      </c>
      <c r="N15" s="43" t="str">
        <f>VLOOKUP(Table1[[#This Row],[Người mua hàng]],[1]Sheet1!E:P,11,0)</f>
        <v>TP.Huế</v>
      </c>
      <c r="O15" s="41">
        <f>SUMIF('Báo cáo (2)'!AE:AE,Table1[[#This Row],[Ký hiệu]],'Báo cáo (2)'!O:O)</f>
        <v>797970</v>
      </c>
      <c r="P15" s="41">
        <f>IF(Table1[[#This Row],[Column1]]&lt;&gt;Table1[[#This Row],[Tổng tiền]],Table1[[#This Row],[Tổng tiền]],Table1[[#This Row],[Column1]])</f>
        <v>861808</v>
      </c>
    </row>
    <row r="16" spans="1:16" x14ac:dyDescent="0.25">
      <c r="A16" s="36" t="s">
        <v>581</v>
      </c>
      <c r="B16" s="37">
        <v>33303</v>
      </c>
      <c r="C16" s="38">
        <v>45477</v>
      </c>
      <c r="D16" s="37">
        <v>4160941109</v>
      </c>
      <c r="E16" s="39">
        <v>839555</v>
      </c>
      <c r="F16" s="39">
        <v>67164</v>
      </c>
      <c r="G16" s="39">
        <v>906719</v>
      </c>
      <c r="H16" s="40" t="s">
        <v>566</v>
      </c>
      <c r="I16" s="39" t="s">
        <v>584</v>
      </c>
      <c r="J16" s="42" t="s">
        <v>585</v>
      </c>
      <c r="K16" s="43" t="str">
        <f>VLOOKUP(Table1[[#This Row],[Người mua hàng]],[1]Sheet1!E:P,8,0)</f>
        <v>1540 - WM VCP NTN Ninh Thuận</v>
      </c>
      <c r="L16" s="43"/>
      <c r="M16" s="43" t="str">
        <f>VLOOKUP(Table1[[#This Row],[Người mua hàng]],[1]Sheet1!E:P,9,0)</f>
        <v>Đường 16/4, P. Mỹ Hải, TP. Phan Rang - Tháp Chàm, T. Ninh Thuận Việt Nam</v>
      </c>
      <c r="N16" s="43" t="str">
        <f>VLOOKUP(Table1[[#This Row],[Người mua hàng]],[1]Sheet1!E:P,11,0)</f>
        <v>Ninh Thuận</v>
      </c>
      <c r="O16" s="41">
        <f>SUMIF('Báo cáo (2)'!AE:AE,Table1[[#This Row],[Ký hiệu]],'Báo cáo (2)'!O:O)</f>
        <v>797970</v>
      </c>
      <c r="P16" s="41">
        <f>IF(Table1[[#This Row],[Column1]]&lt;&gt;Table1[[#This Row],[Tổng tiền]],Table1[[#This Row],[Tổng tiền]],Table1[[#This Row],[Column1]])</f>
        <v>906719</v>
      </c>
    </row>
    <row r="17" spans="1:16" x14ac:dyDescent="0.25">
      <c r="A17" s="36" t="s">
        <v>586</v>
      </c>
      <c r="B17" s="37">
        <v>33368</v>
      </c>
      <c r="C17" s="38">
        <v>45477</v>
      </c>
      <c r="D17" s="37">
        <v>4160987118</v>
      </c>
      <c r="E17" s="39">
        <v>1176940</v>
      </c>
      <c r="F17" s="39">
        <v>94155</v>
      </c>
      <c r="G17" s="39">
        <v>1271095</v>
      </c>
      <c r="H17" s="40" t="s">
        <v>566</v>
      </c>
      <c r="I17" s="39" t="s">
        <v>569</v>
      </c>
      <c r="J17" s="43"/>
      <c r="K17" s="43" t="str">
        <f>VLOOKUP(Table1[[#This Row],[Người mua hàng]],[1]Sheet1!E:P,8,0)</f>
        <v>5531 - WM+ LAN 320 Quốc lộ 62</v>
      </c>
      <c r="L17" s="43"/>
      <c r="M17" s="43" t="str">
        <f>VLOOKUP(Table1[[#This Row],[Người mua hàng]],[1]Sheet1!E:P,9,0)</f>
        <v>320 Quốc lộ 62, Phường 6, Thành phố Tân An, T. Long An Việt Nam</v>
      </c>
      <c r="N17" s="43" t="str">
        <f>VLOOKUP(Table1[[#This Row],[Người mua hàng]],[1]Sheet1!E:P,11,0)</f>
        <v>Long An</v>
      </c>
      <c r="O17" s="41">
        <f>SUMIF('Báo cáo (2)'!AE:AE,Table1[[#This Row],[Ký hiệu]],'Báo cáo (2)'!O:O)</f>
        <v>1176940</v>
      </c>
      <c r="P17" s="41">
        <f>IF(Table1[[#This Row],[Column1]]&lt;&gt;Table1[[#This Row],[Tổng tiền]],Table1[[#This Row],[Tổng tiền]],Table1[[#This Row],[Column1]])</f>
        <v>1271095</v>
      </c>
    </row>
    <row r="18" spans="1:16" x14ac:dyDescent="0.25">
      <c r="A18" s="36" t="s">
        <v>587</v>
      </c>
      <c r="B18" s="37">
        <v>33374</v>
      </c>
      <c r="C18" s="38">
        <v>45477</v>
      </c>
      <c r="D18" s="37">
        <v>4161019470</v>
      </c>
      <c r="E18" s="39">
        <v>1322305</v>
      </c>
      <c r="F18" s="39">
        <v>105784</v>
      </c>
      <c r="G18" s="39">
        <v>1428089</v>
      </c>
      <c r="H18" s="40" t="s">
        <v>566</v>
      </c>
      <c r="I18" s="39" t="s">
        <v>569</v>
      </c>
      <c r="J18" s="43"/>
      <c r="K18" s="43" t="str">
        <f>VLOOKUP(Table1[[#This Row],[Người mua hàng]],[1]Sheet1!E:P,8,0)</f>
        <v>4802 - WM+ STG 62 đường 30 tháng 4</v>
      </c>
      <c r="L18" s="43"/>
      <c r="M18" s="43" t="str">
        <f>VLOOKUP(Table1[[#This Row],[Người mua hàng]],[1]Sheet1!E:P,9,0)</f>
        <v>62 đường 30 tháng 4, Phường 3, Thành phố Sóc Trăng, T. Sóc Trăng Việt Nam</v>
      </c>
      <c r="N18" s="43" t="str">
        <f>VLOOKUP(Table1[[#This Row],[Người mua hàng]],[1]Sheet1!E:P,11,0)</f>
        <v>Sóc Trăng</v>
      </c>
      <c r="O18" s="41">
        <f>SUMIF('Báo cáo (2)'!AE:AE,Table1[[#This Row],[Ký hiệu]],'Báo cáo (2)'!O:O)</f>
        <v>1322305</v>
      </c>
      <c r="P18" s="41">
        <f>IF(Table1[[#This Row],[Column1]]&lt;&gt;Table1[[#This Row],[Tổng tiền]],Table1[[#This Row],[Tổng tiền]],Table1[[#This Row],[Column1]])</f>
        <v>1428089</v>
      </c>
    </row>
    <row r="19" spans="1:16" x14ac:dyDescent="0.25">
      <c r="A19" s="36" t="s">
        <v>588</v>
      </c>
      <c r="B19" s="37">
        <v>33376</v>
      </c>
      <c r="C19" s="38">
        <v>45477</v>
      </c>
      <c r="D19" s="37">
        <v>4160864674</v>
      </c>
      <c r="E19" s="39">
        <v>1586766</v>
      </c>
      <c r="F19" s="39">
        <v>126941</v>
      </c>
      <c r="G19" s="39">
        <v>1713707</v>
      </c>
      <c r="H19" s="40" t="s">
        <v>566</v>
      </c>
      <c r="I19" s="39" t="s">
        <v>569</v>
      </c>
      <c r="J19" s="43"/>
      <c r="K19" s="43" t="str">
        <f>VLOOKUP(Table1[[#This Row],[Người mua hàng]],[1]Sheet1!E:P,8,0)</f>
        <v>5435 - WM+ STG 491 Lê Hồng Phong</v>
      </c>
      <c r="L19" s="43"/>
      <c r="M19" s="43" t="str">
        <f>VLOOKUP(Table1[[#This Row],[Người mua hàng]],[1]Sheet1!E:P,9,0)</f>
        <v>491 Lê Hồng Phong, khóm 5, Phường 3, Thành phố Sóc Trăng, T. Sóc Trăng Việt Nam</v>
      </c>
      <c r="N19" s="43" t="str">
        <f>VLOOKUP(Table1[[#This Row],[Người mua hàng]],[1]Sheet1!E:P,11,0)</f>
        <v>Sóc Trăng</v>
      </c>
      <c r="O19" s="41">
        <f>SUMIF('Báo cáo (2)'!AE:AE,Table1[[#This Row],[Ký hiệu]],'Báo cáo (2)'!O:O)</f>
        <v>1586766</v>
      </c>
      <c r="P19" s="41">
        <f>IF(Table1[[#This Row],[Column1]]&lt;&gt;Table1[[#This Row],[Tổng tiền]],Table1[[#This Row],[Tổng tiền]],Table1[[#This Row],[Column1]])</f>
        <v>1713707</v>
      </c>
    </row>
    <row r="20" spans="1:16" x14ac:dyDescent="0.25">
      <c r="A20" s="36" t="s">
        <v>589</v>
      </c>
      <c r="B20" s="37">
        <v>33377</v>
      </c>
      <c r="C20" s="38">
        <v>45477</v>
      </c>
      <c r="D20" s="37">
        <v>4161028387</v>
      </c>
      <c r="E20" s="39">
        <v>833265</v>
      </c>
      <c r="F20" s="39">
        <v>66661</v>
      </c>
      <c r="G20" s="39">
        <v>899926</v>
      </c>
      <c r="H20" s="40" t="s">
        <v>566</v>
      </c>
      <c r="I20" s="39" t="s">
        <v>569</v>
      </c>
      <c r="J20" s="43"/>
      <c r="K20" s="43" t="str">
        <f>VLOOKUP(Table1[[#This Row],[Người mua hàng]],[1]Sheet1!E:P,8,0)</f>
        <v>1595 - WM VCP VLG Vĩnh Long</v>
      </c>
      <c r="L20" s="43"/>
      <c r="M20" s="43" t="str">
        <f>VLOOKUP(Table1[[#This Row],[Người mua hàng]],[1]Sheet1!E:P,9,0)</f>
        <v>TTTM Vincom Plaza Vĩnh Long Tổ 9, Khóm 3, Phường 4, Thành Phố Vĩnh Long, T. Vĩnh Long Việt Nam</v>
      </c>
      <c r="N20" s="43" t="str">
        <f>VLOOKUP(Table1[[#This Row],[Người mua hàng]],[1]Sheet1!E:P,11,0)</f>
        <v>Vĩnh Long</v>
      </c>
      <c r="O20" s="41">
        <f>SUMIF('Báo cáo (2)'!AE:AE,Table1[[#This Row],[Ký hiệu]],'Báo cáo (2)'!O:O)</f>
        <v>833265</v>
      </c>
      <c r="P20" s="41">
        <f>IF(Table1[[#This Row],[Column1]]&lt;&gt;Table1[[#This Row],[Tổng tiền]],Table1[[#This Row],[Tổng tiền]],Table1[[#This Row],[Column1]])</f>
        <v>899926</v>
      </c>
    </row>
    <row r="21" spans="1:16" x14ac:dyDescent="0.25">
      <c r="A21" s="36" t="s">
        <v>590</v>
      </c>
      <c r="B21" s="37">
        <v>33477</v>
      </c>
      <c r="C21" s="38">
        <v>45478</v>
      </c>
      <c r="D21" s="37">
        <v>4161054396</v>
      </c>
      <c r="E21" s="39">
        <v>1620410</v>
      </c>
      <c r="F21" s="39">
        <v>129633</v>
      </c>
      <c r="G21" s="39">
        <v>1750043</v>
      </c>
      <c r="H21" s="40" t="s">
        <v>566</v>
      </c>
      <c r="I21" s="41" t="s">
        <v>571</v>
      </c>
      <c r="J21" s="43" t="s">
        <v>572</v>
      </c>
      <c r="K21" s="43" t="str">
        <f>VLOOKUP(Table1[[#This Row],[Người mua hàng]],[1]Sheet1!E:P,8,0)</f>
        <v>3671 - WM+ BDG 207A Ấp Bình Đường</v>
      </c>
      <c r="L21" s="43" t="s">
        <v>573</v>
      </c>
      <c r="M21" s="43" t="str">
        <f>VLOOKUP(Table1[[#This Row],[Người mua hàng]],[1]Sheet1!E:P,9,0)</f>
        <v>207A Ấp Bình Đường 3, Phường An Bình, Thành phố Dĩ An, T. Bình Dương Việt Nam</v>
      </c>
      <c r="N21" s="43" t="str">
        <f>VLOOKUP(Table1[[#This Row],[Người mua hàng]],[1]Sheet1!E:P,11,0)</f>
        <v>Bình Dương</v>
      </c>
      <c r="O21" s="41">
        <f>SUMIF('Báo cáo (2)'!AE:AE,Table1[[#This Row],[Ký hiệu]],'Báo cáo (2)'!O:O)</f>
        <v>1620410</v>
      </c>
      <c r="P21" s="41">
        <f>IF(Table1[[#This Row],[Column1]]&lt;&gt;Table1[[#This Row],[Tổng tiền]],Table1[[#This Row],[Tổng tiền]],Table1[[#This Row],[Column1]])</f>
        <v>1750043</v>
      </c>
    </row>
    <row r="22" spans="1:16" ht="45" x14ac:dyDescent="0.25">
      <c r="A22" s="36" t="s">
        <v>591</v>
      </c>
      <c r="B22" s="37">
        <v>33499</v>
      </c>
      <c r="C22" s="38">
        <v>45478</v>
      </c>
      <c r="D22" s="37">
        <v>4161057982</v>
      </c>
      <c r="E22" s="39">
        <v>915885</v>
      </c>
      <c r="F22" s="39">
        <v>73271</v>
      </c>
      <c r="G22" s="39">
        <v>989156</v>
      </c>
      <c r="H22" s="40" t="s">
        <v>566</v>
      </c>
      <c r="I22" s="41" t="s">
        <v>514</v>
      </c>
      <c r="J22" s="42" t="s">
        <v>567</v>
      </c>
      <c r="K22" s="43" t="str">
        <f>VLOOKUP(Table1[[#This Row],[Người mua hàng]],[1]Sheet1!E:P,8,0)</f>
        <v>5086 - WM+ HCM 120 Lò Lu</v>
      </c>
      <c r="L22" s="43"/>
      <c r="M22" s="43" t="str">
        <f>VLOOKUP(Table1[[#This Row],[Người mua hàng]],[1]Sheet1!E:P,9,0)</f>
        <v>120 Lò Lu, Phường Trường Thạnh, Quận 9, TP. Hồ Chí Minh Việt Nam</v>
      </c>
      <c r="N22" s="43" t="str">
        <f>VLOOKUP(Table1[[#This Row],[Người mua hàng]],[1]Sheet1!E:P,11,0)</f>
        <v>TP.Hồ Chí Minh</v>
      </c>
      <c r="O22" s="41">
        <f>SUMIF('Báo cáo (2)'!AE:AE,Table1[[#This Row],[Ký hiệu]],'Báo cáo (2)'!O:O)</f>
        <v>915885</v>
      </c>
      <c r="P22" s="41">
        <f>IF(Table1[[#This Row],[Column1]]&lt;&gt;Table1[[#This Row],[Tổng tiền]],Table1[[#This Row],[Tổng tiền]],Table1[[#This Row],[Column1]])</f>
        <v>989156</v>
      </c>
    </row>
    <row r="23" spans="1:16" x14ac:dyDescent="0.25">
      <c r="A23" s="36" t="s">
        <v>592</v>
      </c>
      <c r="B23" s="37">
        <v>33536</v>
      </c>
      <c r="C23" s="38">
        <v>45478</v>
      </c>
      <c r="D23" s="37">
        <v>4161088758</v>
      </c>
      <c r="E23" s="39">
        <v>1578540</v>
      </c>
      <c r="F23" s="39">
        <v>126283</v>
      </c>
      <c r="G23" s="39">
        <v>1704823</v>
      </c>
      <c r="H23" s="40" t="s">
        <v>566</v>
      </c>
      <c r="I23" s="41" t="s">
        <v>571</v>
      </c>
      <c r="J23" s="43" t="s">
        <v>572</v>
      </c>
      <c r="K23" s="43" t="str">
        <f>VLOOKUP(Table1[[#This Row],[Người mua hàng]],[1]Sheet1!E:P,8,0)</f>
        <v>3578 - WM+ DNI 27 Đường 643</v>
      </c>
      <c r="L23" s="43"/>
      <c r="M23" s="43" t="str">
        <f>VLOOKUP(Table1[[#This Row],[Người mua hàng]],[1]Sheet1!E:P,9,0)</f>
        <v>27 Đường 643 khu phố 2, Phường Long Bình, Thành phố Biên Hòa, T. Đồng Nai Việt Nam</v>
      </c>
      <c r="N23" s="43" t="str">
        <f>VLOOKUP(Table1[[#This Row],[Người mua hàng]],[1]Sheet1!E:P,11,0)</f>
        <v>Đồng Nai</v>
      </c>
      <c r="O23" s="41">
        <f>SUMIF('Báo cáo (2)'!AE:AE,Table1[[#This Row],[Ký hiệu]],'Báo cáo (2)'!O:O)</f>
        <v>1578540</v>
      </c>
      <c r="P23" s="41">
        <f>IF(Table1[[#This Row],[Column1]]&lt;&gt;Table1[[#This Row],[Tổng tiền]],Table1[[#This Row],[Tổng tiền]],Table1[[#This Row],[Column1]])</f>
        <v>1704823</v>
      </c>
    </row>
    <row r="24" spans="1:16" x14ac:dyDescent="0.25">
      <c r="A24" s="36" t="s">
        <v>593</v>
      </c>
      <c r="B24" s="37">
        <v>33589</v>
      </c>
      <c r="C24" s="38">
        <v>45478</v>
      </c>
      <c r="D24" s="37">
        <v>4156926823</v>
      </c>
      <c r="E24" s="39">
        <v>734310</v>
      </c>
      <c r="F24" s="39">
        <v>58745</v>
      </c>
      <c r="G24" s="39">
        <v>793055</v>
      </c>
      <c r="H24" s="40" t="s">
        <v>566</v>
      </c>
      <c r="I24" s="41" t="s">
        <v>571</v>
      </c>
      <c r="J24" s="43" t="s">
        <v>572</v>
      </c>
      <c r="K24" s="43" t="str">
        <f>VLOOKUP(Table1[[#This Row],[Người mua hàng]],[1]Sheet1!E:P,8,0)</f>
        <v>4069 - WM+ QNH 01 Lô A3 Vựng Đâng</v>
      </c>
      <c r="L24" s="43"/>
      <c r="M24" s="43" t="str">
        <f>VLOOKUP(Table1[[#This Row],[Người mua hàng]],[1]Sheet1!E:P,9,0)</f>
        <v>Ô số 01 Lô A3 QH khu dân cư lấn biển Vựng Đâng, Phường Yết Kiêu, Thành phố Hạ Long, T. Quảng Ninh Việt Nam</v>
      </c>
      <c r="N24" s="43" t="str">
        <f>VLOOKUP(Table1[[#This Row],[Người mua hàng]],[1]Sheet1!E:P,11,0)</f>
        <v>Quảng Ninh</v>
      </c>
      <c r="O24" s="41">
        <f>SUMIF('Báo cáo (2)'!AE:AE,Table1[[#This Row],[Ký hiệu]],'Báo cáo (2)'!O:O)</f>
        <v>734310</v>
      </c>
      <c r="P24" s="41">
        <f>IF(Table1[[#This Row],[Column1]]&lt;&gt;Table1[[#This Row],[Tổng tiền]],Table1[[#This Row],[Tổng tiền]],Table1[[#This Row],[Column1]])</f>
        <v>793055</v>
      </c>
    </row>
    <row r="25" spans="1:16" x14ac:dyDescent="0.25">
      <c r="A25" s="36" t="s">
        <v>594</v>
      </c>
      <c r="B25" s="37">
        <v>33592</v>
      </c>
      <c r="C25" s="38">
        <v>45478</v>
      </c>
      <c r="D25" s="37">
        <v>4161029675</v>
      </c>
      <c r="E25" s="39">
        <v>878475</v>
      </c>
      <c r="F25" s="39">
        <v>70278</v>
      </c>
      <c r="G25" s="39">
        <v>948753</v>
      </c>
      <c r="H25" s="40" t="s">
        <v>566</v>
      </c>
      <c r="I25" s="39" t="s">
        <v>569</v>
      </c>
      <c r="J25" s="43"/>
      <c r="K25" s="43" t="str">
        <f>VLOOKUP(Table1[[#This Row],[Người mua hàng]],[1]Sheet1!E:P,8,0)</f>
        <v>1639 - WM VCP STG Sóc Trăng</v>
      </c>
      <c r="L25" s="43"/>
      <c r="M25" s="43" t="str">
        <f>VLOOKUP(Table1[[#This Row],[Người mua hàng]],[1]Sheet1!E:P,9,0)</f>
        <v>Tầng 2 TTTM Vincom Plaza Sóc Trăng, đường Trần Hưng Đạo, Phường 2, Thành phố Sóc Trăng, T. Sóc Trăng Việt Nam</v>
      </c>
      <c r="N25" s="43" t="str">
        <f>VLOOKUP(Table1[[#This Row],[Người mua hàng]],[1]Sheet1!E:P,11,0)</f>
        <v>Sóc Trăng</v>
      </c>
      <c r="O25" s="41">
        <f>SUMIF('Báo cáo (2)'!AE:AE,Table1[[#This Row],[Ký hiệu]],'Báo cáo (2)'!O:O)</f>
        <v>878475</v>
      </c>
      <c r="P25" s="41">
        <f>IF(Table1[[#This Row],[Column1]]&lt;&gt;Table1[[#This Row],[Tổng tiền]],Table1[[#This Row],[Tổng tiền]],Table1[[#This Row],[Column1]])</f>
        <v>948753</v>
      </c>
    </row>
    <row r="26" spans="1:16" ht="45" x14ac:dyDescent="0.25">
      <c r="A26" s="36" t="s">
        <v>595</v>
      </c>
      <c r="B26" s="37">
        <v>34194</v>
      </c>
      <c r="C26" s="38">
        <v>45484</v>
      </c>
      <c r="D26" s="37">
        <v>4160863888</v>
      </c>
      <c r="E26" s="39">
        <v>1223005</v>
      </c>
      <c r="F26" s="39">
        <v>97840</v>
      </c>
      <c r="G26" s="39">
        <v>1320845</v>
      </c>
      <c r="H26" s="40" t="s">
        <v>566</v>
      </c>
      <c r="I26" s="41" t="s">
        <v>514</v>
      </c>
      <c r="J26" s="42" t="s">
        <v>567</v>
      </c>
      <c r="K26" s="43" t="str">
        <f>VLOOKUP(Table1[[#This Row],[Người mua hàng]],[1]Sheet1!E:P,8,0)</f>
        <v>1569 - WM HNI Đan Phượng</v>
      </c>
      <c r="L26" s="43"/>
      <c r="M26" s="43" t="str">
        <f>VLOOKUP(Table1[[#This Row],[Người mua hàng]],[1]Sheet1!E:P,9,0)</f>
        <v>Số 188 phố Tây Sơn, TT. Phùng, H. Đan Phượng, TP. Hà Nội Việt Nam</v>
      </c>
      <c r="N26" s="43" t="str">
        <f>VLOOKUP(Table1[[#This Row],[Người mua hàng]],[1]Sheet1!E:P,11,0)</f>
        <v>TP.Hà Nội</v>
      </c>
      <c r="O26" s="41">
        <f>SUMIF('Báo cáo (2)'!AE:AE,Table1[[#This Row],[Ký hiệu]],'Báo cáo (2)'!O:O)</f>
        <v>1223005</v>
      </c>
      <c r="P26" s="41">
        <f>IF(Table1[[#This Row],[Column1]]&lt;&gt;Table1[[#This Row],[Tổng tiền]],Table1[[#This Row],[Tổng tiền]],Table1[[#This Row],[Column1]])</f>
        <v>1320845</v>
      </c>
    </row>
    <row r="27" spans="1:16" ht="45" x14ac:dyDescent="0.25">
      <c r="A27" s="36" t="s">
        <v>596</v>
      </c>
      <c r="B27" s="37">
        <v>34222</v>
      </c>
      <c r="C27" s="38">
        <v>45484</v>
      </c>
      <c r="D27" s="37">
        <v>4160937822</v>
      </c>
      <c r="E27" s="39">
        <v>1928030</v>
      </c>
      <c r="F27" s="39">
        <v>154242</v>
      </c>
      <c r="G27" s="39">
        <v>2082272</v>
      </c>
      <c r="H27" s="40" t="s">
        <v>566</v>
      </c>
      <c r="I27" s="41" t="s">
        <v>514</v>
      </c>
      <c r="J27" s="42" t="s">
        <v>567</v>
      </c>
      <c r="K27" s="43" t="str">
        <f>VLOOKUP(Table1[[#This Row],[Người mua hàng]],[1]Sheet1!E:P,8,0)</f>
        <v>6978 - WM+ HNI 48 LK 22 KĐT Vân Canh</v>
      </c>
      <c r="L27" s="43"/>
      <c r="M27" s="43" t="str">
        <f>VLOOKUP(Table1[[#This Row],[Người mua hàng]],[1]Sheet1!E:P,9,0)</f>
        <v>48 LK 22 - KĐT Vân Canh, Xã Vân Canh, Huyện Hoài Đức TP. Hà Nội Việt Nam</v>
      </c>
      <c r="N27" s="43" t="str">
        <f>VLOOKUP(Table1[[#This Row],[Người mua hàng]],[1]Sheet1!E:P,11,0)</f>
        <v>TP.Hà Nội</v>
      </c>
      <c r="O27" s="41">
        <f>SUMIF('Báo cáo (2)'!AE:AE,Table1[[#This Row],[Ký hiệu]],'Báo cáo (2)'!O:O)</f>
        <v>1928030</v>
      </c>
      <c r="P27" s="41">
        <f>IF(Table1[[#This Row],[Column1]]&lt;&gt;Table1[[#This Row],[Tổng tiền]],Table1[[#This Row],[Tổng tiền]],Table1[[#This Row],[Column1]])</f>
        <v>2082272</v>
      </c>
    </row>
    <row r="28" spans="1:16" ht="30" x14ac:dyDescent="0.25">
      <c r="A28" s="36" t="s">
        <v>597</v>
      </c>
      <c r="B28" s="37">
        <v>34434</v>
      </c>
      <c r="C28" s="38">
        <v>45484</v>
      </c>
      <c r="D28" s="37">
        <v>4161266931</v>
      </c>
      <c r="E28" s="39">
        <v>2722980</v>
      </c>
      <c r="F28" s="39">
        <v>217838</v>
      </c>
      <c r="G28" s="39">
        <v>2940818</v>
      </c>
      <c r="H28" s="40" t="s">
        <v>566</v>
      </c>
      <c r="I28" s="41" t="s">
        <v>598</v>
      </c>
      <c r="J28" s="43" t="s">
        <v>583</v>
      </c>
      <c r="K28" s="43" t="str">
        <f>VLOOKUP(Table1[[#This Row],[Người mua hàng]],[1]Sheet1!E:P,8,0)</f>
        <v>4191 - WM+ HNI 77 Tổ 6 Sóc Sơn</v>
      </c>
      <c r="L28" s="43"/>
      <c r="M28" s="43" t="str">
        <f>VLOOKUP(Table1[[#This Row],[Người mua hàng]],[1]Sheet1!E:P,9,0)</f>
        <v>Số 77, tổ 6, thị trấn Sóc Sơn, Huyện Sóc Sơn, TP. Hà Nội Việt Nam</v>
      </c>
      <c r="N28" s="43" t="str">
        <f>VLOOKUP(Table1[[#This Row],[Người mua hàng]],[1]Sheet1!E:P,11,0)</f>
        <v>TP.Hà Nội</v>
      </c>
      <c r="O28" s="41">
        <f>SUMIF('Báo cáo (2)'!AE:AE,Table1[[#This Row],[Ký hiệu]],'Báo cáo (2)'!O:O)</f>
        <v>2722980</v>
      </c>
      <c r="P28" s="41">
        <f>IF(Table1[[#This Row],[Column1]]&lt;&gt;Table1[[#This Row],[Tổng tiền]],Table1[[#This Row],[Tổng tiền]],Table1[[#This Row],[Column1]])</f>
        <v>2940818</v>
      </c>
    </row>
    <row r="29" spans="1:16" ht="45" x14ac:dyDescent="0.25">
      <c r="A29" s="36" t="s">
        <v>599</v>
      </c>
      <c r="B29" s="37">
        <v>34470</v>
      </c>
      <c r="C29" s="38">
        <v>45484</v>
      </c>
      <c r="D29" s="37">
        <v>4161080915</v>
      </c>
      <c r="E29" s="39">
        <v>2674940</v>
      </c>
      <c r="F29" s="39">
        <v>213995</v>
      </c>
      <c r="G29" s="39">
        <v>2888935</v>
      </c>
      <c r="H29" s="40" t="s">
        <v>566</v>
      </c>
      <c r="I29" s="41" t="s">
        <v>523</v>
      </c>
      <c r="J29" s="42" t="s">
        <v>567</v>
      </c>
      <c r="K29" s="43" t="str">
        <f>VLOOKUP(Table1[[#This Row],[Người mua hàng]],[1]Sheet1!E:P,8,0)</f>
        <v>3210 - WM+ HNI BT8-1 KĐT Văn Khê</v>
      </c>
      <c r="L29" s="43"/>
      <c r="M29" s="43" t="str">
        <f>VLOOKUP(Table1[[#This Row],[Người mua hàng]],[1]Sheet1!E:P,9,0)</f>
        <v>BT8-1, Khu đô thị mới Văn Khê, đường Tố Hữu, Phường La Khê, Quận Hà Đông, TP. Hà Nội Việt Nam</v>
      </c>
      <c r="N29" s="43" t="str">
        <f>VLOOKUP(Table1[[#This Row],[Người mua hàng]],[1]Sheet1!E:P,11,0)</f>
        <v>TP.Hà Nội</v>
      </c>
      <c r="O29" s="41">
        <f>SUMIF('Báo cáo (2)'!AE:AE,Table1[[#This Row],[Ký hiệu]],'Báo cáo (2)'!O:O)</f>
        <v>2674940</v>
      </c>
      <c r="P29" s="41">
        <f>IF(Table1[[#This Row],[Column1]]&lt;&gt;Table1[[#This Row],[Tổng tiền]],Table1[[#This Row],[Tổng tiền]],Table1[[#This Row],[Column1]])</f>
        <v>2888935</v>
      </c>
    </row>
    <row r="30" spans="1:16" ht="45" x14ac:dyDescent="0.25">
      <c r="A30" s="36" t="s">
        <v>600</v>
      </c>
      <c r="B30" s="37">
        <v>34534</v>
      </c>
      <c r="C30" s="38">
        <v>45484</v>
      </c>
      <c r="D30" s="37">
        <v>4161172365</v>
      </c>
      <c r="E30" s="39">
        <v>719790</v>
      </c>
      <c r="F30" s="39">
        <v>57583</v>
      </c>
      <c r="G30" s="39">
        <v>777373</v>
      </c>
      <c r="H30" s="40" t="s">
        <v>566</v>
      </c>
      <c r="I30" s="41" t="s">
        <v>526</v>
      </c>
      <c r="J30" s="42" t="s">
        <v>567</v>
      </c>
      <c r="K30" s="43" t="str">
        <f>VLOOKUP(Table1[[#This Row],[Người mua hàng]],[1]Sheet1!E:P,8,0)</f>
        <v>5468 - WM+ HNI 33-35 Ngõ Quan Thổ 1</v>
      </c>
      <c r="L30" s="43"/>
      <c r="M30" s="43" t="str">
        <f>VLOOKUP(Table1[[#This Row],[Người mua hàng]],[1]Sheet1!E:P,9,0)</f>
        <v>33-35 Ngõ Quan Thổ 1, Phố Tôn Đức Thắng, Phường Hàng Bột, Quận Đống Đa, TP. Hà Nội Việt Nam</v>
      </c>
      <c r="N30" s="43" t="str">
        <f>VLOOKUP(Table1[[#This Row],[Người mua hàng]],[1]Sheet1!E:P,11,0)</f>
        <v>TP.Hà Nội</v>
      </c>
      <c r="O30" s="41">
        <f>SUMIF('Báo cáo (2)'!AE:AE,Table1[[#This Row],[Ký hiệu]],'Báo cáo (2)'!O:O)</f>
        <v>719790</v>
      </c>
      <c r="P30" s="41">
        <f>IF(Table1[[#This Row],[Column1]]&lt;&gt;Table1[[#This Row],[Tổng tiền]],Table1[[#This Row],[Tổng tiền]],Table1[[#This Row],[Column1]])</f>
        <v>777373</v>
      </c>
    </row>
    <row r="31" spans="1:16" ht="45" x14ac:dyDescent="0.25">
      <c r="A31" s="36" t="s">
        <v>601</v>
      </c>
      <c r="B31" s="37">
        <v>34686</v>
      </c>
      <c r="C31" s="38">
        <v>45484</v>
      </c>
      <c r="D31" s="37">
        <v>4160944840</v>
      </c>
      <c r="E31" s="39">
        <v>774635</v>
      </c>
      <c r="F31" s="39">
        <v>61971</v>
      </c>
      <c r="G31" s="39">
        <v>836606</v>
      </c>
      <c r="H31" s="40" t="s">
        <v>566</v>
      </c>
      <c r="I31" s="41" t="s">
        <v>521</v>
      </c>
      <c r="J31" s="42" t="s">
        <v>567</v>
      </c>
      <c r="K31" s="43" t="str">
        <f>VLOOKUP(Table1[[#This Row],[Người mua hàng]],[1]Sheet1!E:P,8,0)</f>
        <v>5135 - WM+ LCI Số 003 Soi Tiền</v>
      </c>
      <c r="L31" s="43"/>
      <c r="M31" s="43" t="str">
        <f>VLOOKUP(Table1[[#This Row],[Người mua hàng]],[1]Sheet1!E:P,9,0)</f>
        <v>Số 003 Soi Tiền, Phường Cốc Lếu, Thành phố Lào Cai, T. Lào Cai Việt Nam</v>
      </c>
      <c r="N31" s="43" t="str">
        <f>VLOOKUP(Table1[[#This Row],[Người mua hàng]],[1]Sheet1!E:P,11,0)</f>
        <v>Lào Cai</v>
      </c>
      <c r="O31" s="41">
        <f>SUMIF('Báo cáo (2)'!AE:AE,Table1[[#This Row],[Ký hiệu]],'Báo cáo (2)'!O:O)</f>
        <v>774635</v>
      </c>
      <c r="P31" s="41">
        <f>IF(Table1[[#This Row],[Column1]]&lt;&gt;Table1[[#This Row],[Tổng tiền]],Table1[[#This Row],[Tổng tiền]],Table1[[#This Row],[Column1]])</f>
        <v>836606</v>
      </c>
    </row>
    <row r="32" spans="1:16" x14ac:dyDescent="0.25">
      <c r="A32" s="36" t="s">
        <v>602</v>
      </c>
      <c r="B32" s="37">
        <v>34745</v>
      </c>
      <c r="C32" s="38">
        <v>45484</v>
      </c>
      <c r="D32" s="37">
        <v>4160985844</v>
      </c>
      <c r="E32" s="39">
        <v>1910181</v>
      </c>
      <c r="F32" s="39">
        <v>152814</v>
      </c>
      <c r="G32" s="39">
        <v>2062995</v>
      </c>
      <c r="H32" s="40" t="s">
        <v>566</v>
      </c>
      <c r="I32" s="39" t="s">
        <v>569</v>
      </c>
      <c r="J32" s="43"/>
      <c r="K32" s="43">
        <f>VLOOKUP(Table1[[#This Row],[Người mua hàng]],[1]Sheet1!E:P,8,0)</f>
        <v>0</v>
      </c>
      <c r="L32" s="43"/>
      <c r="M32" s="43">
        <f>VLOOKUP(Table1[[#This Row],[Người mua hàng]],[1]Sheet1!E:P,9,0)</f>
        <v>0</v>
      </c>
      <c r="N32" s="43">
        <f>VLOOKUP(Table1[[#This Row],[Người mua hàng]],[1]Sheet1!E:P,11,0)</f>
        <v>0</v>
      </c>
      <c r="O32" s="41">
        <f>SUMIF('Báo cáo (2)'!AE:AE,Table1[[#This Row],[Ký hiệu]],'Báo cáo (2)'!O:O)</f>
        <v>1910181</v>
      </c>
      <c r="P32" s="41">
        <f>IF(Table1[[#This Row],[Column1]]&lt;&gt;Table1[[#This Row],[Tổng tiền]],Table1[[#This Row],[Tổng tiền]],Table1[[#This Row],[Column1]])</f>
        <v>2062995</v>
      </c>
    </row>
    <row r="33" spans="1:16" x14ac:dyDescent="0.25">
      <c r="A33" s="36" t="s">
        <v>603</v>
      </c>
      <c r="B33" s="37">
        <v>34944</v>
      </c>
      <c r="C33" s="38">
        <v>45484</v>
      </c>
      <c r="D33" s="37">
        <v>4161024148</v>
      </c>
      <c r="E33" s="39">
        <v>889400</v>
      </c>
      <c r="F33" s="39">
        <v>71152</v>
      </c>
      <c r="G33" s="39">
        <v>960552</v>
      </c>
      <c r="H33" s="40" t="s">
        <v>566</v>
      </c>
      <c r="I33" s="41" t="s">
        <v>571</v>
      </c>
      <c r="J33" s="43" t="s">
        <v>572</v>
      </c>
      <c r="K33" s="43" t="str">
        <f>VLOOKUP(Table1[[#This Row],[Người mua hàng]],[1]Sheet1!E:P,8,0)</f>
        <v>4303 - WIN HCM Trệt CC 36 Trịnh Đình Thảo</v>
      </c>
      <c r="L33" s="43"/>
      <c r="M33" s="43" t="str">
        <f>VLOOKUP(Table1[[#This Row],[Người mua hàng]],[1]Sheet1!E:P,9,0)</f>
        <v>Khu TM Tầng trệt, tháp A, KCH 36 Trịnh Đình Thảo, P. Hòa Thạnh, Quận Tân Phú, TP. Hồ Chí Minh Việt Nam</v>
      </c>
      <c r="N33" s="43" t="str">
        <f>VLOOKUP(Table1[[#This Row],[Người mua hàng]],[1]Sheet1!E:P,11,0)</f>
        <v>TP.Hồ Chí Minh</v>
      </c>
      <c r="O33" s="41">
        <f>SUMIF('Báo cáo (2)'!AE:AE,Table1[[#This Row],[Ký hiệu]],'Báo cáo (2)'!O:O)</f>
        <v>889400</v>
      </c>
      <c r="P33" s="41">
        <f>IF(Table1[[#This Row],[Column1]]&lt;&gt;Table1[[#This Row],[Tổng tiền]],Table1[[#This Row],[Tổng tiền]],Table1[[#This Row],[Column1]])</f>
        <v>960552</v>
      </c>
    </row>
    <row r="34" spans="1:16" x14ac:dyDescent="0.25">
      <c r="A34" s="36" t="s">
        <v>604</v>
      </c>
      <c r="B34" s="37">
        <v>34947</v>
      </c>
      <c r="C34" s="38">
        <v>45484</v>
      </c>
      <c r="D34" s="37">
        <v>4161235542</v>
      </c>
      <c r="E34" s="39">
        <v>2443342</v>
      </c>
      <c r="F34" s="39">
        <v>195467</v>
      </c>
      <c r="G34" s="39">
        <v>2638809</v>
      </c>
      <c r="H34" s="40" t="s">
        <v>566</v>
      </c>
      <c r="I34" s="41" t="s">
        <v>571</v>
      </c>
      <c r="J34" s="43" t="s">
        <v>572</v>
      </c>
      <c r="K34" s="43" t="str">
        <f>VLOOKUP(Table1[[#This Row],[Người mua hàng]],[1]Sheet1!E:P,8,0)</f>
        <v>3242 - WIN HCM 4 đường D7</v>
      </c>
      <c r="L34" s="43"/>
      <c r="M34" s="43" t="str">
        <f>VLOOKUP(Table1[[#This Row],[Người mua hàng]],[1]Sheet1!E:P,9,0)</f>
        <v>Nhà số 4 đường D7 (khu nhà ở Nam Long MR), khu phố 6, Phường Phước Long B, Quận 9, TP. Hồ Chí Minh Việt Nam</v>
      </c>
      <c r="N34" s="43" t="str">
        <f>VLOOKUP(Table1[[#This Row],[Người mua hàng]],[1]Sheet1!E:P,11,0)</f>
        <v>TP.Hồ Chí Minh</v>
      </c>
      <c r="O34" s="41">
        <f>SUMIF('Báo cáo (2)'!AE:AE,Table1[[#This Row],[Ký hiệu]],'Báo cáo (2)'!O:O)</f>
        <v>2443342</v>
      </c>
      <c r="P34" s="41">
        <f>IF(Table1[[#This Row],[Column1]]&lt;&gt;Table1[[#This Row],[Tổng tiền]],Table1[[#This Row],[Tổng tiền]],Table1[[#This Row],[Column1]])</f>
        <v>2638809</v>
      </c>
    </row>
    <row r="35" spans="1:16" x14ac:dyDescent="0.25">
      <c r="A35" s="36" t="s">
        <v>605</v>
      </c>
      <c r="B35" s="37">
        <v>35127</v>
      </c>
      <c r="C35" s="38">
        <v>45485</v>
      </c>
      <c r="D35" s="37">
        <v>4161381861</v>
      </c>
      <c r="E35" s="39">
        <v>938684</v>
      </c>
      <c r="F35" s="39">
        <v>75095</v>
      </c>
      <c r="G35" s="39">
        <v>1013779</v>
      </c>
      <c r="H35" s="40" t="s">
        <v>566</v>
      </c>
      <c r="I35" s="41" t="s">
        <v>571</v>
      </c>
      <c r="J35" s="43" t="s">
        <v>572</v>
      </c>
      <c r="K35" s="43" t="str">
        <f>VLOOKUP(Table1[[#This Row],[Người mua hàng]],[1]Sheet1!E:P,8,0)</f>
        <v>3807 - WM+ DNI 249 Hà Huy Giáp</v>
      </c>
      <c r="L35" s="43"/>
      <c r="M35" s="43" t="str">
        <f>VLOOKUP(Table1[[#This Row],[Người mua hàng]],[1]Sheet1!E:P,9,0)</f>
        <v>249 Hà Huy Giáp, Phường Quyết Thắng, Thành phố Biên Hòa, T. Đồng Nai Việt Nam</v>
      </c>
      <c r="N35" s="43" t="str">
        <f>VLOOKUP(Table1[[#This Row],[Người mua hàng]],[1]Sheet1!E:P,11,0)</f>
        <v>Đồng Nai</v>
      </c>
      <c r="O35" s="41">
        <f>SUMIF('Báo cáo (2)'!AE:AE,Table1[[#This Row],[Ký hiệu]],'Báo cáo (2)'!O:O)</f>
        <v>938684</v>
      </c>
      <c r="P35" s="41">
        <f>IF(Table1[[#This Row],[Column1]]&lt;&gt;Table1[[#This Row],[Tổng tiền]],Table1[[#This Row],[Tổng tiền]],Table1[[#This Row],[Column1]])</f>
        <v>1013779</v>
      </c>
    </row>
    <row r="36" spans="1:16" x14ac:dyDescent="0.25">
      <c r="A36" s="36" t="s">
        <v>606</v>
      </c>
      <c r="B36" s="37">
        <v>35131</v>
      </c>
      <c r="C36" s="38">
        <v>45485</v>
      </c>
      <c r="D36" s="37">
        <v>4161390925</v>
      </c>
      <c r="E36" s="39">
        <v>1139613</v>
      </c>
      <c r="F36" s="39">
        <v>91169</v>
      </c>
      <c r="G36" s="39">
        <v>1230782</v>
      </c>
      <c r="H36" s="40" t="s">
        <v>566</v>
      </c>
      <c r="I36" s="39" t="s">
        <v>569</v>
      </c>
      <c r="J36" s="43"/>
      <c r="K36" s="43" t="str">
        <f>VLOOKUP(Table1[[#This Row],[Người mua hàng]],[1]Sheet1!E:P,8,0)</f>
        <v>6534 - WM+ DNI 86 Lê Đại Hành</v>
      </c>
      <c r="L36" s="43"/>
      <c r="M36" s="43" t="str">
        <f>VLOOKUP(Table1[[#This Row],[Người mua hàng]],[1]Sheet1!E:P,9,0)</f>
        <v>86 Lê Đại Hành, P. Hố Nai, TP. Biên Hòa, T. Đồng Nai Việt Nam</v>
      </c>
      <c r="N36" s="43" t="str">
        <f>VLOOKUP(Table1[[#This Row],[Người mua hàng]],[1]Sheet1!E:P,11,0)</f>
        <v>Đồng Nai</v>
      </c>
      <c r="O36" s="41">
        <f>SUMIF('Báo cáo (2)'!AE:AE,Table1[[#This Row],[Ký hiệu]],'Báo cáo (2)'!O:O)</f>
        <v>1139613</v>
      </c>
      <c r="P36" s="41">
        <f>IF(Table1[[#This Row],[Column1]]&lt;&gt;Table1[[#This Row],[Tổng tiền]],Table1[[#This Row],[Tổng tiền]],Table1[[#This Row],[Column1]])</f>
        <v>1230782</v>
      </c>
    </row>
    <row r="37" spans="1:16" ht="45" x14ac:dyDescent="0.25">
      <c r="A37" s="36" t="s">
        <v>607</v>
      </c>
      <c r="B37" s="37">
        <v>35137</v>
      </c>
      <c r="C37" s="38">
        <v>45485</v>
      </c>
      <c r="D37" s="37">
        <v>4161216524</v>
      </c>
      <c r="E37" s="39">
        <v>1420372</v>
      </c>
      <c r="F37" s="39">
        <v>113630</v>
      </c>
      <c r="G37" s="39">
        <v>1534002</v>
      </c>
      <c r="H37" s="40" t="s">
        <v>566</v>
      </c>
      <c r="I37" s="41" t="s">
        <v>524</v>
      </c>
      <c r="J37" s="42" t="s">
        <v>567</v>
      </c>
      <c r="K37" s="43" t="str">
        <f>VLOOKUP(Table1[[#This Row],[Người mua hàng]],[1]Sheet1!E:P,8,0)</f>
        <v>5756 - WM+ BDG CC Phúc Đạt, Căn 124-125</v>
      </c>
      <c r="L37" s="43"/>
      <c r="M37" s="43" t="str">
        <f>VLOOKUP(Table1[[#This Row],[Người mua hàng]],[1]Sheet1!E:P,9,0)</f>
        <v>Căn Shophouse (căn số 124 và 125) tại Tầng 1, CC Phúc Đạt Connect, Khu dân cư Phú Thuận, P. Phú Lợi, TP Thủ Dầu Một, Tỉnh Bình Dương Việt Nam</v>
      </c>
      <c r="N37" s="43" t="str">
        <f>VLOOKUP(Table1[[#This Row],[Người mua hàng]],[1]Sheet1!E:P,11,0)</f>
        <v>Bình Dương</v>
      </c>
      <c r="O37" s="41">
        <f>SUMIF('Báo cáo (2)'!AE:AE,Table1[[#This Row],[Ký hiệu]],'Báo cáo (2)'!O:O)</f>
        <v>1420372</v>
      </c>
      <c r="P37" s="41">
        <f>IF(Table1[[#This Row],[Column1]]&lt;&gt;Table1[[#This Row],[Tổng tiền]],Table1[[#This Row],[Tổng tiền]],Table1[[#This Row],[Column1]])</f>
        <v>1534002</v>
      </c>
    </row>
    <row r="38" spans="1:16" ht="45" x14ac:dyDescent="0.25">
      <c r="A38" s="36" t="s">
        <v>608</v>
      </c>
      <c r="B38" s="37">
        <v>35141</v>
      </c>
      <c r="C38" s="38">
        <v>45485</v>
      </c>
      <c r="D38" s="37">
        <v>4161186571</v>
      </c>
      <c r="E38" s="39">
        <v>2022726</v>
      </c>
      <c r="F38" s="39">
        <v>161818</v>
      </c>
      <c r="G38" s="39">
        <v>2184544</v>
      </c>
      <c r="H38" s="40" t="s">
        <v>566</v>
      </c>
      <c r="I38" s="41" t="s">
        <v>525</v>
      </c>
      <c r="J38" s="42" t="s">
        <v>567</v>
      </c>
      <c r="K38" s="43" t="str">
        <f>VLOOKUP(Table1[[#This Row],[Người mua hàng]],[1]Sheet1!E:P,8,0)</f>
        <v>4092 - WM+ BDG C3-3A_C3-05 KDC Him Lam</v>
      </c>
      <c r="L38" s="43"/>
      <c r="M38" s="43" t="str">
        <f>VLOOKUP(Table1[[#This Row],[Người mua hàng]],[1]Sheet1!E:P,9,0)</f>
        <v>C3-3A_C3-05 KDC Him Lam, Phú Đông, Phường An Bình, Thành phố Dĩ An, T. Bình Dương Việt Nam</v>
      </c>
      <c r="N38" s="43" t="str">
        <f>VLOOKUP(Table1[[#This Row],[Người mua hàng]],[1]Sheet1!E:P,11,0)</f>
        <v>Bình Dương</v>
      </c>
      <c r="O38" s="41">
        <f>SUMIF('Báo cáo (2)'!AE:AE,Table1[[#This Row],[Ký hiệu]],'Báo cáo (2)'!O:O)</f>
        <v>2022726</v>
      </c>
      <c r="P38" s="41">
        <f>IF(Table1[[#This Row],[Column1]]&lt;&gt;Table1[[#This Row],[Tổng tiền]],Table1[[#This Row],[Tổng tiền]],Table1[[#This Row],[Column1]])</f>
        <v>2184544</v>
      </c>
    </row>
    <row r="39" spans="1:16" ht="45" x14ac:dyDescent="0.25">
      <c r="A39" s="36" t="s">
        <v>609</v>
      </c>
      <c r="B39" s="37">
        <v>35148</v>
      </c>
      <c r="C39" s="38">
        <v>45485</v>
      </c>
      <c r="D39" s="37">
        <v>4161196508</v>
      </c>
      <c r="E39" s="39">
        <v>1190309</v>
      </c>
      <c r="F39" s="39">
        <v>95225</v>
      </c>
      <c r="G39" s="39">
        <v>1285534</v>
      </c>
      <c r="H39" s="40" t="s">
        <v>566</v>
      </c>
      <c r="I39" s="41" t="s">
        <v>527</v>
      </c>
      <c r="J39" s="42" t="s">
        <v>567</v>
      </c>
      <c r="K39" s="43" t="str">
        <f>VLOOKUP(Table1[[#This Row],[Người mua hàng]],[1]Sheet1!E:P,8,0)</f>
        <v>2AG1 - WM+ BDG Ô 87-89 DC13, KDC VietSing</v>
      </c>
      <c r="L39" s="43"/>
      <c r="M39" s="43" t="str">
        <f>VLOOKUP(Table1[[#This Row],[Người mua hàng]],[1]Sheet1!E:P,9,0)</f>
        <v>Ô 87 - 89 DC 13, KDC VietSing, KP.4, P. An Phú, TP. Thuận An T. Bình Dương Việt Nam</v>
      </c>
      <c r="N39" s="43" t="str">
        <f>VLOOKUP(Table1[[#This Row],[Người mua hàng]],[1]Sheet1!E:P,11,0)</f>
        <v>Bình Dương</v>
      </c>
      <c r="O39" s="41">
        <f>SUMIF('Báo cáo (2)'!AE:AE,Table1[[#This Row],[Ký hiệu]],'Báo cáo (2)'!O:O)</f>
        <v>1190309</v>
      </c>
      <c r="P39" s="41">
        <f>IF(Table1[[#This Row],[Column1]]&lt;&gt;Table1[[#This Row],[Tổng tiền]],Table1[[#This Row],[Tổng tiền]],Table1[[#This Row],[Column1]])</f>
        <v>1285534</v>
      </c>
    </row>
    <row r="40" spans="1:16" x14ac:dyDescent="0.25">
      <c r="A40" s="36" t="s">
        <v>610</v>
      </c>
      <c r="B40" s="37">
        <v>35623</v>
      </c>
      <c r="C40" s="38">
        <v>45491</v>
      </c>
      <c r="D40" s="37">
        <v>4161284222</v>
      </c>
      <c r="E40" s="39">
        <v>2206110</v>
      </c>
      <c r="F40" s="39">
        <v>176489</v>
      </c>
      <c r="G40" s="39">
        <v>2382599</v>
      </c>
      <c r="H40" s="40" t="s">
        <v>566</v>
      </c>
      <c r="I40" s="41" t="s">
        <v>571</v>
      </c>
      <c r="J40" s="43" t="s">
        <v>572</v>
      </c>
      <c r="K40" s="43" t="str">
        <f>VLOOKUP(Table1[[#This Row],[Người mua hàng]],[1]Sheet1!E:P,8,0)</f>
        <v>5054 - WM+ HNI BT25-C37 Bộ Công An</v>
      </c>
      <c r="L40" s="43"/>
      <c r="M40" s="43" t="str">
        <f>VLOOKUP(Table1[[#This Row],[Người mua hàng]],[1]Sheet1!E:P,9,0)</f>
        <v>BT25, Lô TT2, Khu nhà ở C37 BCA, KĐT mới Phùng Khoang, Phường Trung Văn, Quận Nam Từ Liêm, TP. Hà Nội Việt Nam</v>
      </c>
      <c r="N40" s="43" t="str">
        <f>VLOOKUP(Table1[[#This Row],[Người mua hàng]],[1]Sheet1!E:P,11,0)</f>
        <v>TP.Hà Nội</v>
      </c>
      <c r="O40" s="41">
        <f>SUMIF('Báo cáo (2)'!AE:AE,Table1[[#This Row],[Ký hiệu]],'Báo cáo (2)'!O:O)</f>
        <v>2206110</v>
      </c>
      <c r="P40" s="41">
        <f>IF(Table1[[#This Row],[Column1]]&lt;&gt;Table1[[#This Row],[Tổng tiền]],Table1[[#This Row],[Tổng tiền]],Table1[[#This Row],[Column1]])</f>
        <v>2382599</v>
      </c>
    </row>
    <row r="41" spans="1:16" x14ac:dyDescent="0.25">
      <c r="A41" s="36" t="s">
        <v>611</v>
      </c>
      <c r="B41" s="37">
        <v>35626</v>
      </c>
      <c r="C41" s="38">
        <v>45491</v>
      </c>
      <c r="D41" s="37">
        <v>4161300043</v>
      </c>
      <c r="E41" s="39">
        <v>758885</v>
      </c>
      <c r="F41" s="39">
        <v>60711</v>
      </c>
      <c r="G41" s="39">
        <v>819596</v>
      </c>
      <c r="H41" s="40" t="s">
        <v>566</v>
      </c>
      <c r="I41" s="41" t="s">
        <v>571</v>
      </c>
      <c r="J41" s="43" t="s">
        <v>572</v>
      </c>
      <c r="K41" s="43" t="str">
        <f>VLOOKUP(Table1[[#This Row],[Người mua hàng]],[1]Sheet1!E:P,8,0)</f>
        <v>4024 - WM+ HNI T1-30 Gemek Tower</v>
      </c>
      <c r="L41" s="43"/>
      <c r="M41" s="43" t="str">
        <f>VLOOKUP(Table1[[#This Row],[Người mua hàng]],[1]Sheet1!E:P,9,0)</f>
        <v>T1-30, tầng 1, Gemek Tower, KTĐM Lê Trọng Tấn - Geleximco, đường Lê Trọng Tấn, xã An Khánh, Huyện Hoài Đức, TP. Hà Nội Việt Nam</v>
      </c>
      <c r="N41" s="43" t="str">
        <f>VLOOKUP(Table1[[#This Row],[Người mua hàng]],[1]Sheet1!E:P,11,0)</f>
        <v>TP.Hà Nội</v>
      </c>
      <c r="O41" s="41">
        <f>SUMIF('Báo cáo (2)'!AE:AE,Table1[[#This Row],[Ký hiệu]],'Báo cáo (2)'!O:O)</f>
        <v>758885</v>
      </c>
      <c r="P41" s="41">
        <f>IF(Table1[[#This Row],[Column1]]&lt;&gt;Table1[[#This Row],[Tổng tiền]],Table1[[#This Row],[Tổng tiền]],Table1[[#This Row],[Column1]])</f>
        <v>819596</v>
      </c>
    </row>
    <row r="42" spans="1:16" ht="45" x14ac:dyDescent="0.25">
      <c r="A42" s="36" t="s">
        <v>612</v>
      </c>
      <c r="B42" s="37">
        <v>35658</v>
      </c>
      <c r="C42" s="38">
        <v>45491</v>
      </c>
      <c r="D42" s="37">
        <v>4161299746</v>
      </c>
      <c r="E42" s="39">
        <v>873070</v>
      </c>
      <c r="F42" s="39">
        <v>69846</v>
      </c>
      <c r="G42" s="39">
        <v>942916</v>
      </c>
      <c r="H42" s="40" t="s">
        <v>566</v>
      </c>
      <c r="I42" s="41" t="s">
        <v>528</v>
      </c>
      <c r="J42" s="42" t="s">
        <v>567</v>
      </c>
      <c r="K42" s="43" t="str">
        <f>VLOOKUP(Table1[[#This Row],[Người mua hàng]],[1]Sheet1!E:P,8,0)</f>
        <v>4167 - WM+ HNI Đồng Bụt</v>
      </c>
      <c r="L42" s="43"/>
      <c r="M42" s="43" t="str">
        <f>VLOOKUP(Table1[[#This Row],[Người mua hàng]],[1]Sheet1!E:P,9,0)</f>
        <v>Thôn Đồng Bụt, xã Ngọc Liệp, Huyện Quốc Oai, TP. Hà Nội Việt Nam</v>
      </c>
      <c r="N42" s="43" t="str">
        <f>VLOOKUP(Table1[[#This Row],[Người mua hàng]],[1]Sheet1!E:P,11,0)</f>
        <v>TP.Hà Nội</v>
      </c>
      <c r="O42" s="41">
        <f>SUMIF('Báo cáo (2)'!AE:AE,Table1[[#This Row],[Ký hiệu]],'Báo cáo (2)'!O:O)</f>
        <v>873070</v>
      </c>
      <c r="P42" s="41">
        <f>IF(Table1[[#This Row],[Column1]]&lt;&gt;Table1[[#This Row],[Tổng tiền]],Table1[[#This Row],[Tổng tiền]],Table1[[#This Row],[Column1]])</f>
        <v>942916</v>
      </c>
    </row>
    <row r="43" spans="1:16" ht="45" x14ac:dyDescent="0.25">
      <c r="A43" s="36" t="s">
        <v>613</v>
      </c>
      <c r="B43" s="37">
        <v>35713</v>
      </c>
      <c r="C43" s="38">
        <v>45491</v>
      </c>
      <c r="D43" s="37">
        <v>4161265179</v>
      </c>
      <c r="E43" s="39">
        <v>2960920</v>
      </c>
      <c r="F43" s="39">
        <v>236874</v>
      </c>
      <c r="G43" s="39">
        <v>3197794</v>
      </c>
      <c r="H43" s="40" t="s">
        <v>566</v>
      </c>
      <c r="I43" s="41" t="s">
        <v>523</v>
      </c>
      <c r="J43" s="42" t="s">
        <v>567</v>
      </c>
      <c r="K43" s="43" t="str">
        <f>VLOOKUP(Table1[[#This Row],[Người mua hàng]],[1]Sheet1!E:P,8,0)</f>
        <v>4305 - WM+ HNI Phong Lan 01-11</v>
      </c>
      <c r="L43" s="43"/>
      <c r="M43" s="43" t="str">
        <f>VLOOKUP(Table1[[#This Row],[Người mua hàng]],[1]Sheet1!E:P,9,0)</f>
        <v>PL01-11 Dự án Khu đô thị Vinhomes Riverside 2, khu Phong Lan 1, đường Nguyễn Lam, phường Phúc Đồng, Quận Long Biên, TP. Hà Nội Việt Nam</v>
      </c>
      <c r="N43" s="43" t="str">
        <f>VLOOKUP(Table1[[#This Row],[Người mua hàng]],[1]Sheet1!E:P,11,0)</f>
        <v>TP.Hà Nội</v>
      </c>
      <c r="O43" s="41">
        <f>SUMIF('Báo cáo (2)'!AE:AE,Table1[[#This Row],[Ký hiệu]],'Báo cáo (2)'!O:O)</f>
        <v>2960920</v>
      </c>
      <c r="P43" s="41">
        <f>IF(Table1[[#This Row],[Column1]]&lt;&gt;Table1[[#This Row],[Tổng tiền]],Table1[[#This Row],[Tổng tiền]],Table1[[#This Row],[Column1]])</f>
        <v>3197794</v>
      </c>
    </row>
    <row r="44" spans="1:16" x14ac:dyDescent="0.25">
      <c r="A44" s="36" t="s">
        <v>614</v>
      </c>
      <c r="B44" s="37">
        <v>35744</v>
      </c>
      <c r="C44" s="38">
        <v>45491</v>
      </c>
      <c r="D44" s="37">
        <v>4161275503</v>
      </c>
      <c r="E44" s="39">
        <v>1376950</v>
      </c>
      <c r="F44" s="39">
        <v>110156</v>
      </c>
      <c r="G44" s="39">
        <v>1487106</v>
      </c>
      <c r="H44" s="40" t="s">
        <v>566</v>
      </c>
      <c r="I44" s="41" t="s">
        <v>571</v>
      </c>
      <c r="J44" s="43" t="s">
        <v>572</v>
      </c>
      <c r="K44" s="43" t="str">
        <f>VLOOKUP(Table1[[#This Row],[Người mua hàng]],[1]Sheet1!E:P,8,0)</f>
        <v>4144 - WM+ HNI SH 43 The K-Park</v>
      </c>
      <c r="L44" s="43"/>
      <c r="M44" s="43" t="str">
        <f>VLOOKUP(Table1[[#This Row],[Người mua hàng]],[1]Sheet1!E:P,9,0)</f>
        <v>Kiot thương mại SH43-tầng 1 tòa K2, Khu nhà ở Hi Brand tại, Khu đô thị mới Văn Phú, Phường Phú La, Quận Hà Đông, TP. Hà Nội Việt Nam</v>
      </c>
      <c r="N44" s="43" t="str">
        <f>VLOOKUP(Table1[[#This Row],[Người mua hàng]],[1]Sheet1!E:P,11,0)</f>
        <v>TP.Hà Nội</v>
      </c>
      <c r="O44" s="41">
        <f>SUMIF('Báo cáo (2)'!AE:AE,Table1[[#This Row],[Ký hiệu]],'Báo cáo (2)'!O:O)</f>
        <v>1376950</v>
      </c>
      <c r="P44" s="41">
        <f>IF(Table1[[#This Row],[Column1]]&lt;&gt;Table1[[#This Row],[Tổng tiền]],Table1[[#This Row],[Tổng tiền]],Table1[[#This Row],[Column1]])</f>
        <v>1487106</v>
      </c>
    </row>
    <row r="45" spans="1:16" ht="45" x14ac:dyDescent="0.25">
      <c r="A45" s="36" t="s">
        <v>615</v>
      </c>
      <c r="B45" s="37">
        <v>35804</v>
      </c>
      <c r="C45" s="38">
        <v>45491</v>
      </c>
      <c r="D45" s="37">
        <v>4161303489</v>
      </c>
      <c r="E45" s="39">
        <v>1289600</v>
      </c>
      <c r="F45" s="39">
        <v>103168</v>
      </c>
      <c r="G45" s="39">
        <v>1392768</v>
      </c>
      <c r="H45" s="40" t="s">
        <v>566</v>
      </c>
      <c r="I45" s="41" t="s">
        <v>529</v>
      </c>
      <c r="J45" s="42" t="s">
        <v>567</v>
      </c>
      <c r="K45" s="43" t="str">
        <f>VLOOKUP(Table1[[#This Row],[Người mua hàng]],[1]Sheet1!E:P,8,0)</f>
        <v>3497 - WM+ HNI Lilama, 52 Lĩnh Nam</v>
      </c>
      <c r="L45" s="43"/>
      <c r="M45" s="43" t="str">
        <f>VLOOKUP(Table1[[#This Row],[Người mua hàng]],[1]Sheet1!E:P,9,0)</f>
        <v>Tòa nhà Lilama Hà Nội, 52 Lĩnh Nam, Quận Hoàng Mai, TP. Hà Nội Việt Nam</v>
      </c>
      <c r="N45" s="43" t="str">
        <f>VLOOKUP(Table1[[#This Row],[Người mua hàng]],[1]Sheet1!E:P,11,0)</f>
        <v>TP.Hà Nội</v>
      </c>
      <c r="O45" s="41">
        <f>SUMIF('Báo cáo (2)'!AE:AE,Table1[[#This Row],[Ký hiệu]],'Báo cáo (2)'!O:O)</f>
        <v>1289600</v>
      </c>
      <c r="P45" s="41">
        <f>IF(Table1[[#This Row],[Column1]]&lt;&gt;Table1[[#This Row],[Tổng tiền]],Table1[[#This Row],[Tổng tiền]],Table1[[#This Row],[Column1]])</f>
        <v>1392768</v>
      </c>
    </row>
    <row r="46" spans="1:16" ht="45" x14ac:dyDescent="0.25">
      <c r="A46" s="36" t="s">
        <v>616</v>
      </c>
      <c r="B46" s="37">
        <v>35816</v>
      </c>
      <c r="C46" s="38">
        <v>45491</v>
      </c>
      <c r="D46" s="37">
        <v>4161494193</v>
      </c>
      <c r="E46" s="39">
        <v>1067484</v>
      </c>
      <c r="F46" s="39">
        <v>85399</v>
      </c>
      <c r="G46" s="39">
        <v>1152883</v>
      </c>
      <c r="H46" s="40" t="s">
        <v>566</v>
      </c>
      <c r="I46" s="41" t="s">
        <v>530</v>
      </c>
      <c r="J46" s="42" t="s">
        <v>567</v>
      </c>
      <c r="K46" s="43" t="str">
        <f>VLOOKUP(Table1[[#This Row],[Người mua hàng]],[1]Sheet1!E:P,8,0)</f>
        <v>2078 - WM+ HNI 210 Xã Đàn 2</v>
      </c>
      <c r="L46" s="43"/>
      <c r="M46" s="43" t="str">
        <f>VLOOKUP(Table1[[#This Row],[Người mua hàng]],[1]Sheet1!E:P,9,0)</f>
        <v>Số 210 Ngõ Xã Đàn 2, Phường Nam Đồn, g, Quận Đống Đa, TP. Hà Nội Việt Nam</v>
      </c>
      <c r="N46" s="43" t="str">
        <f>VLOOKUP(Table1[[#This Row],[Người mua hàng]],[1]Sheet1!E:P,11,0)</f>
        <v>TP.Hà Nội</v>
      </c>
      <c r="O46" s="41">
        <f>SUMIF('Báo cáo (2)'!AE:AE,Table1[[#This Row],[Ký hiệu]],'Báo cáo (2)'!O:O)</f>
        <v>1067484</v>
      </c>
      <c r="P46" s="41">
        <f>IF(Table1[[#This Row],[Column1]]&lt;&gt;Table1[[#This Row],[Tổng tiền]],Table1[[#This Row],[Tổng tiền]],Table1[[#This Row],[Column1]])</f>
        <v>1152883</v>
      </c>
    </row>
    <row r="47" spans="1:16" x14ac:dyDescent="0.25">
      <c r="A47" s="36" t="s">
        <v>617</v>
      </c>
      <c r="B47" s="37">
        <v>35925</v>
      </c>
      <c r="C47" s="38">
        <v>45491</v>
      </c>
      <c r="D47" s="37">
        <v>4161177659</v>
      </c>
      <c r="E47" s="39">
        <v>1068360</v>
      </c>
      <c r="F47" s="39">
        <v>85469</v>
      </c>
      <c r="G47" s="39">
        <v>1153829</v>
      </c>
      <c r="H47" s="40" t="s">
        <v>566</v>
      </c>
      <c r="I47" s="41" t="s">
        <v>571</v>
      </c>
      <c r="J47" s="43" t="s">
        <v>572</v>
      </c>
      <c r="K47" s="43" t="str">
        <f>VLOOKUP(Table1[[#This Row],[Người mua hàng]],[1]Sheet1!E:P,8,0)</f>
        <v>F209 - F209 FWMP Hào Nam</v>
      </c>
      <c r="L47" s="43"/>
      <c r="M47" s="43" t="str">
        <f>VLOOKUP(Table1[[#This Row],[Người mua hàng]],[1]Sheet1!E:P,9,0)</f>
        <v>F209 - F209 FWMP Hào Nam - 40 Hào Nam, Phường ô Chợ Dừa, Quận Đống Đa TP. Hà Nội Việt Nam</v>
      </c>
      <c r="N47" s="43" t="str">
        <f>VLOOKUP(Table1[[#This Row],[Người mua hàng]],[1]Sheet1!E:P,11,0)</f>
        <v>TP.Hà Nội</v>
      </c>
      <c r="O47" s="41">
        <f>SUMIF('Báo cáo (2)'!AE:AE,Table1[[#This Row],[Ký hiệu]],'Báo cáo (2)'!O:O)</f>
        <v>1068360</v>
      </c>
      <c r="P47" s="41">
        <f>IF(Table1[[#This Row],[Column1]]&lt;&gt;Table1[[#This Row],[Tổng tiền]],Table1[[#This Row],[Tổng tiền]],Table1[[#This Row],[Column1]])</f>
        <v>1153829</v>
      </c>
    </row>
    <row r="48" spans="1:16" x14ac:dyDescent="0.25">
      <c r="A48" s="36" t="s">
        <v>618</v>
      </c>
      <c r="B48" s="37">
        <v>36374</v>
      </c>
      <c r="C48" s="38">
        <v>45491</v>
      </c>
      <c r="D48" s="37">
        <v>4161461946</v>
      </c>
      <c r="E48" s="39">
        <v>737956</v>
      </c>
      <c r="F48" s="39">
        <v>59036</v>
      </c>
      <c r="G48" s="39">
        <v>796992</v>
      </c>
      <c r="H48" s="40" t="s">
        <v>566</v>
      </c>
      <c r="I48" s="41" t="s">
        <v>571</v>
      </c>
      <c r="J48" s="43" t="s">
        <v>572</v>
      </c>
      <c r="K48" s="43" t="str">
        <f>VLOOKUP(Table1[[#This Row],[Người mua hàng]],[1]Sheet1!E:P,8,0)</f>
        <v>6135 - WM+ HCM CC Bộ Công An, B01.05</v>
      </c>
      <c r="L48" s="43"/>
      <c r="M48" s="43" t="str">
        <f>VLOOKUP(Table1[[#This Row],[Người mua hàng]],[1]Sheet1!E:P,9,0)</f>
        <v>Số 01.05, Lô B, căn hộ B.01.05, Chung cư Bộ Công an, Số 83 đường số 3, P. Bình An, TP. Thủ Đức, TP. Hồ Chí Minh Việt Nam</v>
      </c>
      <c r="N48" s="43" t="str">
        <f>VLOOKUP(Table1[[#This Row],[Người mua hàng]],[1]Sheet1!E:P,11,0)</f>
        <v>TP.Hồ Chí Minh</v>
      </c>
      <c r="O48" s="41">
        <f>SUMIF('Báo cáo (2)'!AE:AE,Table1[[#This Row],[Ký hiệu]],'Báo cáo (2)'!O:O)</f>
        <v>737956</v>
      </c>
      <c r="P48" s="41">
        <f>IF(Table1[[#This Row],[Column1]]&lt;&gt;Table1[[#This Row],[Tổng tiền]],Table1[[#This Row],[Tổng tiền]],Table1[[#This Row],[Column1]])</f>
        <v>796992</v>
      </c>
    </row>
    <row r="49" spans="1:16" x14ac:dyDescent="0.25">
      <c r="A49" s="36" t="s">
        <v>619</v>
      </c>
      <c r="B49" s="37">
        <v>36423</v>
      </c>
      <c r="C49" s="38">
        <v>45491</v>
      </c>
      <c r="D49" s="37">
        <v>4161461078</v>
      </c>
      <c r="E49" s="39">
        <v>737956</v>
      </c>
      <c r="F49" s="39">
        <v>59036</v>
      </c>
      <c r="G49" s="39">
        <v>796992</v>
      </c>
      <c r="H49" s="40" t="s">
        <v>566</v>
      </c>
      <c r="I49" s="41" t="s">
        <v>571</v>
      </c>
      <c r="J49" s="43" t="s">
        <v>572</v>
      </c>
      <c r="K49" s="43" t="str">
        <f>VLOOKUP(Table1[[#This Row],[Người mua hàng]],[1]Sheet1!E:P,8,0)</f>
        <v>3010 - WM+ HCM 89 Hiệp Bình</v>
      </c>
      <c r="L49" s="43"/>
      <c r="M49" s="43" t="str">
        <f>VLOOKUP(Table1[[#This Row],[Người mua hàng]],[1]Sheet1!E:P,9,0)</f>
        <v>89 đường Hiệp Bình, khu phố 6, Phường Hiệp Bình Phước, Quận Thủ Đức, TP. Hồ Chí Minh Việt Nam</v>
      </c>
      <c r="N49" s="43" t="str">
        <f>VLOOKUP(Table1[[#This Row],[Người mua hàng]],[1]Sheet1!E:P,11,0)</f>
        <v>TP.Hồ Chí Minh</v>
      </c>
      <c r="O49" s="41">
        <f>SUMIF('Báo cáo (2)'!AE:AE,Table1[[#This Row],[Ký hiệu]],'Báo cáo (2)'!O:O)</f>
        <v>737956</v>
      </c>
      <c r="P49" s="41">
        <f>IF(Table1[[#This Row],[Column1]]&lt;&gt;Table1[[#This Row],[Tổng tiền]],Table1[[#This Row],[Tổng tiền]],Table1[[#This Row],[Column1]])</f>
        <v>796992</v>
      </c>
    </row>
    <row r="50" spans="1:16" ht="30" x14ac:dyDescent="0.25">
      <c r="A50" s="36" t="s">
        <v>620</v>
      </c>
      <c r="B50" s="37">
        <v>36449</v>
      </c>
      <c r="C50" s="38">
        <v>45491</v>
      </c>
      <c r="D50" s="37">
        <v>4161460972</v>
      </c>
      <c r="E50" s="39">
        <v>737956</v>
      </c>
      <c r="F50" s="39">
        <v>59036</v>
      </c>
      <c r="G50" s="39">
        <v>796992</v>
      </c>
      <c r="H50" s="40" t="s">
        <v>566</v>
      </c>
      <c r="I50" s="41" t="s">
        <v>571</v>
      </c>
      <c r="J50" s="43" t="s">
        <v>572</v>
      </c>
      <c r="K50" s="43" t="str">
        <f>VLOOKUP(Table1[[#This Row],[Người mua hàng]],[1]Sheet1!E:P,8,0)</f>
        <v>2A10 - WM+ HCM S7.01-01.17 Vinhomes Grand</v>
      </c>
      <c r="L50" s="43"/>
      <c r="M50" s="43" t="str">
        <f>VLOOKUP(Table1[[#This Row],[Người mua hàng]],[1]Sheet1!E:P,9,0)</f>
        <v>01.17 Tòa S7.01, Vinhomes Grand Park, 88 Phước Thiện, P. Long Bình, TP. Thủ Đức (Q. 9 cũ) TP. Hồ Chí Minh Việt Nam</v>
      </c>
      <c r="N50" s="43" t="str">
        <f>VLOOKUP(Table1[[#This Row],[Người mua hàng]],[1]Sheet1!E:P,11,0)</f>
        <v>TP.Hồ Chí Minh</v>
      </c>
      <c r="O50" s="41">
        <f>SUMIF('Báo cáo (2)'!AE:AE,Table1[[#This Row],[Ký hiệu]],'Báo cáo (2)'!O:O)</f>
        <v>737956</v>
      </c>
      <c r="P50" s="41">
        <f>IF(Table1[[#This Row],[Column1]]&lt;&gt;Table1[[#This Row],[Tổng tiền]],Table1[[#This Row],[Tổng tiền]],Table1[[#This Row],[Column1]])</f>
        <v>796992</v>
      </c>
    </row>
    <row r="51" spans="1:16" x14ac:dyDescent="0.25">
      <c r="A51" s="36" t="s">
        <v>621</v>
      </c>
      <c r="B51" s="37">
        <v>36636</v>
      </c>
      <c r="C51" s="38">
        <v>45492</v>
      </c>
      <c r="D51" s="37">
        <v>4161445471</v>
      </c>
      <c r="E51" s="39">
        <v>1044417</v>
      </c>
      <c r="F51" s="39">
        <v>83553</v>
      </c>
      <c r="G51" s="39">
        <v>1127970</v>
      </c>
      <c r="H51" s="40" t="s">
        <v>566</v>
      </c>
      <c r="I51" s="41" t="s">
        <v>571</v>
      </c>
      <c r="J51" s="43" t="s">
        <v>572</v>
      </c>
      <c r="K51" s="43" t="str">
        <f>VLOOKUP(Table1[[#This Row],[Người mua hàng]],[1]Sheet1!E:P,8,0)</f>
        <v>3888 - WM+ DNI 53 Hoàng Bá Bích</v>
      </c>
      <c r="L51" s="43"/>
      <c r="M51" s="43" t="str">
        <f>VLOOKUP(Table1[[#This Row],[Người mua hàng]],[1]Sheet1!E:P,9,0)</f>
        <v>53 Đường 88, Hoàng Bá Bích, KP 5A, Phường Long Bình, Thành phố Biên Hòa, T. Đồng Nai Việt Nam</v>
      </c>
      <c r="N51" s="43" t="str">
        <f>VLOOKUP(Table1[[#This Row],[Người mua hàng]],[1]Sheet1!E:P,11,0)</f>
        <v>Đồng Nai</v>
      </c>
      <c r="O51" s="41">
        <f>SUMIF('Báo cáo (2)'!AE:AE,Table1[[#This Row],[Ký hiệu]],'Báo cáo (2)'!O:O)</f>
        <v>1044417</v>
      </c>
      <c r="P51" s="41">
        <f>IF(Table1[[#This Row],[Column1]]&lt;&gt;Table1[[#This Row],[Tổng tiền]],Table1[[#This Row],[Tổng tiền]],Table1[[#This Row],[Column1]])</f>
        <v>1127970</v>
      </c>
    </row>
    <row r="52" spans="1:16" ht="45" x14ac:dyDescent="0.25">
      <c r="A52" s="36" t="s">
        <v>622</v>
      </c>
      <c r="B52" s="37">
        <v>36652</v>
      </c>
      <c r="C52" s="38">
        <v>45492</v>
      </c>
      <c r="D52" s="37">
        <v>4161501253</v>
      </c>
      <c r="E52" s="39">
        <v>1034956</v>
      </c>
      <c r="F52" s="39">
        <v>82796</v>
      </c>
      <c r="G52" s="39">
        <v>1117752</v>
      </c>
      <c r="H52" s="40" t="s">
        <v>566</v>
      </c>
      <c r="I52" s="41" t="s">
        <v>531</v>
      </c>
      <c r="J52" s="42" t="s">
        <v>567</v>
      </c>
      <c r="K52" s="43" t="str">
        <f>VLOOKUP(Table1[[#This Row],[Người mua hàng]],[1]Sheet1!E:P,8,0)</f>
        <v>6472 - WM+ BDG S37 Block D CC Bcons Garden</v>
      </c>
      <c r="L52" s="43"/>
      <c r="M52" s="43" t="str">
        <f>VLOOKUP(Table1[[#This Row],[Người mua hàng]],[1]Sheet1!E:P,9,0)</f>
        <v>25A Phạm Hữu Lầu, KP. Thống Nhất 1, P. Dĩ An, TP. Dĩ An, T. Bình Dương Việt Nam</v>
      </c>
      <c r="N52" s="43" t="str">
        <f>VLOOKUP(Table1[[#This Row],[Người mua hàng]],[1]Sheet1!E:P,11,0)</f>
        <v>Bình Dương</v>
      </c>
      <c r="O52" s="41">
        <f>SUMIF('Báo cáo (2)'!AE:AE,Table1[[#This Row],[Ký hiệu]],'Báo cáo (2)'!O:O)</f>
        <v>1034956</v>
      </c>
      <c r="P52" s="41">
        <f>IF(Table1[[#This Row],[Column1]]&lt;&gt;Table1[[#This Row],[Tổng tiền]],Table1[[#This Row],[Tổng tiền]],Table1[[#This Row],[Column1]])</f>
        <v>1117752</v>
      </c>
    </row>
    <row r="53" spans="1:16" x14ac:dyDescent="0.25">
      <c r="A53" s="36" t="s">
        <v>623</v>
      </c>
      <c r="B53" s="37">
        <v>36655</v>
      </c>
      <c r="C53" s="38">
        <v>45492</v>
      </c>
      <c r="D53" s="37">
        <v>4161498977</v>
      </c>
      <c r="E53" s="39">
        <v>1269546</v>
      </c>
      <c r="F53" s="39">
        <v>101564</v>
      </c>
      <c r="G53" s="39">
        <v>1371110</v>
      </c>
      <c r="H53" s="40" t="s">
        <v>566</v>
      </c>
      <c r="I53" s="41" t="s">
        <v>571</v>
      </c>
      <c r="J53" s="43" t="s">
        <v>572</v>
      </c>
      <c r="K53" s="43" t="str">
        <f>VLOOKUP(Table1[[#This Row],[Người mua hàng]],[1]Sheet1!E:P,8,0)</f>
        <v>3671 - WM+ BDG 207A Ấp Bình Đường</v>
      </c>
      <c r="L53" s="43"/>
      <c r="M53" s="43" t="str">
        <f>VLOOKUP(Table1[[#This Row],[Người mua hàng]],[1]Sheet1!E:P,9,0)</f>
        <v>207A Ấp Bình Đường 3, Phường An Bình, Thành phố Dĩ An, T. Bình Dương Việt Nam</v>
      </c>
      <c r="N53" s="43" t="str">
        <f>VLOOKUP(Table1[[#This Row],[Người mua hàng]],[1]Sheet1!E:P,11,0)</f>
        <v>Bình Dương</v>
      </c>
      <c r="O53" s="41">
        <f>SUMIF('Báo cáo (2)'!AE:AE,Table1[[#This Row],[Ký hiệu]],'Báo cáo (2)'!O:O)</f>
        <v>1269546</v>
      </c>
      <c r="P53" s="41">
        <f>IF(Table1[[#This Row],[Column1]]&lt;&gt;Table1[[#This Row],[Tổng tiền]],Table1[[#This Row],[Tổng tiền]],Table1[[#This Row],[Column1]])</f>
        <v>1371110</v>
      </c>
    </row>
    <row r="54" spans="1:16" x14ac:dyDescent="0.25">
      <c r="A54" s="36" t="s">
        <v>624</v>
      </c>
      <c r="B54" s="37">
        <v>36666</v>
      </c>
      <c r="C54" s="38">
        <v>45492</v>
      </c>
      <c r="D54" s="37">
        <v>4161665105</v>
      </c>
      <c r="E54" s="39">
        <v>1460480</v>
      </c>
      <c r="F54" s="39">
        <v>116838</v>
      </c>
      <c r="G54" s="39">
        <v>1577318</v>
      </c>
      <c r="H54" s="40" t="s">
        <v>566</v>
      </c>
      <c r="I54" s="41" t="s">
        <v>571</v>
      </c>
      <c r="J54" s="43" t="s">
        <v>572</v>
      </c>
      <c r="K54" s="43" t="str">
        <f>VLOOKUP(Table1[[#This Row],[Người mua hàng]],[1]Sheet1!E:P,8,0)</f>
        <v>5756 - WM+ BDG CC Phúc Đạt, Căn 124-125</v>
      </c>
      <c r="L54" s="43"/>
      <c r="M54" s="43" t="str">
        <f>VLOOKUP(Table1[[#This Row],[Người mua hàng]],[1]Sheet1!E:P,9,0)</f>
        <v>Căn Shophouse (căn số 124 và 125) tại Tầng 1, CC Phúc Đạt Connect, Khu dân cư Phú Thuận, P. Phú Lợi, TP Thủ Dầu Một, Tỉnh Bình Dương Việt Nam</v>
      </c>
      <c r="N54" s="43" t="str">
        <f>VLOOKUP(Table1[[#This Row],[Người mua hàng]],[1]Sheet1!E:P,11,0)</f>
        <v>Bình Dương</v>
      </c>
      <c r="O54" s="41">
        <f>SUMIF('Báo cáo (2)'!AE:AE,Table1[[#This Row],[Ký hiệu]],'Báo cáo (2)'!O:O)</f>
        <v>1460480</v>
      </c>
      <c r="P54" s="41">
        <f>IF(Table1[[#This Row],[Column1]]&lt;&gt;Table1[[#This Row],[Tổng tiền]],Table1[[#This Row],[Tổng tiền]],Table1[[#This Row],[Column1]])</f>
        <v>1577318</v>
      </c>
    </row>
    <row r="55" spans="1:16" x14ac:dyDescent="0.25">
      <c r="A55" s="36" t="s">
        <v>625</v>
      </c>
      <c r="B55" s="37">
        <v>36667</v>
      </c>
      <c r="C55" s="38">
        <v>45492</v>
      </c>
      <c r="D55" s="37">
        <v>4161729902</v>
      </c>
      <c r="E55" s="39">
        <v>1182292</v>
      </c>
      <c r="F55" s="39">
        <v>94583</v>
      </c>
      <c r="G55" s="39">
        <v>1276875</v>
      </c>
      <c r="H55" s="40" t="s">
        <v>566</v>
      </c>
      <c r="I55" s="41" t="s">
        <v>571</v>
      </c>
      <c r="J55" s="43" t="s">
        <v>572</v>
      </c>
      <c r="K55" s="43" t="str">
        <f>VLOOKUP(Table1[[#This Row],[Người mua hàng]],[1]Sheet1!E:P,8,0)</f>
        <v>4472 - WM+ BDG 2A Nguyễn Trãi</v>
      </c>
      <c r="L55" s="43"/>
      <c r="M55" s="43" t="str">
        <f>VLOOKUP(Table1[[#This Row],[Người mua hàng]],[1]Sheet1!E:P,9,0)</f>
        <v>2A Nguyễn Trãi, Khu 7, Phường Phú Cường, Thành Phố Thủ Dầu Một, T. Bình Dương Việt Nam</v>
      </c>
      <c r="N55" s="43" t="str">
        <f>VLOOKUP(Table1[[#This Row],[Người mua hàng]],[1]Sheet1!E:P,11,0)</f>
        <v>Bình Dương</v>
      </c>
      <c r="O55" s="41">
        <f>SUMIF('Báo cáo (2)'!AE:AE,Table1[[#This Row],[Ký hiệu]],'Báo cáo (2)'!O:O)</f>
        <v>1182292</v>
      </c>
      <c r="P55" s="41">
        <f>IF(Table1[[#This Row],[Column1]]&lt;&gt;Table1[[#This Row],[Tổng tiền]],Table1[[#This Row],[Tổng tiền]],Table1[[#This Row],[Column1]])</f>
        <v>1276875</v>
      </c>
    </row>
    <row r="56" spans="1:16" ht="45" x14ac:dyDescent="0.25">
      <c r="A56" s="36" t="s">
        <v>626</v>
      </c>
      <c r="B56" s="37">
        <v>36701</v>
      </c>
      <c r="C56" s="38">
        <v>45492</v>
      </c>
      <c r="D56" s="37">
        <v>4161473229</v>
      </c>
      <c r="E56" s="39">
        <v>983679</v>
      </c>
      <c r="F56" s="39">
        <v>78694</v>
      </c>
      <c r="G56" s="39">
        <v>1062373</v>
      </c>
      <c r="H56" s="40" t="s">
        <v>566</v>
      </c>
      <c r="I56" s="41" t="s">
        <v>529</v>
      </c>
      <c r="J56" s="42" t="s">
        <v>567</v>
      </c>
      <c r="K56" s="43" t="str">
        <f>VLOOKUP(Table1[[#This Row],[Người mua hàng]],[1]Sheet1!E:P,8,0)</f>
        <v>3379 - WM+ HCM Vinhomes Central Park L6</v>
      </c>
      <c r="L56" s="43"/>
      <c r="M56" s="43" t="str">
        <f>VLOOKUP(Table1[[#This Row],[Người mua hàng]],[1]Sheet1!E:P,9,0)</f>
        <v>Căn L6-SH.01A, tòa L6 Tại Vinhomes Central Park, 720A Đường Điện Biên Phủ, Phường 22, Quận Bình Thạnh, TP. Hồ Chí Minh Việt Nam</v>
      </c>
      <c r="N56" s="43" t="str">
        <f>VLOOKUP(Table1[[#This Row],[Người mua hàng]],[1]Sheet1!E:P,11,0)</f>
        <v>TP.Hồ Chí Minh</v>
      </c>
      <c r="O56" s="41">
        <f>SUMIF('Báo cáo (2)'!AE:AE,Table1[[#This Row],[Ký hiệu]],'Báo cáo (2)'!O:O)</f>
        <v>983679</v>
      </c>
      <c r="P56" s="41">
        <f>IF(Table1[[#This Row],[Column1]]&lt;&gt;Table1[[#This Row],[Tổng tiền]],Table1[[#This Row],[Tổng tiền]],Table1[[#This Row],[Column1]])</f>
        <v>1062373</v>
      </c>
    </row>
    <row r="57" spans="1:16" ht="45" x14ac:dyDescent="0.25">
      <c r="A57" s="36" t="s">
        <v>627</v>
      </c>
      <c r="B57" s="37">
        <v>36711</v>
      </c>
      <c r="C57" s="38">
        <v>45492</v>
      </c>
      <c r="D57" s="37">
        <v>4161515870</v>
      </c>
      <c r="E57" s="39">
        <v>1451330</v>
      </c>
      <c r="F57" s="39">
        <v>116106</v>
      </c>
      <c r="G57" s="39">
        <v>1567436</v>
      </c>
      <c r="H57" s="40" t="s">
        <v>566</v>
      </c>
      <c r="I57" s="41" t="s">
        <v>532</v>
      </c>
      <c r="J57" s="42" t="s">
        <v>567</v>
      </c>
      <c r="K57" s="43" t="str">
        <f>VLOOKUP(Table1[[#This Row],[Người mua hàng]],[1]Sheet1!E:P,8,0)</f>
        <v>2A25 - WM+ HCM 437 Nguyễn Văn Tăng</v>
      </c>
      <c r="L57" s="43"/>
      <c r="M57" s="43" t="str">
        <f>VLOOKUP(Table1[[#This Row],[Người mua hàng]],[1]Sheet1!E:P,9,0)</f>
        <v>437 Nguyễn Văn Tăng, P. Long Thạnh Mỹ, TP. Thủ Đức TP. Hồ Chí Minh Việt Nam</v>
      </c>
      <c r="N57" s="43" t="str">
        <f>VLOOKUP(Table1[[#This Row],[Người mua hàng]],[1]Sheet1!E:P,11,0)</f>
        <v>TP.Hồ Chí Minh</v>
      </c>
      <c r="O57" s="41">
        <f>SUMIF('Báo cáo (2)'!AE:AE,Table1[[#This Row],[Ký hiệu]],'Báo cáo (2)'!O:O)</f>
        <v>1451330</v>
      </c>
      <c r="P57" s="41">
        <f>IF(Table1[[#This Row],[Column1]]&lt;&gt;Table1[[#This Row],[Tổng tiền]],Table1[[#This Row],[Tổng tiền]],Table1[[#This Row],[Column1]])</f>
        <v>1567436</v>
      </c>
    </row>
    <row r="58" spans="1:16" ht="45" x14ac:dyDescent="0.25">
      <c r="A58" s="36" t="s">
        <v>628</v>
      </c>
      <c r="B58" s="37">
        <v>37245</v>
      </c>
      <c r="C58" s="38">
        <v>45498</v>
      </c>
      <c r="D58" s="37">
        <v>4161592649</v>
      </c>
      <c r="E58" s="39">
        <v>1699130</v>
      </c>
      <c r="F58" s="39">
        <v>135930</v>
      </c>
      <c r="G58" s="39">
        <v>1835060</v>
      </c>
      <c r="H58" s="40" t="s">
        <v>566</v>
      </c>
      <c r="I58" s="41" t="s">
        <v>526</v>
      </c>
      <c r="J58" s="42" t="s">
        <v>567</v>
      </c>
      <c r="K58" s="43" t="str">
        <f>VLOOKUP(Table1[[#This Row],[Người mua hàng]],[1]Sheet1!E:P,8,0)</f>
        <v>4032 - WM+ HNI 86 Quan Nhân</v>
      </c>
      <c r="L58" s="43"/>
      <c r="M58" s="43" t="str">
        <f>VLOOKUP(Table1[[#This Row],[Người mua hàng]],[1]Sheet1!E:P,9,0)</f>
        <v> 86 Quan Nhân, Phường Nhân Chính, Quận Thanh Xuân, TP. Hà Nội Việt Nam</v>
      </c>
      <c r="N58" s="43" t="str">
        <f>VLOOKUP(Table1[[#This Row],[Người mua hàng]],[1]Sheet1!E:P,11,0)</f>
        <v>TP.Hà Nội</v>
      </c>
      <c r="O58" s="41">
        <f>SUMIF('Báo cáo (2)'!AE:AE,Table1[[#This Row],[Ký hiệu]],'Báo cáo (2)'!O:O)</f>
        <v>1699130</v>
      </c>
      <c r="P58" s="41">
        <f>IF(Table1[[#This Row],[Column1]]&lt;&gt;Table1[[#This Row],[Tổng tiền]],Table1[[#This Row],[Tổng tiền]],Table1[[#This Row],[Column1]])</f>
        <v>1835060</v>
      </c>
    </row>
    <row r="59" spans="1:16" x14ac:dyDescent="0.25">
      <c r="A59" s="36" t="s">
        <v>629</v>
      </c>
      <c r="B59" s="37">
        <v>37250</v>
      </c>
      <c r="C59" s="38">
        <v>45498</v>
      </c>
      <c r="D59" s="37">
        <v>4161613629</v>
      </c>
      <c r="E59" s="39">
        <v>2403731</v>
      </c>
      <c r="F59" s="39">
        <v>192298</v>
      </c>
      <c r="G59" s="39">
        <v>2596029</v>
      </c>
      <c r="H59" s="40" t="s">
        <v>566</v>
      </c>
      <c r="I59" s="41" t="s">
        <v>571</v>
      </c>
      <c r="J59" s="43" t="s">
        <v>572</v>
      </c>
      <c r="K59" s="43" t="str">
        <f>VLOOKUP(Table1[[#This Row],[Người mua hàng]],[1]Sheet1!E:P,8,0)</f>
        <v>6204 - [Block]WM+ HNI 419 Vũ Tông Phan</v>
      </c>
      <c r="L59" s="43"/>
      <c r="M59" s="43" t="str">
        <f>VLOOKUP(Table1[[#This Row],[Người mua hàng]],[1]Sheet1!E:P,9,0)</f>
        <v>Số 419 Vũ Tông Phan, Phường Khương Đình, Quận Thanh Xuân, TP. Hà Nội Việt Nam</v>
      </c>
      <c r="N59" s="43" t="str">
        <f>VLOOKUP(Table1[[#This Row],[Người mua hàng]],[1]Sheet1!E:P,11,0)</f>
        <v>TP.Hà Nội</v>
      </c>
      <c r="O59" s="41">
        <f>SUMIF('Báo cáo (2)'!AE:AE,Table1[[#This Row],[Ký hiệu]],'Báo cáo (2)'!O:O)</f>
        <v>2403731</v>
      </c>
      <c r="P59" s="41">
        <f>IF(Table1[[#This Row],[Column1]]&lt;&gt;Table1[[#This Row],[Tổng tiền]],Table1[[#This Row],[Tổng tiền]],Table1[[#This Row],[Column1]])</f>
        <v>2596029</v>
      </c>
    </row>
    <row r="60" spans="1:16" ht="45" x14ac:dyDescent="0.25">
      <c r="A60" s="36" t="s">
        <v>630</v>
      </c>
      <c r="B60" s="37">
        <v>37393</v>
      </c>
      <c r="C60" s="38">
        <v>45498</v>
      </c>
      <c r="D60" s="37">
        <v>4161661206</v>
      </c>
      <c r="E60" s="39">
        <v>4787006</v>
      </c>
      <c r="F60" s="39">
        <v>382960</v>
      </c>
      <c r="G60" s="39">
        <v>5169966</v>
      </c>
      <c r="H60" s="40" t="s">
        <v>566</v>
      </c>
      <c r="I60" s="41" t="s">
        <v>534</v>
      </c>
      <c r="J60" s="42" t="s">
        <v>567</v>
      </c>
      <c r="K60" s="43" t="str">
        <f>VLOOKUP(Table1[[#This Row],[Người mua hàng]],[1]Sheet1!E:P,8,0)</f>
        <v>1654 - WM HNI Võ Thị Sáu</v>
      </c>
      <c r="L60" s="43"/>
      <c r="M60" s="43" t="str">
        <f>VLOOKUP(Table1[[#This Row],[Người mua hàng]],[1]Sheet1!E:P,9,0)</f>
        <v>Số 46 Thanh Nhàn, Phường Thanh Nhàn, Quận Hai Bà Trưng, Quận Hai Bà Trưng, TP. Hà Nội Việt Nam</v>
      </c>
      <c r="N60" s="43" t="str">
        <f>VLOOKUP(Table1[[#This Row],[Người mua hàng]],[1]Sheet1!E:P,11,0)</f>
        <v>TP.Hà Nội</v>
      </c>
      <c r="O60" s="41">
        <f>SUMIF('Báo cáo (2)'!AE:AE,Table1[[#This Row],[Ký hiệu]],'Báo cáo (2)'!O:O)</f>
        <v>4787006</v>
      </c>
      <c r="P60" s="41">
        <f>IF(Table1[[#This Row],[Column1]]&lt;&gt;Table1[[#This Row],[Tổng tiền]],Table1[[#This Row],[Tổng tiền]],Table1[[#This Row],[Column1]])</f>
        <v>5169966</v>
      </c>
    </row>
    <row r="61" spans="1:16" ht="45" x14ac:dyDescent="0.25">
      <c r="A61" s="36" t="s">
        <v>631</v>
      </c>
      <c r="B61" s="37">
        <v>37399</v>
      </c>
      <c r="C61" s="38">
        <v>45498</v>
      </c>
      <c r="D61" s="37">
        <v>4161539997</v>
      </c>
      <c r="E61" s="39">
        <v>2154266</v>
      </c>
      <c r="F61" s="39">
        <v>172341</v>
      </c>
      <c r="G61" s="39">
        <v>2326607</v>
      </c>
      <c r="H61" s="40" t="s">
        <v>566</v>
      </c>
      <c r="I61" s="41" t="s">
        <v>535</v>
      </c>
      <c r="J61" s="42" t="s">
        <v>567</v>
      </c>
      <c r="K61" s="43" t="str">
        <f>VLOOKUP(Table1[[#This Row],[Người mua hàng]],[1]Sheet1!E:P,8,0)</f>
        <v>2014 - WM+ HNI 46/230 Lạc Trung</v>
      </c>
      <c r="L61" s="43"/>
      <c r="M61" s="43" t="str">
        <f>VLOOKUP(Table1[[#This Row],[Người mua hàng]],[1]Sheet1!E:P,9,0)</f>
        <v>Chung cư 46/230 Lạc Trung, Quận Hai Bà Trưng, TP. Hà Nội Việt Nam</v>
      </c>
      <c r="N61" s="43" t="str">
        <f>VLOOKUP(Table1[[#This Row],[Người mua hàng]],[1]Sheet1!E:P,11,0)</f>
        <v>TP.Hà Nội</v>
      </c>
      <c r="O61" s="41">
        <f>SUMIF('Báo cáo (2)'!AE:AE,Table1[[#This Row],[Ký hiệu]],'Báo cáo (2)'!O:O)</f>
        <v>2154266</v>
      </c>
      <c r="P61" s="41">
        <f>IF(Table1[[#This Row],[Column1]]&lt;&gt;Table1[[#This Row],[Tổng tiền]],Table1[[#This Row],[Tổng tiền]],Table1[[#This Row],[Column1]])</f>
        <v>2326607</v>
      </c>
    </row>
    <row r="62" spans="1:16" x14ac:dyDescent="0.25">
      <c r="A62" s="36" t="s">
        <v>632</v>
      </c>
      <c r="B62" s="37">
        <v>37431</v>
      </c>
      <c r="C62" s="38">
        <v>45498</v>
      </c>
      <c r="D62" s="37">
        <v>4161534342</v>
      </c>
      <c r="E62" s="39">
        <v>1110580</v>
      </c>
      <c r="F62" s="39">
        <v>88846</v>
      </c>
      <c r="G62" s="39">
        <v>1199426</v>
      </c>
      <c r="H62" s="40" t="s">
        <v>566</v>
      </c>
      <c r="I62" s="41" t="s">
        <v>571</v>
      </c>
      <c r="J62" s="43" t="s">
        <v>572</v>
      </c>
      <c r="K62" s="43" t="str">
        <f>VLOOKUP(Table1[[#This Row],[Người mua hàng]],[1]Sheet1!E:P,8,0)</f>
        <v>2762 - WM+ HNI 15/68 Trung Hà</v>
      </c>
      <c r="L62" s="43"/>
      <c r="M62" s="43" t="str">
        <f>VLOOKUP(Table1[[#This Row],[Người mua hàng]],[1]Sheet1!E:P,9,0)</f>
        <v>15 tổ 6 ngõ 68,Trung Hà, P. Ngọc Thụy,Long Biên, TP. Hà Nội Việt Nam</v>
      </c>
      <c r="N62" s="43" t="str">
        <f>VLOOKUP(Table1[[#This Row],[Người mua hàng]],[1]Sheet1!E:P,11,0)</f>
        <v>TP.Hà Nội</v>
      </c>
      <c r="O62" s="41">
        <f>SUMIF('Báo cáo (2)'!AE:AE,Table1[[#This Row],[Ký hiệu]],'Báo cáo (2)'!O:O)</f>
        <v>1110580</v>
      </c>
      <c r="P62" s="41">
        <f>IF(Table1[[#This Row],[Column1]]&lt;&gt;Table1[[#This Row],[Tổng tiền]],Table1[[#This Row],[Tổng tiền]],Table1[[#This Row],[Column1]])</f>
        <v>1199426</v>
      </c>
    </row>
    <row r="63" spans="1:16" x14ac:dyDescent="0.25">
      <c r="A63" s="36" t="s">
        <v>633</v>
      </c>
      <c r="B63" s="37">
        <v>37586</v>
      </c>
      <c r="C63" s="38">
        <v>45498</v>
      </c>
      <c r="D63" s="37">
        <v>4161678414</v>
      </c>
      <c r="E63" s="39">
        <v>1503000</v>
      </c>
      <c r="F63" s="39">
        <v>120240</v>
      </c>
      <c r="G63" s="39">
        <v>1623240</v>
      </c>
      <c r="H63" s="40" t="s">
        <v>566</v>
      </c>
      <c r="I63" s="41" t="s">
        <v>571</v>
      </c>
      <c r="J63" s="43" t="s">
        <v>572</v>
      </c>
      <c r="K63" s="43" t="str">
        <f>VLOOKUP(Table1[[#This Row],[Người mua hàng]],[1]Sheet1!E:P,8,0)</f>
        <v>6924 - WM+ HPG Chợ Ngọ Dương, An Dương</v>
      </c>
      <c r="L63" s="43"/>
      <c r="M63" s="43" t="str">
        <f>VLOOKUP(Table1[[#This Row],[Người mua hàng]],[1]Sheet1!E:P,9,0)</f>
        <v>Chợ Ngọ Dương, Xã An Hoà, Huyện An Dương TP. Hải Phòng Việt Nam</v>
      </c>
      <c r="N63" s="43" t="str">
        <f>VLOOKUP(Table1[[#This Row],[Người mua hàng]],[1]Sheet1!E:P,11,0)</f>
        <v>TP.Hải Phòng</v>
      </c>
      <c r="O63" s="41">
        <f>SUMIF('Báo cáo (2)'!AE:AE,Table1[[#This Row],[Ký hiệu]],'Báo cáo (2)'!O:O)</f>
        <v>1503000</v>
      </c>
      <c r="P63" s="41">
        <f>IF(Table1[[#This Row],[Column1]]&lt;&gt;Table1[[#This Row],[Tổng tiền]],Table1[[#This Row],[Tổng tiền]],Table1[[#This Row],[Column1]])</f>
        <v>1623240</v>
      </c>
    </row>
    <row r="64" spans="1:16" x14ac:dyDescent="0.25">
      <c r="A64" s="36" t="s">
        <v>634</v>
      </c>
      <c r="B64" s="37">
        <v>37714</v>
      </c>
      <c r="C64" s="38">
        <v>45498</v>
      </c>
      <c r="D64" s="37">
        <v>4161461762</v>
      </c>
      <c r="E64" s="39">
        <v>888464</v>
      </c>
      <c r="F64" s="39">
        <v>71077</v>
      </c>
      <c r="G64" s="39">
        <v>959541</v>
      </c>
      <c r="H64" s="40" t="s">
        <v>566</v>
      </c>
      <c r="I64" s="41" t="s">
        <v>571</v>
      </c>
      <c r="J64" s="43" t="s">
        <v>572</v>
      </c>
      <c r="K64" s="43" t="str">
        <f>VLOOKUP(Table1[[#This Row],[Người mua hàng]],[1]Sheet1!E:P,8,0)</f>
        <v>5414 - WM+ HCM 23 Nguyễn Hữu Cầu</v>
      </c>
      <c r="L64" s="43"/>
      <c r="M64" s="43" t="str">
        <f>VLOOKUP(Table1[[#This Row],[Người mua hàng]],[1]Sheet1!E:P,9,0)</f>
        <v>23 Nguyễn Hữu Cầu, Ấp Vạn Hạnh, Xã Trung Chánh, Huyện Hóc Môn, TP. Hồ Chí Minh Việt Nam</v>
      </c>
      <c r="N64" s="43" t="str">
        <f>VLOOKUP(Table1[[#This Row],[Người mua hàng]],[1]Sheet1!E:P,11,0)</f>
        <v>TP.Hồ Chí Minh</v>
      </c>
      <c r="O64" s="41">
        <f>SUMIF('Báo cáo (2)'!AE:AE,Table1[[#This Row],[Ký hiệu]],'Báo cáo (2)'!O:O)</f>
        <v>888464</v>
      </c>
      <c r="P64" s="41">
        <f>IF(Table1[[#This Row],[Column1]]&lt;&gt;Table1[[#This Row],[Tổng tiền]],Table1[[#This Row],[Tổng tiền]],Table1[[#This Row],[Column1]])</f>
        <v>959541</v>
      </c>
    </row>
    <row r="65" spans="1:16" x14ac:dyDescent="0.25">
      <c r="A65" s="36" t="s">
        <v>635</v>
      </c>
      <c r="B65" s="37">
        <v>37789</v>
      </c>
      <c r="C65" s="38">
        <v>45498</v>
      </c>
      <c r="D65" s="37">
        <v>4161679334</v>
      </c>
      <c r="E65" s="39">
        <v>737956</v>
      </c>
      <c r="F65" s="39">
        <v>59036</v>
      </c>
      <c r="G65" s="39">
        <v>796992</v>
      </c>
      <c r="H65" s="40" t="s">
        <v>566</v>
      </c>
      <c r="I65" s="41" t="s">
        <v>571</v>
      </c>
      <c r="J65" s="43" t="s">
        <v>572</v>
      </c>
      <c r="K65" s="43" t="str">
        <f>VLOOKUP(Table1[[#This Row],[Người mua hàng]],[1]Sheet1!E:P,8,0)</f>
        <v>2387 - WM+ HCM CC SUNVIEW</v>
      </c>
      <c r="L65" s="43"/>
      <c r="M65" s="43" t="str">
        <f>VLOOKUP(Table1[[#This Row],[Người mua hàng]],[1]Sheet1!E:P,9,0)</f>
        <v>A2-12A  Gò Dưa, P. Tam Bình, Quận Thủ Đức, TP. Hồ Chí Minh Việt Nam</v>
      </c>
      <c r="N65" s="43" t="str">
        <f>VLOOKUP(Table1[[#This Row],[Người mua hàng]],[1]Sheet1!E:P,11,0)</f>
        <v>TP.Hồ Chí Minh</v>
      </c>
      <c r="O65" s="41">
        <f>SUMIF('Báo cáo (2)'!AE:AE,Table1[[#This Row],[Ký hiệu]],'Báo cáo (2)'!O:O)</f>
        <v>737956</v>
      </c>
      <c r="P65" s="41">
        <f>IF(Table1[[#This Row],[Column1]]&lt;&gt;Table1[[#This Row],[Tổng tiền]],Table1[[#This Row],[Tổng tiền]],Table1[[#This Row],[Column1]])</f>
        <v>796992</v>
      </c>
    </row>
    <row r="66" spans="1:16" ht="45" x14ac:dyDescent="0.25">
      <c r="A66" s="36" t="s">
        <v>636</v>
      </c>
      <c r="B66" s="37">
        <v>37885</v>
      </c>
      <c r="C66" s="38">
        <v>45498</v>
      </c>
      <c r="D66" s="37">
        <v>4161416313</v>
      </c>
      <c r="E66" s="39">
        <v>914845</v>
      </c>
      <c r="F66" s="39">
        <v>73188</v>
      </c>
      <c r="G66" s="39">
        <v>988033</v>
      </c>
      <c r="H66" s="40" t="s">
        <v>566</v>
      </c>
      <c r="I66" s="41" t="s">
        <v>533</v>
      </c>
      <c r="J66" s="42" t="s">
        <v>567</v>
      </c>
      <c r="K66" s="43" t="str">
        <f>VLOOKUP(Table1[[#This Row],[Người mua hàng]],[1]Sheet1!E:P,8,0)</f>
        <v>5033 - WM+ QTI 35 Hùng Vương</v>
      </c>
      <c r="L66" s="43"/>
      <c r="M66" s="43" t="str">
        <f>VLOOKUP(Table1[[#This Row],[Người mua hàng]],[1]Sheet1!E:P,9,0)</f>
        <v>35 Hùng Vương, Phường 1, Thành phố Đông Hà, T. Quảng Trị Việt Nam</v>
      </c>
      <c r="N66" s="43" t="str">
        <f>VLOOKUP(Table1[[#This Row],[Người mua hàng]],[1]Sheet1!E:P,11,0)</f>
        <v>Quảng Trị</v>
      </c>
      <c r="O66" s="41">
        <f>SUMIF('Báo cáo (2)'!AE:AE,Table1[[#This Row],[Ký hiệu]],'Báo cáo (2)'!O:O)</f>
        <v>914845</v>
      </c>
      <c r="P66" s="41">
        <f>IF(Table1[[#This Row],[Column1]]&lt;&gt;Table1[[#This Row],[Tổng tiền]],Table1[[#This Row],[Tổng tiền]],Table1[[#This Row],[Column1]])</f>
        <v>988033</v>
      </c>
    </row>
    <row r="67" spans="1:16" x14ac:dyDescent="0.25">
      <c r="A67" s="36" t="s">
        <v>637</v>
      </c>
      <c r="B67" s="37">
        <v>38200</v>
      </c>
      <c r="C67" s="38">
        <v>45499</v>
      </c>
      <c r="D67" s="37">
        <v>4161682020</v>
      </c>
      <c r="E67" s="39">
        <v>720108</v>
      </c>
      <c r="F67" s="39">
        <v>57609</v>
      </c>
      <c r="G67" s="39">
        <v>777717</v>
      </c>
      <c r="H67" s="40" t="s">
        <v>566</v>
      </c>
      <c r="I67" s="39" t="s">
        <v>569</v>
      </c>
      <c r="J67" s="43"/>
      <c r="K67" s="43">
        <f>VLOOKUP(Table1[[#This Row],[Người mua hàng]],[1]Sheet1!E:P,8,0)</f>
        <v>0</v>
      </c>
      <c r="L67" s="43"/>
      <c r="M67" s="43">
        <f>VLOOKUP(Table1[[#This Row],[Người mua hàng]],[1]Sheet1!E:P,9,0)</f>
        <v>0</v>
      </c>
      <c r="N67" s="43">
        <f>VLOOKUP(Table1[[#This Row],[Người mua hàng]],[1]Sheet1!E:P,11,0)</f>
        <v>0</v>
      </c>
      <c r="O67" s="41">
        <f>SUMIF('Báo cáo (2)'!AE:AE,Table1[[#This Row],[Ký hiệu]],'Báo cáo (2)'!O:O)</f>
        <v>720108</v>
      </c>
      <c r="P67" s="41">
        <f>IF(Table1[[#This Row],[Column1]]&lt;&gt;Table1[[#This Row],[Tổng tiền]],Table1[[#This Row],[Tổng tiền]],Table1[[#This Row],[Column1]])</f>
        <v>777717</v>
      </c>
    </row>
    <row r="68" spans="1:16" x14ac:dyDescent="0.25">
      <c r="A68" s="36" t="s">
        <v>638</v>
      </c>
      <c r="B68" s="37">
        <v>38210</v>
      </c>
      <c r="C68" s="38">
        <v>45499</v>
      </c>
      <c r="D68" s="37">
        <v>4161680153</v>
      </c>
      <c r="E68" s="39">
        <v>1161064</v>
      </c>
      <c r="F68" s="39">
        <v>92885</v>
      </c>
      <c r="G68" s="39">
        <v>1253949</v>
      </c>
      <c r="H68" s="40" t="s">
        <v>566</v>
      </c>
      <c r="I68" s="41" t="s">
        <v>571</v>
      </c>
      <c r="J68" s="43" t="s">
        <v>572</v>
      </c>
      <c r="K68" s="43" t="str">
        <f>VLOOKUP(Table1[[#This Row],[Người mua hàng]],[1]Sheet1!E:P,8,0)</f>
        <v>4058 - WM+ HCM D1 Đường 672 Khu Phố 1</v>
      </c>
      <c r="L68" s="43"/>
      <c r="M68" s="43" t="str">
        <f>VLOOKUP(Table1[[#This Row],[Người mua hàng]],[1]Sheet1!E:P,9,0)</f>
        <v>D1- Khu phố 1, Phường Phước Long B, Quận 9, TP. Hồ Chí Minh Việt Nam</v>
      </c>
      <c r="N68" s="43" t="str">
        <f>VLOOKUP(Table1[[#This Row],[Người mua hàng]],[1]Sheet1!E:P,11,0)</f>
        <v>TP.Hồ Chí Minh</v>
      </c>
      <c r="O68" s="41">
        <f>SUMIF('Báo cáo (2)'!AE:AE,Table1[[#This Row],[Ký hiệu]],'Báo cáo (2)'!O:O)</f>
        <v>1161064</v>
      </c>
      <c r="P68" s="41">
        <f>IF(Table1[[#This Row],[Column1]]&lt;&gt;Table1[[#This Row],[Tổng tiền]],Table1[[#This Row],[Tổng tiền]],Table1[[#This Row],[Column1]])</f>
        <v>1253949</v>
      </c>
    </row>
    <row r="69" spans="1:16" x14ac:dyDescent="0.25">
      <c r="A69" s="36" t="s">
        <v>639</v>
      </c>
      <c r="B69" s="37">
        <v>38212</v>
      </c>
      <c r="C69" s="38">
        <v>45499</v>
      </c>
      <c r="D69" s="37">
        <v>4161680938</v>
      </c>
      <c r="E69" s="39">
        <v>1106934</v>
      </c>
      <c r="F69" s="39">
        <v>88555</v>
      </c>
      <c r="G69" s="39">
        <v>1195489</v>
      </c>
      <c r="H69" s="40" t="s">
        <v>566</v>
      </c>
      <c r="I69" s="39" t="s">
        <v>569</v>
      </c>
      <c r="J69" s="43"/>
      <c r="K69" s="43">
        <f>VLOOKUP(Table1[[#This Row],[Người mua hàng]],[1]Sheet1!E:P,8,0)</f>
        <v>0</v>
      </c>
      <c r="L69" s="43"/>
      <c r="M69" s="43">
        <f>VLOOKUP(Table1[[#This Row],[Người mua hàng]],[1]Sheet1!E:P,9,0)</f>
        <v>0</v>
      </c>
      <c r="N69" s="43">
        <f>VLOOKUP(Table1[[#This Row],[Người mua hàng]],[1]Sheet1!E:P,11,0)</f>
        <v>0</v>
      </c>
      <c r="O69" s="41">
        <f>SUMIF('Báo cáo (2)'!AE:AE,Table1[[#This Row],[Ký hiệu]],'Báo cáo (2)'!O:O)</f>
        <v>1106934</v>
      </c>
      <c r="P69" s="41">
        <f>IF(Table1[[#This Row],[Column1]]&lt;&gt;Table1[[#This Row],[Tổng tiền]],Table1[[#This Row],[Tổng tiền]],Table1[[#This Row],[Column1]])</f>
        <v>1195489</v>
      </c>
    </row>
    <row r="70" spans="1:16" ht="30" x14ac:dyDescent="0.25">
      <c r="A70" s="36" t="s">
        <v>640</v>
      </c>
      <c r="B70" s="37">
        <v>38215</v>
      </c>
      <c r="C70" s="38">
        <v>45499</v>
      </c>
      <c r="D70" s="37">
        <v>4161681632</v>
      </c>
      <c r="E70" s="39">
        <v>737956</v>
      </c>
      <c r="F70" s="39">
        <v>59036</v>
      </c>
      <c r="G70" s="39">
        <v>796992</v>
      </c>
      <c r="H70" s="40" t="s">
        <v>566</v>
      </c>
      <c r="I70" s="41" t="s">
        <v>571</v>
      </c>
      <c r="J70" s="43" t="s">
        <v>572</v>
      </c>
      <c r="K70" s="43" t="str">
        <f>VLOOKUP(Table1[[#This Row],[Người mua hàng]],[1]Sheet1!E:P,8,0)</f>
        <v>5652 - WM+ HCM S2.0501S11 VinHomes Grand P</v>
      </c>
      <c r="L70" s="43"/>
      <c r="M70" s="43" t="str">
        <f>VLOOKUP(Table1[[#This Row],[Người mua hàng]],[1]Sheet1!E:P,9,0)</f>
        <v>1.11, Tầng 1, Tòa nhà chung cư S2.05, Khu A - Dự án Khu dân cư và công viên Phước Thiện, 512 Nguyễn Xiển, khu phố Long Hòa, Q. 9 TP. Hồ Chí Minh Việt Nam</v>
      </c>
      <c r="N70" s="43" t="str">
        <f>VLOOKUP(Table1[[#This Row],[Người mua hàng]],[1]Sheet1!E:P,11,0)</f>
        <v>TP.Hồ Chí Minh</v>
      </c>
      <c r="O70" s="41">
        <f>SUMIF('Báo cáo (2)'!AE:AE,Table1[[#This Row],[Ký hiệu]],'Báo cáo (2)'!O:O)</f>
        <v>737956</v>
      </c>
      <c r="P70" s="41">
        <f>IF(Table1[[#This Row],[Column1]]&lt;&gt;Table1[[#This Row],[Tổng tiền]],Table1[[#This Row],[Tổng tiền]],Table1[[#This Row],[Column1]])</f>
        <v>796992</v>
      </c>
    </row>
    <row r="71" spans="1:16" x14ac:dyDescent="0.25">
      <c r="A71" s="36" t="s">
        <v>641</v>
      </c>
      <c r="B71" s="37">
        <v>38251</v>
      </c>
      <c r="C71" s="38">
        <v>45499</v>
      </c>
      <c r="D71" s="37">
        <v>4161902665</v>
      </c>
      <c r="E71" s="39">
        <v>148500</v>
      </c>
      <c r="F71" s="39">
        <v>11880</v>
      </c>
      <c r="G71" s="39">
        <v>160380</v>
      </c>
      <c r="H71" s="40" t="s">
        <v>566</v>
      </c>
      <c r="I71" s="41" t="s">
        <v>571</v>
      </c>
      <c r="J71" s="43" t="s">
        <v>572</v>
      </c>
      <c r="K71" s="43" t="str">
        <f>VLOOKUP(Table1[[#This Row],[Người mua hàng]],[1]Sheet1!E:P,8,0)</f>
        <v>2AO8 - WM+ THA332 Phố 1, TT Ngọc Lặc</v>
      </c>
      <c r="L71" s="43"/>
      <c r="M71" s="43" t="str">
        <f>VLOOKUP(Table1[[#This Row],[Người mua hàng]],[1]Sheet1!E:P,9,0)</f>
        <v>Số 332 Phố 1, Thị trấn Ngọc Lặc, Huyện Ngọc Lặc, Tỉnh Thanh Hóa T. Thanh Hóa Việt Nam</v>
      </c>
      <c r="N71" s="43" t="str">
        <f>VLOOKUP(Table1[[#This Row],[Người mua hàng]],[1]Sheet1!E:P,11,0)</f>
        <v>Thanh Hóa</v>
      </c>
      <c r="O71" s="41">
        <f>SUMIF('Báo cáo (2)'!AE:AE,Table1[[#This Row],[Ký hiệu]],'Báo cáo (2)'!O:O)</f>
        <v>148500</v>
      </c>
      <c r="P71" s="41">
        <f>IF(Table1[[#This Row],[Column1]]&lt;&gt;Table1[[#This Row],[Tổng tiền]],Table1[[#This Row],[Tổng tiền]],Table1[[#This Row],[Column1]])</f>
        <v>160380</v>
      </c>
    </row>
    <row r="72" spans="1:16" ht="30" x14ac:dyDescent="0.25">
      <c r="A72" s="36" t="s">
        <v>642</v>
      </c>
      <c r="B72" s="37">
        <v>38256</v>
      </c>
      <c r="C72" s="38">
        <v>45499</v>
      </c>
      <c r="D72" s="37">
        <v>4160514938</v>
      </c>
      <c r="E72" s="39">
        <v>801440</v>
      </c>
      <c r="F72" s="39">
        <v>64115</v>
      </c>
      <c r="G72" s="39">
        <v>865555</v>
      </c>
      <c r="H72" s="40" t="s">
        <v>566</v>
      </c>
      <c r="I72" s="39" t="s">
        <v>643</v>
      </c>
      <c r="J72" s="43" t="s">
        <v>583</v>
      </c>
      <c r="K72" s="43" t="str">
        <f>VLOOKUP(Table1[[#This Row],[Người mua hàng]],[1]Sheet1!E:P,8,0)</f>
        <v>3518 - WM+ PTO 73 Quang Trung</v>
      </c>
      <c r="L72" s="43"/>
      <c r="M72" s="43" t="str">
        <f>VLOOKUP(Table1[[#This Row],[Người mua hàng]],[1]Sheet1!E:P,9,0)</f>
        <v>73 Quang Trung, Phường Nông Trang, Thành phố Việt Trì, T. Phú Thọ Việt Nam</v>
      </c>
      <c r="N72" s="43" t="str">
        <f>VLOOKUP(Table1[[#This Row],[Người mua hàng]],[1]Sheet1!E:P,11,0)</f>
        <v>Phú Thọ</v>
      </c>
      <c r="O72" s="41">
        <f>SUMIF('Báo cáo (2)'!AE:AE,Table1[[#This Row],[Ký hiệu]],'Báo cáo (2)'!O:O)</f>
        <v>801440</v>
      </c>
      <c r="P72" s="41">
        <f>IF(Table1[[#This Row],[Column1]]&lt;&gt;Table1[[#This Row],[Tổng tiền]],Table1[[#This Row],[Tổng tiền]],Table1[[#This Row],[Column1]])</f>
        <v>865555</v>
      </c>
    </row>
    <row r="73" spans="1:16" x14ac:dyDescent="0.25">
      <c r="A73" s="36" t="s">
        <v>644</v>
      </c>
      <c r="B73" s="37">
        <v>38307</v>
      </c>
      <c r="C73" s="38">
        <v>45499</v>
      </c>
      <c r="D73" s="37">
        <v>4161487692</v>
      </c>
      <c r="E73" s="39">
        <v>1332696</v>
      </c>
      <c r="F73" s="39">
        <v>106616</v>
      </c>
      <c r="G73" s="39">
        <v>1439312</v>
      </c>
      <c r="H73" s="40" t="s">
        <v>566</v>
      </c>
      <c r="I73" s="39" t="s">
        <v>569</v>
      </c>
      <c r="J73" s="43"/>
      <c r="K73" s="43">
        <f>VLOOKUP(Table1[[#This Row],[Người mua hàng]],[1]Sheet1!E:P,8,0)</f>
        <v>0</v>
      </c>
      <c r="L73" s="43"/>
      <c r="M73" s="43">
        <f>VLOOKUP(Table1[[#This Row],[Người mua hàng]],[1]Sheet1!E:P,9,0)</f>
        <v>0</v>
      </c>
      <c r="N73" s="43">
        <f>VLOOKUP(Table1[[#This Row],[Người mua hàng]],[1]Sheet1!E:P,11,0)</f>
        <v>0</v>
      </c>
      <c r="O73" s="41">
        <f>SUMIF('Báo cáo (2)'!AE:AE,Table1[[#This Row],[Ký hiệu]],'Báo cáo (2)'!O:O)</f>
        <v>1332696</v>
      </c>
      <c r="P73" s="41">
        <f>IF(Table1[[#This Row],[Column1]]&lt;&gt;Table1[[#This Row],[Tổng tiền]],Table1[[#This Row],[Tổng tiền]],Table1[[#This Row],[Column1]])</f>
        <v>1439312</v>
      </c>
    </row>
    <row r="74" spans="1:16" x14ac:dyDescent="0.25">
      <c r="A74" s="36" t="s">
        <v>645</v>
      </c>
      <c r="B74" s="37">
        <v>38314</v>
      </c>
      <c r="C74" s="38">
        <v>45499</v>
      </c>
      <c r="D74" s="37">
        <v>4161493794</v>
      </c>
      <c r="E74" s="39">
        <v>1332696</v>
      </c>
      <c r="F74" s="39">
        <v>106616</v>
      </c>
      <c r="G74" s="39">
        <v>1439312</v>
      </c>
      <c r="H74" s="40" t="s">
        <v>566</v>
      </c>
      <c r="I74" s="39" t="s">
        <v>569</v>
      </c>
      <c r="J74" s="43"/>
      <c r="K74" s="43">
        <f>VLOOKUP(Table1[[#This Row],[Người mua hàng]],[1]Sheet1!E:P,8,0)</f>
        <v>0</v>
      </c>
      <c r="L74" s="43"/>
      <c r="M74" s="43">
        <f>VLOOKUP(Table1[[#This Row],[Người mua hàng]],[1]Sheet1!E:P,9,0)</f>
        <v>0</v>
      </c>
      <c r="N74" s="43">
        <f>VLOOKUP(Table1[[#This Row],[Người mua hàng]],[1]Sheet1!E:P,11,0)</f>
        <v>0</v>
      </c>
      <c r="O74" s="41">
        <f>SUMIF('Báo cáo (2)'!AE:AE,Table1[[#This Row],[Ký hiệu]],'Báo cáo (2)'!O:O)</f>
        <v>1332696</v>
      </c>
      <c r="P74" s="41">
        <f>IF(Table1[[#This Row],[Column1]]&lt;&gt;Table1[[#This Row],[Tổng tiền]],Table1[[#This Row],[Tổng tiền]],Table1[[#This Row],[Column1]])</f>
        <v>1439312</v>
      </c>
    </row>
    <row r="75" spans="1:16" x14ac:dyDescent="0.25">
      <c r="A75" s="36" t="s">
        <v>646</v>
      </c>
      <c r="B75" s="37">
        <v>40303</v>
      </c>
      <c r="C75" s="38">
        <v>45512</v>
      </c>
      <c r="D75" s="37">
        <v>4161712440</v>
      </c>
      <c r="E75" s="39">
        <v>888464</v>
      </c>
      <c r="F75" s="39">
        <v>71077</v>
      </c>
      <c r="G75" s="39">
        <v>959541</v>
      </c>
      <c r="H75" s="40" t="s">
        <v>566</v>
      </c>
      <c r="I75" s="39" t="s">
        <v>569</v>
      </c>
      <c r="J75" s="43"/>
      <c r="K75" s="43">
        <f>VLOOKUP(Table1[[#This Row],[Người mua hàng]],[1]Sheet1!E:P,8,0)</f>
        <v>0</v>
      </c>
      <c r="L75" s="43"/>
      <c r="M75" s="43">
        <f>VLOOKUP(Table1[[#This Row],[Người mua hàng]],[1]Sheet1!E:P,9,0)</f>
        <v>0</v>
      </c>
      <c r="N75" s="43">
        <f>VLOOKUP(Table1[[#This Row],[Người mua hàng]],[1]Sheet1!E:P,11,0)</f>
        <v>0</v>
      </c>
      <c r="O75" s="41">
        <f>SUMIF('Báo cáo (2)'!AE:AE,Table1[[#This Row],[Ký hiệu]],'Báo cáo (2)'!O:O)</f>
        <v>888464</v>
      </c>
      <c r="P75" s="41">
        <f>IF(Table1[[#This Row],[Column1]]&lt;&gt;Table1[[#This Row],[Tổng tiền]],Table1[[#This Row],[Tổng tiền]],Table1[[#This Row],[Column1]])</f>
        <v>959541</v>
      </c>
    </row>
    <row r="76" spans="1:16" x14ac:dyDescent="0.25">
      <c r="A76" s="36" t="s">
        <v>647</v>
      </c>
      <c r="B76" s="37">
        <v>41005</v>
      </c>
      <c r="C76" s="38">
        <v>45512</v>
      </c>
      <c r="D76" s="37">
        <v>4162165933</v>
      </c>
      <c r="E76" s="39">
        <v>1679632</v>
      </c>
      <c r="F76" s="39">
        <v>134371</v>
      </c>
      <c r="G76" s="39">
        <v>1814003</v>
      </c>
      <c r="H76" s="40" t="s">
        <v>566</v>
      </c>
      <c r="I76" s="41" t="s">
        <v>571</v>
      </c>
      <c r="J76" s="43" t="s">
        <v>572</v>
      </c>
      <c r="K76" s="43" t="str">
        <f>VLOOKUP(Table1[[#This Row],[Người mua hàng]],[1]Sheet1!E:P,8,0)</f>
        <v>4366 - WIN HCM CC 237 Nguyễn Văn Hưởng</v>
      </c>
      <c r="L76" s="43"/>
      <c r="M76" s="43" t="str">
        <f>VLOOKUP(Table1[[#This Row],[Người mua hàng]],[1]Sheet1!E:P,9,0)</f>
        <v>237 Nguyễn Văn Hưởng, P. Thảo Điền, Quận 2, TP. Hồ Chí Minh Việt Nam</v>
      </c>
      <c r="N76" s="43" t="str">
        <f>VLOOKUP(Table1[[#This Row],[Người mua hàng]],[1]Sheet1!E:P,11,0)</f>
        <v>TP.Hồ Chí Minh</v>
      </c>
      <c r="O76" s="41">
        <f>SUMIF('Báo cáo (2)'!AE:AE,Table1[[#This Row],[Ký hiệu]],'Báo cáo (2)'!O:O)</f>
        <v>1679632</v>
      </c>
      <c r="P76" s="41">
        <f>IF(Table1[[#This Row],[Column1]]&lt;&gt;Table1[[#This Row],[Tổng tiền]],Table1[[#This Row],[Tổng tiền]],Table1[[#This Row],[Column1]])</f>
        <v>1814003</v>
      </c>
    </row>
    <row r="77" spans="1:16" ht="45" x14ac:dyDescent="0.25">
      <c r="A77" s="36" t="s">
        <v>648</v>
      </c>
      <c r="B77" s="37">
        <v>41131</v>
      </c>
      <c r="C77" s="38">
        <v>45512</v>
      </c>
      <c r="D77" s="37">
        <v>4162229127</v>
      </c>
      <c r="E77" s="39">
        <v>1842287</v>
      </c>
      <c r="F77" s="39">
        <v>147383</v>
      </c>
      <c r="G77" s="39">
        <v>1989670</v>
      </c>
      <c r="H77" s="40" t="s">
        <v>566</v>
      </c>
      <c r="I77" s="41" t="s">
        <v>537</v>
      </c>
      <c r="J77" s="42" t="s">
        <v>567</v>
      </c>
      <c r="K77" s="43" t="str">
        <f>VLOOKUP(Table1[[#This Row],[Người mua hàng]],[1]Sheet1!E:P,8,0)</f>
        <v>5234 - WM+ CTO 158 đường 30/4</v>
      </c>
      <c r="L77" s="43"/>
      <c r="M77" s="43" t="str">
        <f>VLOOKUP(Table1[[#This Row],[Người mua hàng]],[1]Sheet1!E:P,9,0)</f>
        <v>158 đường 30/4, Phường An Phú, Quận Ninh Kiều, TP. Cần Thơ Việt Nam</v>
      </c>
      <c r="N77" s="43" t="str">
        <f>VLOOKUP(Table1[[#This Row],[Người mua hàng]],[1]Sheet1!E:P,11,0)</f>
        <v>TP.Cần Thơ</v>
      </c>
      <c r="O77" s="41">
        <f>SUMIF('Báo cáo (2)'!AE:AE,Table1[[#This Row],[Ký hiệu]],'Báo cáo (2)'!O:O)</f>
        <v>1842287</v>
      </c>
      <c r="P77" s="41">
        <f>IF(Table1[[#This Row],[Column1]]&lt;&gt;Table1[[#This Row],[Tổng tiền]],Table1[[#This Row],[Tổng tiền]],Table1[[#This Row],[Column1]])</f>
        <v>1989670</v>
      </c>
    </row>
    <row r="78" spans="1:16" x14ac:dyDescent="0.25">
      <c r="A78" s="36" t="s">
        <v>649</v>
      </c>
      <c r="B78" s="37">
        <v>41290</v>
      </c>
      <c r="C78" s="38">
        <v>45513</v>
      </c>
      <c r="D78" s="37">
        <v>4162119666</v>
      </c>
      <c r="E78" s="39">
        <v>6663480</v>
      </c>
      <c r="F78" s="39">
        <v>533078</v>
      </c>
      <c r="G78" s="39">
        <v>7196558</v>
      </c>
      <c r="H78" s="40" t="s">
        <v>566</v>
      </c>
      <c r="I78" s="39" t="s">
        <v>569</v>
      </c>
      <c r="J78" s="43"/>
      <c r="K78" s="43">
        <f>VLOOKUP(Table1[[#This Row],[Người mua hàng]],[1]Sheet1!E:P,8,0)</f>
        <v>0</v>
      </c>
      <c r="L78" s="43"/>
      <c r="M78" s="43">
        <f>VLOOKUP(Table1[[#This Row],[Người mua hàng]],[1]Sheet1!E:P,9,0)</f>
        <v>0</v>
      </c>
      <c r="N78" s="43">
        <f>VLOOKUP(Table1[[#This Row],[Người mua hàng]],[1]Sheet1!E:P,11,0)</f>
        <v>0</v>
      </c>
      <c r="O78" s="41">
        <f>SUMIF('Báo cáo (2)'!AE:AE,Table1[[#This Row],[Ký hiệu]],'Báo cáo (2)'!O:O)</f>
        <v>6663480</v>
      </c>
      <c r="P78" s="41">
        <f>IF(Table1[[#This Row],[Column1]]&lt;&gt;Table1[[#This Row],[Tổng tiền]],Table1[[#This Row],[Tổng tiền]],Table1[[#This Row],[Column1]])</f>
        <v>7196558</v>
      </c>
    </row>
    <row r="79" spans="1:16" s="50" customFormat="1" x14ac:dyDescent="0.25">
      <c r="A79" s="44" t="s">
        <v>650</v>
      </c>
      <c r="B79" s="37">
        <v>43813</v>
      </c>
      <c r="C79" s="46">
        <v>45526</v>
      </c>
      <c r="D79" s="45">
        <v>4162383176</v>
      </c>
      <c r="E79" s="47">
        <v>2227500</v>
      </c>
      <c r="F79" s="47">
        <v>178200</v>
      </c>
      <c r="G79" s="47">
        <v>2405700</v>
      </c>
      <c r="H79" s="48" t="s">
        <v>566</v>
      </c>
      <c r="I79" s="39" t="s">
        <v>569</v>
      </c>
      <c r="J79" s="49"/>
      <c r="K79" s="49">
        <f>VLOOKUP(Table1[[#This Row],[Người mua hàng]],[1]Sheet1!E:P,8,0)</f>
        <v>0</v>
      </c>
      <c r="L79" s="49"/>
      <c r="M79" s="49">
        <f>VLOOKUP(Table1[[#This Row],[Người mua hàng]],[1]Sheet1!E:P,9,0)</f>
        <v>0</v>
      </c>
      <c r="N79" s="49">
        <f>VLOOKUP(Table1[[#This Row],[Người mua hàng]],[1]Sheet1!E:P,11,0)</f>
        <v>0</v>
      </c>
      <c r="O79" s="41">
        <f>SUMIF('Báo cáo (2)'!AE:AE,Table1[[#This Row],[Ký hiệu]],'Báo cáo (2)'!O:O)</f>
        <v>2227500</v>
      </c>
      <c r="P79" s="41">
        <f>IF(Table1[[#This Row],[Column1]]&lt;&gt;Table1[[#This Row],[Tổng tiền]],Table1[[#This Row],[Tổng tiền]],Table1[[#This Row],[Column1]])</f>
        <v>2405700</v>
      </c>
    </row>
    <row r="80" spans="1:16" x14ac:dyDescent="0.25">
      <c r="A80" s="36" t="s">
        <v>651</v>
      </c>
      <c r="B80" s="37">
        <v>44289</v>
      </c>
      <c r="C80" s="38">
        <v>45526</v>
      </c>
      <c r="D80" s="37">
        <v>4162035567</v>
      </c>
      <c r="E80" s="39">
        <v>2291302</v>
      </c>
      <c r="F80" s="39">
        <v>183304</v>
      </c>
      <c r="G80" s="39">
        <v>2474606</v>
      </c>
      <c r="H80" s="40" t="s">
        <v>566</v>
      </c>
      <c r="I80" s="39" t="s">
        <v>569</v>
      </c>
      <c r="J80" s="43"/>
      <c r="K80" s="43">
        <f>VLOOKUP(Table1[[#This Row],[Người mua hàng]],[1]Sheet1!E:P,8,0)</f>
        <v>0</v>
      </c>
      <c r="L80" s="43"/>
      <c r="M80" s="43">
        <f>VLOOKUP(Table1[[#This Row],[Người mua hàng]],[1]Sheet1!E:P,9,0)</f>
        <v>0</v>
      </c>
      <c r="N80" s="43">
        <f>VLOOKUP(Table1[[#This Row],[Người mua hàng]],[1]Sheet1!E:P,11,0)</f>
        <v>0</v>
      </c>
      <c r="O80" s="41">
        <f>SUMIF('Báo cáo (2)'!AE:AE,Table1[[#This Row],[Ký hiệu]],'Báo cáo (2)'!O:O)</f>
        <v>2291302</v>
      </c>
      <c r="P80" s="41">
        <f>IF(Table1[[#This Row],[Column1]]&lt;&gt;Table1[[#This Row],[Tổng tiền]],Table1[[#This Row],[Tổng tiền]],Table1[[#This Row],[Column1]])</f>
        <v>2474606</v>
      </c>
    </row>
    <row r="81" spans="1:16" x14ac:dyDescent="0.25">
      <c r="A81" s="36" t="s">
        <v>652</v>
      </c>
      <c r="B81" s="37">
        <v>44845</v>
      </c>
      <c r="C81" s="38">
        <v>45527</v>
      </c>
      <c r="D81" s="37">
        <v>4162701135</v>
      </c>
      <c r="E81" s="39">
        <v>780885</v>
      </c>
      <c r="F81" s="39">
        <v>62471</v>
      </c>
      <c r="G81" s="39">
        <v>843356</v>
      </c>
      <c r="H81" s="40" t="s">
        <v>566</v>
      </c>
      <c r="I81" s="39" t="s">
        <v>569</v>
      </c>
      <c r="J81" s="43"/>
      <c r="K81" s="43">
        <f>VLOOKUP(Table1[[#This Row],[Người mua hàng]],[1]Sheet1!E:P,8,0)</f>
        <v>0</v>
      </c>
      <c r="L81" s="43"/>
      <c r="M81" s="43">
        <f>VLOOKUP(Table1[[#This Row],[Người mua hàng]],[1]Sheet1!E:P,9,0)</f>
        <v>0</v>
      </c>
      <c r="N81" s="43">
        <f>VLOOKUP(Table1[[#This Row],[Người mua hàng]],[1]Sheet1!E:P,11,0)</f>
        <v>0</v>
      </c>
      <c r="O81" s="41">
        <f>SUMIF('Báo cáo (2)'!AE:AE,Table1[[#This Row],[Ký hiệu]],'Báo cáo (2)'!O:O)</f>
        <v>780885</v>
      </c>
      <c r="P81" s="41">
        <f>IF(Table1[[#This Row],[Column1]]&lt;&gt;Table1[[#This Row],[Tổng tiền]],Table1[[#This Row],[Tổng tiền]],Table1[[#This Row],[Column1]])</f>
        <v>843356</v>
      </c>
    </row>
    <row r="82" spans="1:16" x14ac:dyDescent="0.25">
      <c r="A82" s="36" t="s">
        <v>653</v>
      </c>
      <c r="B82" s="37">
        <v>44929</v>
      </c>
      <c r="C82" s="38">
        <v>45527</v>
      </c>
      <c r="D82" s="37">
        <v>4162478314</v>
      </c>
      <c r="E82" s="39">
        <v>1113750</v>
      </c>
      <c r="F82" s="39">
        <v>89100</v>
      </c>
      <c r="G82" s="39">
        <v>1202850</v>
      </c>
      <c r="H82" s="40" t="s">
        <v>566</v>
      </c>
      <c r="I82" s="39" t="s">
        <v>569</v>
      </c>
      <c r="J82" s="43"/>
      <c r="K82" s="43">
        <f>VLOOKUP(Table1[[#This Row],[Người mua hàng]],[1]Sheet1!E:P,8,0)</f>
        <v>0</v>
      </c>
      <c r="L82" s="43"/>
      <c r="M82" s="43">
        <f>VLOOKUP(Table1[[#This Row],[Người mua hàng]],[1]Sheet1!E:P,9,0)</f>
        <v>0</v>
      </c>
      <c r="N82" s="43">
        <f>VLOOKUP(Table1[[#This Row],[Người mua hàng]],[1]Sheet1!E:P,11,0)</f>
        <v>0</v>
      </c>
      <c r="O82" s="41">
        <f>SUMIF('Báo cáo (2)'!AE:AE,Table1[[#This Row],[Ký hiệu]],'Báo cáo (2)'!O:O)</f>
        <v>1113750</v>
      </c>
      <c r="P82" s="41">
        <f>IF(Table1[[#This Row],[Column1]]&lt;&gt;Table1[[#This Row],[Tổng tiền]],Table1[[#This Row],[Tổng tiền]],Table1[[#This Row],[Column1]])</f>
        <v>1202850</v>
      </c>
    </row>
    <row r="83" spans="1:16" ht="45" x14ac:dyDescent="0.25">
      <c r="A83" s="36" t="s">
        <v>654</v>
      </c>
      <c r="B83" s="37">
        <v>45390</v>
      </c>
      <c r="C83" s="38">
        <v>45533</v>
      </c>
      <c r="D83" s="37">
        <v>4162708922</v>
      </c>
      <c r="E83" s="39">
        <v>2067006</v>
      </c>
      <c r="F83" s="39">
        <v>165360</v>
      </c>
      <c r="G83" s="39">
        <v>2232366</v>
      </c>
      <c r="H83" s="40" t="s">
        <v>566</v>
      </c>
      <c r="I83" s="41" t="s">
        <v>540</v>
      </c>
      <c r="J83" s="42" t="s">
        <v>567</v>
      </c>
      <c r="K83" s="43" t="str">
        <f>VLOOKUP(Table1[[#This Row],[Người mua hàng]],[1]Sheet1!E:P,8,0)</f>
        <v>3990 - WM+ HNI Ngã Ba Lương Quy</v>
      </c>
      <c r="L83" s="43"/>
      <c r="M83" s="43" t="str">
        <f>VLOOKUP(Table1[[#This Row],[Người mua hàng]],[1]Sheet1!E:P,9,0)</f>
        <v>Thôn Lương Quy, Xã thư Lâm, Thành phố Hà Nội TP. Hà Nội Việt Nam</v>
      </c>
      <c r="N83" s="43" t="str">
        <f>VLOOKUP(Table1[[#This Row],[Người mua hàng]],[1]Sheet1!E:P,11,0)</f>
        <v>TP.Hà Nội</v>
      </c>
      <c r="O83" s="41">
        <f>SUMIF('Báo cáo (2)'!AE:AE,Table1[[#This Row],[Ký hiệu]],'Báo cáo (2)'!O:O)</f>
        <v>2067006</v>
      </c>
      <c r="P83" s="41">
        <f>IF(Table1[[#This Row],[Column1]]&lt;&gt;Table1[[#This Row],[Tổng tiền]],Table1[[#This Row],[Tổng tiền]],Table1[[#This Row],[Column1]])</f>
        <v>2232366</v>
      </c>
    </row>
    <row r="84" spans="1:16" ht="45" x14ac:dyDescent="0.25">
      <c r="A84" s="36" t="s">
        <v>655</v>
      </c>
      <c r="B84" s="37">
        <v>45534</v>
      </c>
      <c r="C84" s="38">
        <v>45533</v>
      </c>
      <c r="D84" s="37">
        <v>4162790098</v>
      </c>
      <c r="E84" s="39">
        <v>1363031</v>
      </c>
      <c r="F84" s="39">
        <v>109042</v>
      </c>
      <c r="G84" s="39">
        <v>1472073</v>
      </c>
      <c r="H84" s="40" t="s">
        <v>566</v>
      </c>
      <c r="I84" s="41" t="s">
        <v>530</v>
      </c>
      <c r="J84" s="42" t="s">
        <v>567</v>
      </c>
      <c r="K84" s="43" t="str">
        <f>VLOOKUP(Table1[[#This Row],[Người mua hàng]],[1]Sheet1!E:P,8,0)</f>
        <v>6312 - WM+ HNI Thiết Bình, Đông Anh</v>
      </c>
      <c r="L84" s="43"/>
      <c r="M84" s="43" t="str">
        <f>VLOOKUP(Table1[[#This Row],[Người mua hàng]],[1]Sheet1!E:P,9,0)</f>
        <v>Thôn Thiết Bình, Xã Vân Hà, H. Đông Anh TP. Hà Nội Việt Nam</v>
      </c>
      <c r="N84" s="43" t="str">
        <f>VLOOKUP(Table1[[#This Row],[Người mua hàng]],[1]Sheet1!E:P,11,0)</f>
        <v>TP.Hà Nội</v>
      </c>
      <c r="O84" s="41">
        <f>SUMIF('Báo cáo (2)'!AE:AE,Table1[[#This Row],[Ký hiệu]],'Báo cáo (2)'!O:O)</f>
        <v>1363031</v>
      </c>
      <c r="P84" s="41">
        <f>IF(Table1[[#This Row],[Column1]]&lt;&gt;Table1[[#This Row],[Tổng tiền]],Table1[[#This Row],[Tổng tiền]],Table1[[#This Row],[Column1]])</f>
        <v>1472073</v>
      </c>
    </row>
    <row r="85" spans="1:16" ht="45" x14ac:dyDescent="0.25">
      <c r="A85" s="36" t="s">
        <v>656</v>
      </c>
      <c r="B85" s="37">
        <v>45587</v>
      </c>
      <c r="C85" s="38">
        <v>45533</v>
      </c>
      <c r="D85" s="37">
        <v>4162513665</v>
      </c>
      <c r="E85" s="39">
        <v>1714040</v>
      </c>
      <c r="F85" s="39">
        <v>137123</v>
      </c>
      <c r="G85" s="39">
        <v>1851163</v>
      </c>
      <c r="H85" s="40" t="s">
        <v>566</v>
      </c>
      <c r="I85" s="41" t="s">
        <v>541</v>
      </c>
      <c r="J85" s="42" t="s">
        <v>567</v>
      </c>
      <c r="K85" s="43" t="str">
        <f>VLOOKUP(Table1[[#This Row],[Người mua hàng]],[1]Sheet1!E:P,8,0)</f>
        <v>4125 - WM+ HNI CC Trung Ương Đảng</v>
      </c>
      <c r="L85" s="43"/>
      <c r="M85" s="43" t="str">
        <f>VLOOKUP(Table1[[#This Row],[Người mua hàng]],[1]Sheet1!E:P,9,0)</f>
        <v>Tòa chung cư văn phòng Trung ương Đảng, số 44 ngõ 260 Đội Cấn, Phường Liễu Giai Quận Ba Đình, TP. Hà Nội Việt Nam</v>
      </c>
      <c r="N85" s="43" t="str">
        <f>VLOOKUP(Table1[[#This Row],[Người mua hàng]],[1]Sheet1!E:P,11,0)</f>
        <v>TP.Hà Nội</v>
      </c>
      <c r="O85" s="41">
        <f>SUMIF('Báo cáo (2)'!AE:AE,Table1[[#This Row],[Ký hiệu]],'Báo cáo (2)'!O:O)</f>
        <v>1714040</v>
      </c>
      <c r="P85" s="41">
        <f>IF(Table1[[#This Row],[Column1]]&lt;&gt;Table1[[#This Row],[Tổng tiền]],Table1[[#This Row],[Tổng tiền]],Table1[[#This Row],[Column1]])</f>
        <v>1851163</v>
      </c>
    </row>
    <row r="86" spans="1:16" ht="45" x14ac:dyDescent="0.25">
      <c r="A86" s="36" t="s">
        <v>657</v>
      </c>
      <c r="B86" s="37">
        <v>45596</v>
      </c>
      <c r="C86" s="38">
        <v>45533</v>
      </c>
      <c r="D86" s="37">
        <v>4162875170</v>
      </c>
      <c r="E86" s="39">
        <v>1873700</v>
      </c>
      <c r="F86" s="39">
        <v>149896</v>
      </c>
      <c r="G86" s="39">
        <v>2023596</v>
      </c>
      <c r="H86" s="40" t="s">
        <v>566</v>
      </c>
      <c r="I86" s="41" t="s">
        <v>530</v>
      </c>
      <c r="J86" s="42" t="s">
        <v>567</v>
      </c>
      <c r="K86" s="43" t="str">
        <f>VLOOKUP(Table1[[#This Row],[Người mua hàng]],[1]Sheet1!E:P,8,0)</f>
        <v>5585 - WM+ HNI Tòa D Việt Đức Complex</v>
      </c>
      <c r="L86" s="43"/>
      <c r="M86" s="43" t="str">
        <f>VLOOKUP(Table1[[#This Row],[Người mua hàng]],[1]Sheet1!E:P,9,0)</f>
        <v>Lô DTM01, Tầng 1, Tòa D Viet Duc Complex, ngõ 164 Khuất Duy Tiến, P. Nhân Chính, Q. Thanh Xuân, Hà Nội Việt Nam</v>
      </c>
      <c r="N86" s="43" t="str">
        <f>VLOOKUP(Table1[[#This Row],[Người mua hàng]],[1]Sheet1!E:P,11,0)</f>
        <v>TP.Hà Nội</v>
      </c>
      <c r="O86" s="41">
        <f>SUMIF('Báo cáo (2)'!AE:AE,Table1[[#This Row],[Ký hiệu]],'Báo cáo (2)'!O:O)</f>
        <v>1873700</v>
      </c>
      <c r="P86" s="41">
        <f>IF(Table1[[#This Row],[Column1]]&lt;&gt;Table1[[#This Row],[Tổng tiền]],Table1[[#This Row],[Tổng tiền]],Table1[[#This Row],[Column1]])</f>
        <v>2023596</v>
      </c>
    </row>
    <row r="87" spans="1:16" ht="45" x14ac:dyDescent="0.25">
      <c r="A87" s="36" t="s">
        <v>658</v>
      </c>
      <c r="B87" s="37">
        <v>45639</v>
      </c>
      <c r="C87" s="38">
        <v>45533</v>
      </c>
      <c r="D87" s="37">
        <v>4162709043</v>
      </c>
      <c r="E87" s="39">
        <v>2142260</v>
      </c>
      <c r="F87" s="39">
        <v>171381</v>
      </c>
      <c r="G87" s="39">
        <v>2313641</v>
      </c>
      <c r="H87" s="40" t="s">
        <v>566</v>
      </c>
      <c r="I87" s="41" t="s">
        <v>544</v>
      </c>
      <c r="J87" s="42" t="s">
        <v>567</v>
      </c>
      <c r="K87" s="43" t="str">
        <f>VLOOKUP(Table1[[#This Row],[Người mua hàng]],[1]Sheet1!E:P,8,0)</f>
        <v>5685 - WM+ HNI Thôn 4 Canh Nậu, Thạch Thất</v>
      </c>
      <c r="L87" s="43"/>
      <c r="M87" s="43" t="str">
        <f>VLOOKUP(Table1[[#This Row],[Người mua hàng]],[1]Sheet1!E:P,9,0)</f>
        <v>Thôn 4, Xã Canh Nậu, Huyện Thạch Thất, TP. Hà Nội Việt Nam</v>
      </c>
      <c r="N87" s="43" t="str">
        <f>VLOOKUP(Table1[[#This Row],[Người mua hàng]],[1]Sheet1!E:P,11,0)</f>
        <v>TP.Hà Nội</v>
      </c>
      <c r="O87" s="41">
        <f>SUMIF('Báo cáo (2)'!AE:AE,Table1[[#This Row],[Ký hiệu]],'Báo cáo (2)'!O:O)</f>
        <v>2142260</v>
      </c>
      <c r="P87" s="41">
        <f>IF(Table1[[#This Row],[Column1]]&lt;&gt;Table1[[#This Row],[Tổng tiền]],Table1[[#This Row],[Tổng tiền]],Table1[[#This Row],[Column1]])</f>
        <v>2313641</v>
      </c>
    </row>
    <row r="88" spans="1:16" ht="45" x14ac:dyDescent="0.25">
      <c r="A88" s="36" t="s">
        <v>659</v>
      </c>
      <c r="B88" s="37">
        <v>45708</v>
      </c>
      <c r="C88" s="38">
        <v>45533</v>
      </c>
      <c r="D88" s="37">
        <v>4162772353</v>
      </c>
      <c r="E88" s="39">
        <v>1816510</v>
      </c>
      <c r="F88" s="39">
        <v>145321</v>
      </c>
      <c r="G88" s="39">
        <v>1961831</v>
      </c>
      <c r="H88" s="40" t="s">
        <v>566</v>
      </c>
      <c r="I88" s="41" t="s">
        <v>545</v>
      </c>
      <c r="J88" s="42" t="s">
        <v>567</v>
      </c>
      <c r="K88" s="43" t="str">
        <f>VLOOKUP(Table1[[#This Row],[Người mua hàng]],[1]Sheet1!E:P,8,0)</f>
        <v>3280 - WM+ HNI TDP 5 Mễ Trì Hạ</v>
      </c>
      <c r="L88" s="43"/>
      <c r="M88" s="43" t="str">
        <f>VLOOKUP(Table1[[#This Row],[Người mua hàng]],[1]Sheet1!E:P,9,0)</f>
        <v>TDP số 5 Mễ Trì Hạ, Phường Mễ Trì, Quận Nam Từ Liêm, TP. Hà Nội Việt Nam</v>
      </c>
      <c r="N88" s="43" t="str">
        <f>VLOOKUP(Table1[[#This Row],[Người mua hàng]],[1]Sheet1!E:P,11,0)</f>
        <v>TP.Hà Nội</v>
      </c>
      <c r="O88" s="41">
        <f>SUMIF('Báo cáo (2)'!AE:AE,Table1[[#This Row],[Ký hiệu]],'Báo cáo (2)'!O:O)</f>
        <v>1816510</v>
      </c>
      <c r="P88" s="41">
        <f>IF(Table1[[#This Row],[Column1]]&lt;&gt;Table1[[#This Row],[Tổng tiền]],Table1[[#This Row],[Tổng tiền]],Table1[[#This Row],[Column1]])</f>
        <v>1961831</v>
      </c>
    </row>
    <row r="89" spans="1:16" x14ac:dyDescent="0.25">
      <c r="A89" s="36" t="s">
        <v>660</v>
      </c>
      <c r="B89" s="37">
        <v>45835</v>
      </c>
      <c r="C89" s="38">
        <v>45533</v>
      </c>
      <c r="D89" s="37">
        <v>4162977799</v>
      </c>
      <c r="E89" s="39">
        <v>2467631</v>
      </c>
      <c r="F89" s="39">
        <v>197410</v>
      </c>
      <c r="G89" s="39">
        <v>2665041</v>
      </c>
      <c r="H89" s="40" t="s">
        <v>566</v>
      </c>
      <c r="I89" s="39" t="s">
        <v>569</v>
      </c>
      <c r="J89" s="43"/>
      <c r="K89" s="43">
        <f>VLOOKUP(Table1[[#This Row],[Người mua hàng]],[1]Sheet1!E:P,8,0)</f>
        <v>0</v>
      </c>
      <c r="L89" s="43"/>
      <c r="M89" s="43">
        <f>VLOOKUP(Table1[[#This Row],[Người mua hàng]],[1]Sheet1!E:P,9,0)</f>
        <v>0</v>
      </c>
      <c r="N89" s="43">
        <f>VLOOKUP(Table1[[#This Row],[Người mua hàng]],[1]Sheet1!E:P,11,0)</f>
        <v>0</v>
      </c>
      <c r="O89" s="41">
        <f>SUMIF('Báo cáo (2)'!AE:AE,Table1[[#This Row],[Ký hiệu]],'Báo cáo (2)'!O:O)</f>
        <v>2467631</v>
      </c>
      <c r="P89" s="41">
        <f>IF(Table1[[#This Row],[Column1]]&lt;&gt;Table1[[#This Row],[Tổng tiền]],Table1[[#This Row],[Tổng tiền]],Table1[[#This Row],[Column1]])</f>
        <v>2665041</v>
      </c>
    </row>
    <row r="90" spans="1:16" ht="45" x14ac:dyDescent="0.25">
      <c r="A90" s="36" t="s">
        <v>661</v>
      </c>
      <c r="B90" s="37">
        <v>45961</v>
      </c>
      <c r="C90" s="38">
        <v>45533</v>
      </c>
      <c r="D90" s="37">
        <v>4162513066</v>
      </c>
      <c r="E90" s="39">
        <v>1622040</v>
      </c>
      <c r="F90" s="39">
        <v>129763</v>
      </c>
      <c r="G90" s="39">
        <v>1751803</v>
      </c>
      <c r="H90" s="40" t="s">
        <v>566</v>
      </c>
      <c r="I90" s="41" t="s">
        <v>547</v>
      </c>
      <c r="J90" s="42" t="s">
        <v>567</v>
      </c>
      <c r="K90" s="43" t="str">
        <f>VLOOKUP(Table1[[#This Row],[Người mua hàng]],[1]Sheet1!E:P,8,0)</f>
        <v>2400 - WM+ HNI 31 Mạc Thị Bưởi</v>
      </c>
      <c r="L90" s="43"/>
      <c r="M90" s="43" t="str">
        <f>VLOOKUP(Table1[[#This Row],[Người mua hàng]],[1]Sheet1!E:P,9,0)</f>
        <v>Số 31 Mạc Thị Bưởi, P. Vĩnh Tuy, Q., Quận Hai Bà Trưng, TP. Hà Nội Việt Nam</v>
      </c>
      <c r="N90" s="43" t="str">
        <f>VLOOKUP(Table1[[#This Row],[Người mua hàng]],[1]Sheet1!E:P,11,0)</f>
        <v>TP.Hà Nội</v>
      </c>
      <c r="O90" s="41">
        <f>SUMIF('Báo cáo (2)'!AE:AE,Table1[[#This Row],[Ký hiệu]],'Báo cáo (2)'!O:O)</f>
        <v>1622040</v>
      </c>
      <c r="P90" s="41">
        <f>IF(Table1[[#This Row],[Column1]]&lt;&gt;Table1[[#This Row],[Tổng tiền]],Table1[[#This Row],[Tổng tiền]],Table1[[#This Row],[Column1]])</f>
        <v>1751803</v>
      </c>
    </row>
    <row r="91" spans="1:16" ht="45" x14ac:dyDescent="0.25">
      <c r="A91" s="36" t="s">
        <v>662</v>
      </c>
      <c r="B91" s="37">
        <v>46296</v>
      </c>
      <c r="C91" s="38">
        <v>45533</v>
      </c>
      <c r="D91" s="37">
        <v>4162558428</v>
      </c>
      <c r="E91" s="39">
        <v>2802990</v>
      </c>
      <c r="F91" s="39">
        <v>224239</v>
      </c>
      <c r="G91" s="39">
        <v>3027229</v>
      </c>
      <c r="H91" s="40" t="s">
        <v>566</v>
      </c>
      <c r="I91" s="41" t="s">
        <v>539</v>
      </c>
      <c r="J91" s="42" t="s">
        <v>567</v>
      </c>
      <c r="K91" s="43" t="str">
        <f>VLOOKUP(Table1[[#This Row],[Người mua hàng]],[1]Sheet1!E:P,8,0)</f>
        <v>5889 - WM+ CBG 56 Tổ 4 Đề Thám</v>
      </c>
      <c r="L91" s="43"/>
      <c r="M91" s="43" t="str">
        <f>VLOOKUP(Table1[[#This Row],[Người mua hàng]],[1]Sheet1!E:P,9,0)</f>
        <v>56 Tổ 4, Phường Đề Thám, Thành phố Cao Bằng, T. Cao Bằng Việt Nam</v>
      </c>
      <c r="N91" s="43" t="str">
        <f>VLOOKUP(Table1[[#This Row],[Người mua hàng]],[1]Sheet1!E:P,11,0)</f>
        <v>Cao Bằng</v>
      </c>
      <c r="O91" s="41">
        <f>SUMIF('Báo cáo (2)'!AE:AE,Table1[[#This Row],[Ký hiệu]],'Báo cáo (2)'!O:O)</f>
        <v>2802990</v>
      </c>
      <c r="P91" s="41">
        <f>IF(Table1[[#This Row],[Column1]]&lt;&gt;Table1[[#This Row],[Tổng tiền]],Table1[[#This Row],[Tổng tiền]],Table1[[#This Row],[Column1]])</f>
        <v>3027229</v>
      </c>
    </row>
    <row r="92" spans="1:16" ht="45" x14ac:dyDescent="0.25">
      <c r="A92" s="36" t="s">
        <v>663</v>
      </c>
      <c r="B92" s="37">
        <v>46330</v>
      </c>
      <c r="C92" s="38">
        <v>45533</v>
      </c>
      <c r="D92" s="37">
        <v>4162518518</v>
      </c>
      <c r="E92" s="39">
        <v>3305200</v>
      </c>
      <c r="F92" s="39">
        <v>264416</v>
      </c>
      <c r="G92" s="39">
        <v>3569616</v>
      </c>
      <c r="H92" s="40" t="s">
        <v>566</v>
      </c>
      <c r="I92" s="41" t="s">
        <v>542</v>
      </c>
      <c r="J92" s="42" t="s">
        <v>567</v>
      </c>
      <c r="K92" s="43" t="str">
        <f>VLOOKUP(Table1[[#This Row],[Người mua hàng]],[1]Sheet1!E:P,8,0)</f>
        <v>4979 - WM+ NAN 45 Nguyễn Sinh Sắc</v>
      </c>
      <c r="L92" s="43"/>
      <c r="M92" s="43" t="str">
        <f>VLOOKUP(Table1[[#This Row],[Người mua hàng]],[1]Sheet1!E:P,9,0)</f>
        <v>45 Nguyễn Sinh Sắc, Phường Cửa Nam, Thành phố Vinh, T. Nghệ An Việt Nam</v>
      </c>
      <c r="N92" s="43" t="str">
        <f>VLOOKUP(Table1[[#This Row],[Người mua hàng]],[1]Sheet1!E:P,11,0)</f>
        <v>Nghệ An</v>
      </c>
      <c r="O92" s="41">
        <f>SUMIF('Báo cáo (2)'!AE:AE,Table1[[#This Row],[Ký hiệu]],'Báo cáo (2)'!O:O)</f>
        <v>3305200</v>
      </c>
      <c r="P92" s="41">
        <f>IF(Table1[[#This Row],[Column1]]&lt;&gt;Table1[[#This Row],[Tổng tiền]],Table1[[#This Row],[Tổng tiền]],Table1[[#This Row],[Column1]])</f>
        <v>3569616</v>
      </c>
    </row>
    <row r="93" spans="1:16" ht="45" x14ac:dyDescent="0.25">
      <c r="A93" s="36" t="s">
        <v>664</v>
      </c>
      <c r="B93" s="37">
        <v>46392</v>
      </c>
      <c r="C93" s="38">
        <v>45533</v>
      </c>
      <c r="D93" s="37">
        <v>4162552229</v>
      </c>
      <c r="E93" s="39">
        <v>2678155</v>
      </c>
      <c r="F93" s="39">
        <v>214252</v>
      </c>
      <c r="G93" s="39">
        <v>2892407</v>
      </c>
      <c r="H93" s="40" t="s">
        <v>566</v>
      </c>
      <c r="I93" s="41" t="s">
        <v>543</v>
      </c>
      <c r="J93" s="42" t="s">
        <v>567</v>
      </c>
      <c r="K93" s="43" t="str">
        <f>VLOOKUP(Table1[[#This Row],[Người mua hàng]],[1]Sheet1!E:P,8,0)</f>
        <v>5713 - WM+ BNH 167 Chợ Sơn, Tiên Du</v>
      </c>
      <c r="L93" s="43"/>
      <c r="M93" s="43" t="str">
        <f>VLOOKUP(Table1[[#This Row],[Người mua hàng]],[1]Sheet1!E:P,9,0)</f>
        <v>Số 167 Chợ Sơn, xã Việt Đoàn, huyện Tiên Du, tỉnh Bắc Ninh Việt Nam</v>
      </c>
      <c r="N93" s="43" t="str">
        <f>VLOOKUP(Table1[[#This Row],[Người mua hàng]],[1]Sheet1!E:P,11,0)</f>
        <v>Bắc Ninh</v>
      </c>
      <c r="O93" s="41">
        <f>SUMIF('Báo cáo (2)'!AE:AE,Table1[[#This Row],[Ký hiệu]],'Báo cáo (2)'!O:O)</f>
        <v>2678155</v>
      </c>
      <c r="P93" s="41">
        <f>IF(Table1[[#This Row],[Column1]]&lt;&gt;Table1[[#This Row],[Tổng tiền]],Table1[[#This Row],[Tổng tiền]],Table1[[#This Row],[Column1]])</f>
        <v>2892407</v>
      </c>
    </row>
    <row r="94" spans="1:16" ht="30" x14ac:dyDescent="0.25">
      <c r="A94" s="36" t="s">
        <v>665</v>
      </c>
      <c r="B94" s="37">
        <v>46663</v>
      </c>
      <c r="C94" s="38">
        <v>45533</v>
      </c>
      <c r="D94" s="37">
        <v>4162398826</v>
      </c>
      <c r="E94" s="39">
        <v>1081076</v>
      </c>
      <c r="F94" s="39">
        <v>86486</v>
      </c>
      <c r="G94" s="39">
        <v>1167562</v>
      </c>
      <c r="H94" s="40" t="s">
        <v>566</v>
      </c>
      <c r="I94" s="41" t="s">
        <v>666</v>
      </c>
      <c r="J94" s="43" t="s">
        <v>583</v>
      </c>
      <c r="K94" s="43" t="str">
        <f>VLOOKUP(Table1[[#This Row],[Người mua hàng]],[1]Sheet1!E:P,8,0)</f>
        <v>6115 - WM+ QNM 37 Lê Lợi, TP Tam Kỳ</v>
      </c>
      <c r="L94" s="43"/>
      <c r="M94" s="43" t="str">
        <f>VLOOKUP(Table1[[#This Row],[Người mua hàng]],[1]Sheet1!E:P,9,0)</f>
        <v>Số 37 Lê Lợi, Phường An Mỹ, TP. Tam Kỳ, T. Quảng Nam Việt Nam</v>
      </c>
      <c r="N94" s="43" t="str">
        <f>VLOOKUP(Table1[[#This Row],[Người mua hàng]],[1]Sheet1!E:P,11,0)</f>
        <v>Quảng Nam</v>
      </c>
      <c r="O94" s="41">
        <f>SUMIF('Báo cáo (2)'!AE:AE,Table1[[#This Row],[Ký hiệu]],'Báo cáo (2)'!O:O)</f>
        <v>1081076</v>
      </c>
      <c r="P94" s="41">
        <f>IF(Table1[[#This Row],[Column1]]&lt;&gt;Table1[[#This Row],[Tổng tiền]],Table1[[#This Row],[Tổng tiền]],Table1[[#This Row],[Column1]])</f>
        <v>1167562</v>
      </c>
    </row>
    <row r="95" spans="1:16" x14ac:dyDescent="0.25">
      <c r="A95" s="36" t="s">
        <v>667</v>
      </c>
      <c r="B95" s="37">
        <v>46808</v>
      </c>
      <c r="C95" s="38">
        <v>45534</v>
      </c>
      <c r="D95" s="37">
        <v>4162976794</v>
      </c>
      <c r="E95" s="39">
        <v>1187908</v>
      </c>
      <c r="F95" s="39">
        <v>95033</v>
      </c>
      <c r="G95" s="39">
        <v>1282941</v>
      </c>
      <c r="H95" s="40" t="s">
        <v>566</v>
      </c>
      <c r="I95" s="41" t="s">
        <v>571</v>
      </c>
      <c r="J95" s="43" t="s">
        <v>572</v>
      </c>
      <c r="K95" s="43" t="str">
        <f>VLOOKUP(Table1[[#This Row],[Người mua hàng]],[1]Sheet1!E:P,8,0)</f>
        <v>5756 - WM+ BDG CC Phúc Đạt, Căn 124-125</v>
      </c>
      <c r="L95" s="43"/>
      <c r="M95" s="43" t="str">
        <f>VLOOKUP(Table1[[#This Row],[Người mua hàng]],[1]Sheet1!E:P,9,0)</f>
        <v>Căn Shophouse (căn số 124 và 125) tại Tầng 1, CC Phúc Đạt Connect, Khu dân cư Phú Thuận, P. Phú Lợi, TP Thủ Dầu Một, Tỉnh Bình Dương Việt Nam</v>
      </c>
      <c r="N95" s="43" t="str">
        <f>VLOOKUP(Table1[[#This Row],[Người mua hàng]],[1]Sheet1!E:P,11,0)</f>
        <v>Bình Dương</v>
      </c>
      <c r="O95" s="41">
        <f>SUMIF('Báo cáo (2)'!AE:AE,Table1[[#This Row],[Ký hiệu]],'Báo cáo (2)'!O:O)</f>
        <v>1187908</v>
      </c>
      <c r="P95" s="41">
        <f>IF(Table1[[#This Row],[Column1]]&lt;&gt;Table1[[#This Row],[Tổng tiền]],Table1[[#This Row],[Tổng tiền]],Table1[[#This Row],[Column1]])</f>
        <v>1282941</v>
      </c>
    </row>
    <row r="96" spans="1:16" ht="45" x14ac:dyDescent="0.25">
      <c r="A96" s="36" t="s">
        <v>668</v>
      </c>
      <c r="B96" s="37">
        <v>46809</v>
      </c>
      <c r="C96" s="38">
        <v>45534</v>
      </c>
      <c r="D96" s="37">
        <v>4162981353</v>
      </c>
      <c r="E96" s="39">
        <v>1147494</v>
      </c>
      <c r="F96" s="39">
        <v>91800</v>
      </c>
      <c r="G96" s="39">
        <v>1239294</v>
      </c>
      <c r="H96" s="40" t="s">
        <v>566</v>
      </c>
      <c r="I96" s="41" t="s">
        <v>546</v>
      </c>
      <c r="J96" s="42" t="s">
        <v>567</v>
      </c>
      <c r="K96" s="51" t="str">
        <f>VLOOKUP(Table1[[#This Row],[Người mua hàng]],[1]Sheet1!E:P,8,0)</f>
        <v>6096 - WM+ BDG 200 Đường D1-KDC Phú Hòa 1</v>
      </c>
      <c r="L96" s="51"/>
      <c r="M96" s="51" t="str">
        <f>VLOOKUP(Table1[[#This Row],[Người mua hàng]],[1]Sheet1!E:P,9,0)</f>
        <v>200 Đường D1-KDC Phú Hòa 1, Khu 07, P. Phú Hòa, TP. Thủ Dầu Một, T. Bình Dương Việt Nam</v>
      </c>
      <c r="N96" s="51" t="str">
        <f>VLOOKUP(Table1[[#This Row],[Người mua hàng]],[1]Sheet1!E:P,11,0)</f>
        <v>Bình Dương</v>
      </c>
      <c r="O96" s="41">
        <f>SUMIF('Báo cáo (2)'!AE:AE,Table1[[#This Row],[Ký hiệu]],'Báo cáo (2)'!O:O)</f>
        <v>1147494</v>
      </c>
      <c r="P96" s="41">
        <f>IF(Table1[[#This Row],[Column1]]&lt;&gt;Table1[[#This Row],[Tổng tiền]],Table1[[#This Row],[Tổng tiền]],Table1[[#This Row],[Column1]])</f>
        <v>1239294</v>
      </c>
    </row>
    <row r="97" spans="1:16" x14ac:dyDescent="0.25">
      <c r="A97" s="52"/>
      <c r="B97" s="53"/>
      <c r="C97" s="54"/>
      <c r="D97" s="53"/>
      <c r="E97" s="55"/>
      <c r="F97" s="55"/>
      <c r="G97" s="55"/>
      <c r="H97" s="56"/>
      <c r="I97" s="55"/>
      <c r="J97" s="51"/>
      <c r="K97" s="51"/>
      <c r="L97" s="51"/>
      <c r="M97" s="51"/>
      <c r="N97" s="51"/>
      <c r="O97" s="55"/>
      <c r="P97" s="55">
        <f>SUBTOTAL(109,Table1[Column12])</f>
        <v>149186395</v>
      </c>
    </row>
  </sheetData>
  <phoneticPr fontId="12" type="noConversion"/>
  <conditionalFormatting sqref="B97:B1048576 B1:B3">
    <cfRule type="duplicateValues" dxfId="0" priority="1"/>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0E7-DD18-4988-8F00-4B8DBAD5F0BF}">
  <dimension ref="A1:A93"/>
  <sheetViews>
    <sheetView workbookViewId="0">
      <selection sqref="A1:A1048576"/>
    </sheetView>
  </sheetViews>
  <sheetFormatPr defaultRowHeight="15" x14ac:dyDescent="0.25"/>
  <cols>
    <col min="1" max="1" width="15" customWidth="1"/>
  </cols>
  <sheetData>
    <row r="1" spans="1:1" x14ac:dyDescent="0.25">
      <c r="A1" s="4" t="s">
        <v>93</v>
      </c>
    </row>
    <row r="2" spans="1:1" x14ac:dyDescent="0.25">
      <c r="A2" s="2" t="s">
        <v>501</v>
      </c>
    </row>
    <row r="3" spans="1:1" x14ac:dyDescent="0.25">
      <c r="A3" s="2" t="s">
        <v>231</v>
      </c>
    </row>
    <row r="4" spans="1:1" x14ac:dyDescent="0.25">
      <c r="A4" s="2" t="s">
        <v>352</v>
      </c>
    </row>
    <row r="5" spans="1:1" x14ac:dyDescent="0.25">
      <c r="A5" s="2" t="s">
        <v>369</v>
      </c>
    </row>
    <row r="6" spans="1:1" x14ac:dyDescent="0.25">
      <c r="A6" s="2" t="s">
        <v>502</v>
      </c>
    </row>
    <row r="7" spans="1:1" x14ac:dyDescent="0.25">
      <c r="A7" s="14" t="s">
        <v>356</v>
      </c>
    </row>
    <row r="8" spans="1:1" x14ac:dyDescent="0.25">
      <c r="A8" s="2" t="s">
        <v>136</v>
      </c>
    </row>
    <row r="9" spans="1:1" x14ac:dyDescent="0.25">
      <c r="A9" s="2" t="s">
        <v>91</v>
      </c>
    </row>
    <row r="10" spans="1:1" x14ac:dyDescent="0.25">
      <c r="A10" s="14" t="s">
        <v>37</v>
      </c>
    </row>
    <row r="11" spans="1:1" x14ac:dyDescent="0.25">
      <c r="A11" s="2" t="s">
        <v>104</v>
      </c>
    </row>
    <row r="12" spans="1:1" x14ac:dyDescent="0.25">
      <c r="A12" s="2" t="s">
        <v>353</v>
      </c>
    </row>
    <row r="13" spans="1:1" x14ac:dyDescent="0.25">
      <c r="A13" s="2" t="s">
        <v>199</v>
      </c>
    </row>
    <row r="14" spans="1:1" x14ac:dyDescent="0.25">
      <c r="A14" s="2" t="s">
        <v>183</v>
      </c>
    </row>
    <row r="15" spans="1:1" x14ac:dyDescent="0.25">
      <c r="A15" s="2" t="s">
        <v>269</v>
      </c>
    </row>
    <row r="16" spans="1:1" x14ac:dyDescent="0.25">
      <c r="A16" s="2" t="s">
        <v>146</v>
      </c>
    </row>
    <row r="17" spans="1:1" x14ac:dyDescent="0.25">
      <c r="A17" s="2" t="s">
        <v>179</v>
      </c>
    </row>
    <row r="18" spans="1:1" x14ac:dyDescent="0.25">
      <c r="A18" s="2" t="s">
        <v>103</v>
      </c>
    </row>
    <row r="19" spans="1:1" x14ac:dyDescent="0.25">
      <c r="A19" s="2" t="s">
        <v>40</v>
      </c>
    </row>
    <row r="20" spans="1:1" x14ac:dyDescent="0.25">
      <c r="A20" s="2" t="s">
        <v>418</v>
      </c>
    </row>
    <row r="21" spans="1:1" x14ac:dyDescent="0.25">
      <c r="A21" s="2" t="s">
        <v>509</v>
      </c>
    </row>
    <row r="22" spans="1:1" x14ac:dyDescent="0.25">
      <c r="A22" s="2" t="s">
        <v>331</v>
      </c>
    </row>
    <row r="23" spans="1:1" x14ac:dyDescent="0.25">
      <c r="A23" s="2" t="s">
        <v>249</v>
      </c>
    </row>
    <row r="24" spans="1:1" x14ac:dyDescent="0.25">
      <c r="A24" s="2" t="s">
        <v>475</v>
      </c>
    </row>
    <row r="25" spans="1:1" x14ac:dyDescent="0.25">
      <c r="A25" s="2" t="s">
        <v>92</v>
      </c>
    </row>
    <row r="26" spans="1:1" x14ac:dyDescent="0.25">
      <c r="A26" s="2" t="s">
        <v>67</v>
      </c>
    </row>
    <row r="27" spans="1:1" x14ac:dyDescent="0.25">
      <c r="A27" s="14" t="s">
        <v>24</v>
      </c>
    </row>
    <row r="28" spans="1:1" x14ac:dyDescent="0.25">
      <c r="A28" s="2" t="s">
        <v>470</v>
      </c>
    </row>
    <row r="29" spans="1:1" x14ac:dyDescent="0.25">
      <c r="A29" s="2" t="s">
        <v>250</v>
      </c>
    </row>
    <row r="30" spans="1:1" x14ac:dyDescent="0.25">
      <c r="A30" s="2" t="s">
        <v>64</v>
      </c>
    </row>
    <row r="31" spans="1:1" x14ac:dyDescent="0.25">
      <c r="A31" s="2" t="s">
        <v>95</v>
      </c>
    </row>
    <row r="32" spans="1:1" x14ac:dyDescent="0.25">
      <c r="A32" s="2" t="s">
        <v>142</v>
      </c>
    </row>
    <row r="33" spans="1:1" x14ac:dyDescent="0.25">
      <c r="A33" s="2" t="s">
        <v>336</v>
      </c>
    </row>
    <row r="34" spans="1:1" x14ac:dyDescent="0.25">
      <c r="A34" s="2" t="s">
        <v>292</v>
      </c>
    </row>
    <row r="35" spans="1:1" x14ac:dyDescent="0.25">
      <c r="A35" s="2" t="s">
        <v>112</v>
      </c>
    </row>
    <row r="36" spans="1:1" x14ac:dyDescent="0.25">
      <c r="A36" s="2" t="s">
        <v>221</v>
      </c>
    </row>
    <row r="37" spans="1:1" x14ac:dyDescent="0.25">
      <c r="A37" s="2" t="s">
        <v>438</v>
      </c>
    </row>
    <row r="38" spans="1:1" x14ac:dyDescent="0.25">
      <c r="A38" s="2" t="s">
        <v>464</v>
      </c>
    </row>
    <row r="39" spans="1:1" x14ac:dyDescent="0.25">
      <c r="A39" s="2" t="s">
        <v>436</v>
      </c>
    </row>
    <row r="40" spans="1:1" x14ac:dyDescent="0.25">
      <c r="A40" s="2" t="s">
        <v>378</v>
      </c>
    </row>
    <row r="41" spans="1:1" x14ac:dyDescent="0.25">
      <c r="A41" s="14" t="s">
        <v>383</v>
      </c>
    </row>
    <row r="42" spans="1:1" x14ac:dyDescent="0.25">
      <c r="A42" s="2" t="s">
        <v>182</v>
      </c>
    </row>
    <row r="43" spans="1:1" x14ac:dyDescent="0.25">
      <c r="A43" s="2" t="s">
        <v>376</v>
      </c>
    </row>
    <row r="44" spans="1:1" x14ac:dyDescent="0.25">
      <c r="A44" s="2" t="s">
        <v>54</v>
      </c>
    </row>
    <row r="45" spans="1:1" x14ac:dyDescent="0.25">
      <c r="A45" s="2" t="s">
        <v>339</v>
      </c>
    </row>
    <row r="46" spans="1:1" x14ac:dyDescent="0.25">
      <c r="A46" s="2" t="s">
        <v>493</v>
      </c>
    </row>
    <row r="47" spans="1:1" x14ac:dyDescent="0.25">
      <c r="A47" s="2" t="s">
        <v>482</v>
      </c>
    </row>
    <row r="48" spans="1:1" x14ac:dyDescent="0.25">
      <c r="A48" s="2" t="s">
        <v>208</v>
      </c>
    </row>
    <row r="49" spans="1:1" x14ac:dyDescent="0.25">
      <c r="A49" s="2" t="s">
        <v>190</v>
      </c>
    </row>
    <row r="50" spans="1:1" x14ac:dyDescent="0.25">
      <c r="A50" s="2" t="s">
        <v>148</v>
      </c>
    </row>
    <row r="51" spans="1:1" x14ac:dyDescent="0.25">
      <c r="A51" s="2" t="s">
        <v>59</v>
      </c>
    </row>
    <row r="52" spans="1:1" x14ac:dyDescent="0.25">
      <c r="A52" s="14" t="s">
        <v>105</v>
      </c>
    </row>
    <row r="53" spans="1:1" x14ac:dyDescent="0.25">
      <c r="A53" s="2" t="s">
        <v>94</v>
      </c>
    </row>
    <row r="54" spans="1:1" x14ac:dyDescent="0.25">
      <c r="A54" s="2" t="s">
        <v>434</v>
      </c>
    </row>
    <row r="55" spans="1:1" x14ac:dyDescent="0.25">
      <c r="A55" s="2" t="s">
        <v>10</v>
      </c>
    </row>
    <row r="56" spans="1:1" x14ac:dyDescent="0.25">
      <c r="A56" s="2" t="s">
        <v>86</v>
      </c>
    </row>
    <row r="57" spans="1:1" x14ac:dyDescent="0.25">
      <c r="A57" s="14" t="s">
        <v>255</v>
      </c>
    </row>
    <row r="58" spans="1:1" x14ac:dyDescent="0.25">
      <c r="A58" s="2" t="s">
        <v>177</v>
      </c>
    </row>
    <row r="59" spans="1:1" x14ac:dyDescent="0.25">
      <c r="A59" s="2" t="s">
        <v>310</v>
      </c>
    </row>
    <row r="60" spans="1:1" x14ac:dyDescent="0.25">
      <c r="A60" s="2" t="s">
        <v>272</v>
      </c>
    </row>
    <row r="61" spans="1:1" x14ac:dyDescent="0.25">
      <c r="A61" s="2" t="s">
        <v>147</v>
      </c>
    </row>
    <row r="62" spans="1:1" x14ac:dyDescent="0.25">
      <c r="A62" s="2" t="s">
        <v>415</v>
      </c>
    </row>
    <row r="63" spans="1:1" x14ac:dyDescent="0.25">
      <c r="A63" s="2" t="s">
        <v>361</v>
      </c>
    </row>
    <row r="64" spans="1:1" x14ac:dyDescent="0.25">
      <c r="A64" s="2" t="s">
        <v>82</v>
      </c>
    </row>
    <row r="65" spans="1:1" x14ac:dyDescent="0.25">
      <c r="A65" s="2" t="s">
        <v>296</v>
      </c>
    </row>
    <row r="66" spans="1:1" x14ac:dyDescent="0.25">
      <c r="A66" s="2" t="s">
        <v>435</v>
      </c>
    </row>
    <row r="67" spans="1:1" x14ac:dyDescent="0.25">
      <c r="A67" s="2" t="s">
        <v>452</v>
      </c>
    </row>
    <row r="68" spans="1:1" x14ac:dyDescent="0.25">
      <c r="A68" s="2" t="s">
        <v>109</v>
      </c>
    </row>
    <row r="69" spans="1:1" x14ac:dyDescent="0.25">
      <c r="A69" s="2" t="s">
        <v>188</v>
      </c>
    </row>
    <row r="70" spans="1:1" x14ac:dyDescent="0.25">
      <c r="A70" s="2" t="s">
        <v>390</v>
      </c>
    </row>
    <row r="71" spans="1:1" x14ac:dyDescent="0.25">
      <c r="A71" s="2" t="s">
        <v>347</v>
      </c>
    </row>
    <row r="72" spans="1:1" x14ac:dyDescent="0.25">
      <c r="A72" s="2" t="s">
        <v>291</v>
      </c>
    </row>
    <row r="73" spans="1:1" x14ac:dyDescent="0.25">
      <c r="A73" s="2" t="s">
        <v>479</v>
      </c>
    </row>
    <row r="74" spans="1:1" x14ac:dyDescent="0.25">
      <c r="A74" s="2" t="s">
        <v>137</v>
      </c>
    </row>
    <row r="75" spans="1:1" x14ac:dyDescent="0.25">
      <c r="A75" s="2" t="s">
        <v>442</v>
      </c>
    </row>
    <row r="76" spans="1:1" x14ac:dyDescent="0.25">
      <c r="A76" s="2" t="s">
        <v>228</v>
      </c>
    </row>
    <row r="77" spans="1:1" x14ac:dyDescent="0.25">
      <c r="A77" s="2" t="s">
        <v>76</v>
      </c>
    </row>
    <row r="78" spans="1:1" x14ac:dyDescent="0.25">
      <c r="A78" s="2" t="s">
        <v>345</v>
      </c>
    </row>
    <row r="79" spans="1:1" x14ac:dyDescent="0.25">
      <c r="A79" s="14" t="s">
        <v>259</v>
      </c>
    </row>
    <row r="80" spans="1:1" x14ac:dyDescent="0.25">
      <c r="A80" s="2" t="s">
        <v>155</v>
      </c>
    </row>
    <row r="81" spans="1:1" x14ac:dyDescent="0.25">
      <c r="A81" s="14" t="s">
        <v>285</v>
      </c>
    </row>
    <row r="82" spans="1:1" x14ac:dyDescent="0.25">
      <c r="A82" s="2" t="s">
        <v>9</v>
      </c>
    </row>
    <row r="83" spans="1:1" x14ac:dyDescent="0.25">
      <c r="A83" s="14" t="s">
        <v>304</v>
      </c>
    </row>
    <row r="84" spans="1:1" x14ac:dyDescent="0.25">
      <c r="A84" s="2" t="s">
        <v>421</v>
      </c>
    </row>
    <row r="85" spans="1:1" x14ac:dyDescent="0.25">
      <c r="A85" s="2" t="s">
        <v>186</v>
      </c>
    </row>
    <row r="86" spans="1:1" x14ac:dyDescent="0.25">
      <c r="A86" s="2" t="s">
        <v>498</v>
      </c>
    </row>
    <row r="87" spans="1:1" x14ac:dyDescent="0.25">
      <c r="A87" s="2" t="s">
        <v>262</v>
      </c>
    </row>
    <row r="88" spans="1:1" x14ac:dyDescent="0.25">
      <c r="A88" s="2" t="s">
        <v>227</v>
      </c>
    </row>
    <row r="89" spans="1:1" x14ac:dyDescent="0.25">
      <c r="A89" s="2" t="s">
        <v>386</v>
      </c>
    </row>
    <row r="90" spans="1:1" x14ac:dyDescent="0.25">
      <c r="A90" s="2" t="s">
        <v>33</v>
      </c>
    </row>
    <row r="91" spans="1:1" x14ac:dyDescent="0.25">
      <c r="A91" s="2" t="s">
        <v>405</v>
      </c>
    </row>
    <row r="92" spans="1:1" x14ac:dyDescent="0.25">
      <c r="A92" s="2" t="s">
        <v>437</v>
      </c>
    </row>
    <row r="93" spans="1:1" x14ac:dyDescent="0.25">
      <c r="A93" s="2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A333"/>
  <sheetViews>
    <sheetView topLeftCell="B1" zoomScaleNormal="100" workbookViewId="0">
      <selection activeCell="F1" sqref="F1:H1048576"/>
    </sheetView>
  </sheetViews>
  <sheetFormatPr defaultColWidth="9.140625" defaultRowHeight="15" x14ac:dyDescent="0.25"/>
  <cols>
    <col min="1" max="1" width="14.28515625" style="7" customWidth="1"/>
    <col min="2" max="2" width="14.28515625" customWidth="1"/>
    <col min="3" max="3" width="13.5703125" style="7" customWidth="1"/>
    <col min="4" max="4" width="15" customWidth="1"/>
    <col min="5" max="5" width="30" customWidth="1"/>
    <col min="6" max="6" width="15.7109375" hidden="1" customWidth="1"/>
    <col min="7" max="7" width="30" hidden="1" customWidth="1"/>
    <col min="8" max="8" width="15.7109375" hidden="1" customWidth="1"/>
    <col min="9" max="9" width="15.7109375" customWidth="1"/>
    <col min="10" max="10" width="30" customWidth="1"/>
    <col min="11" max="11" width="14.28515625" customWidth="1"/>
    <col min="12" max="13" width="13.5703125" style="9" customWidth="1"/>
    <col min="14" max="15" width="17.140625" style="10" customWidth="1"/>
    <col min="16" max="16" width="17.140625" style="10" hidden="1" customWidth="1"/>
    <col min="17" max="17" width="17.140625" style="9" hidden="1" customWidth="1"/>
    <col min="18" max="18" width="17.140625" style="10" hidden="1" customWidth="1"/>
    <col min="19" max="19" width="21.42578125" hidden="1" customWidth="1"/>
    <col min="20" max="21" width="17.140625" hidden="1" customWidth="1"/>
    <col min="22" max="22" width="18.5703125" hidden="1" customWidth="1"/>
    <col min="23" max="24" width="14.28515625" hidden="1" customWidth="1"/>
    <col min="25" max="25" width="21.42578125" hidden="1" customWidth="1"/>
    <col min="26" max="26" width="18.5703125" hidden="1" customWidth="1"/>
  </cols>
  <sheetData>
    <row r="1" spans="1:27" ht="24.75" customHeight="1" x14ac:dyDescent="0.25">
      <c r="A1" s="3" t="s">
        <v>77</v>
      </c>
      <c r="B1" s="4" t="s">
        <v>391</v>
      </c>
      <c r="C1" s="3" t="s">
        <v>258</v>
      </c>
      <c r="D1" s="4" t="s">
        <v>93</v>
      </c>
      <c r="E1" s="4" t="s">
        <v>53</v>
      </c>
      <c r="F1" s="4" t="s">
        <v>233</v>
      </c>
      <c r="G1" s="4" t="s">
        <v>38</v>
      </c>
      <c r="H1" s="4" t="s">
        <v>219</v>
      </c>
      <c r="I1" s="4" t="s">
        <v>387</v>
      </c>
      <c r="J1" s="4" t="s">
        <v>138</v>
      </c>
      <c r="K1" s="4" t="s">
        <v>124</v>
      </c>
      <c r="L1" s="5" t="s">
        <v>114</v>
      </c>
      <c r="M1" s="5" t="s">
        <v>548</v>
      </c>
      <c r="N1" s="1" t="s">
        <v>346</v>
      </c>
      <c r="O1" s="1" t="s">
        <v>287</v>
      </c>
      <c r="P1" s="1" t="s">
        <v>116</v>
      </c>
      <c r="Q1" s="5" t="s">
        <v>241</v>
      </c>
      <c r="R1" s="1" t="s">
        <v>212</v>
      </c>
      <c r="S1" s="4" t="s">
        <v>100</v>
      </c>
      <c r="T1" s="4" t="s">
        <v>327</v>
      </c>
      <c r="U1" s="4" t="s">
        <v>198</v>
      </c>
      <c r="V1" s="4" t="s">
        <v>49</v>
      </c>
      <c r="W1" s="4" t="s">
        <v>503</v>
      </c>
      <c r="X1" s="4" t="s">
        <v>428</v>
      </c>
      <c r="Y1" s="4" t="s">
        <v>322</v>
      </c>
      <c r="Z1" s="4" t="s">
        <v>284</v>
      </c>
    </row>
    <row r="2" spans="1:27" x14ac:dyDescent="0.25">
      <c r="A2" s="8">
        <v>45450</v>
      </c>
      <c r="B2" s="2" t="s">
        <v>47</v>
      </c>
      <c r="C2" s="8">
        <v>45456</v>
      </c>
      <c r="D2" s="2" t="s">
        <v>501</v>
      </c>
      <c r="E2" s="2" t="s">
        <v>206</v>
      </c>
      <c r="F2" s="2" t="s">
        <v>363</v>
      </c>
      <c r="G2" s="2" t="s">
        <v>307</v>
      </c>
      <c r="H2" s="2" t="s">
        <v>251</v>
      </c>
      <c r="I2" s="2" t="s">
        <v>450</v>
      </c>
      <c r="J2" s="2" t="s">
        <v>306</v>
      </c>
      <c r="K2" s="2" t="s">
        <v>80</v>
      </c>
      <c r="L2" s="11">
        <v>3</v>
      </c>
      <c r="M2" s="11">
        <v>3</v>
      </c>
      <c r="N2" s="6">
        <v>73431</v>
      </c>
      <c r="O2" s="6">
        <v>220293</v>
      </c>
      <c r="P2" s="6">
        <v>0</v>
      </c>
      <c r="Q2" s="11">
        <v>0</v>
      </c>
      <c r="R2" s="6">
        <v>0</v>
      </c>
      <c r="S2" s="2" t="s">
        <v>333</v>
      </c>
      <c r="T2" s="2" t="s">
        <v>408</v>
      </c>
      <c r="U2" s="2" t="s">
        <v>373</v>
      </c>
      <c r="V2" s="2" t="s">
        <v>113</v>
      </c>
      <c r="W2" s="2" t="s">
        <v>425</v>
      </c>
      <c r="X2" s="2" t="s">
        <v>240</v>
      </c>
      <c r="Y2" s="2"/>
      <c r="Z2" s="2"/>
      <c r="AA2" t="s">
        <v>512</v>
      </c>
    </row>
    <row r="3" spans="1:27" x14ac:dyDescent="0.25">
      <c r="A3" s="8">
        <v>45450</v>
      </c>
      <c r="B3" s="2" t="s">
        <v>47</v>
      </c>
      <c r="C3" s="8">
        <v>45456</v>
      </c>
      <c r="D3" s="2" t="s">
        <v>501</v>
      </c>
      <c r="E3" s="2" t="s">
        <v>206</v>
      </c>
      <c r="F3" s="2" t="s">
        <v>363</v>
      </c>
      <c r="G3" s="2" t="s">
        <v>307</v>
      </c>
      <c r="H3" s="2" t="s">
        <v>251</v>
      </c>
      <c r="I3" s="2" t="s">
        <v>328</v>
      </c>
      <c r="J3" s="2" t="s">
        <v>305</v>
      </c>
      <c r="K3" s="2" t="s">
        <v>80</v>
      </c>
      <c r="L3" s="11">
        <v>3</v>
      </c>
      <c r="M3" s="11">
        <v>3</v>
      </c>
      <c r="N3" s="6">
        <v>111058</v>
      </c>
      <c r="O3" s="6">
        <v>333174</v>
      </c>
      <c r="P3" s="6">
        <v>0</v>
      </c>
      <c r="Q3" s="11">
        <v>0</v>
      </c>
      <c r="R3" s="6">
        <v>0</v>
      </c>
      <c r="S3" s="2" t="s">
        <v>333</v>
      </c>
      <c r="T3" s="2" t="s">
        <v>408</v>
      </c>
      <c r="U3" s="2" t="s">
        <v>373</v>
      </c>
      <c r="V3" s="2" t="s">
        <v>113</v>
      </c>
      <c r="W3" s="2" t="s">
        <v>425</v>
      </c>
      <c r="X3" s="2" t="s">
        <v>240</v>
      </c>
      <c r="Y3" s="2"/>
      <c r="Z3" s="2"/>
      <c r="AA3" t="s">
        <v>512</v>
      </c>
    </row>
    <row r="4" spans="1:27" s="16" customFormat="1" x14ac:dyDescent="0.25">
      <c r="A4" s="13">
        <v>45450</v>
      </c>
      <c r="B4" s="14" t="s">
        <v>47</v>
      </c>
      <c r="C4" s="13">
        <v>45456</v>
      </c>
      <c r="D4" s="14" t="s">
        <v>501</v>
      </c>
      <c r="E4" s="14" t="s">
        <v>206</v>
      </c>
      <c r="F4" s="14" t="s">
        <v>363</v>
      </c>
      <c r="G4" s="14" t="s">
        <v>307</v>
      </c>
      <c r="H4" s="14" t="s">
        <v>251</v>
      </c>
      <c r="I4" s="14" t="s">
        <v>472</v>
      </c>
      <c r="J4" s="14" t="s">
        <v>256</v>
      </c>
      <c r="K4" s="14" t="s">
        <v>80</v>
      </c>
      <c r="L4" s="12">
        <v>3</v>
      </c>
      <c r="M4" s="12">
        <v>0</v>
      </c>
      <c r="N4" s="15">
        <v>55595</v>
      </c>
      <c r="O4" s="15">
        <v>166785</v>
      </c>
      <c r="P4" s="15">
        <v>0</v>
      </c>
      <c r="Q4" s="12">
        <v>0</v>
      </c>
      <c r="R4" s="15">
        <v>0</v>
      </c>
      <c r="S4" s="14" t="s">
        <v>333</v>
      </c>
      <c r="T4" s="14" t="s">
        <v>408</v>
      </c>
      <c r="U4" s="14" t="s">
        <v>373</v>
      </c>
      <c r="V4" s="14" t="s">
        <v>113</v>
      </c>
      <c r="W4" s="14" t="s">
        <v>425</v>
      </c>
      <c r="X4" s="14" t="s">
        <v>240</v>
      </c>
      <c r="Y4" s="14"/>
      <c r="Z4" s="14"/>
      <c r="AA4" s="16" t="s">
        <v>512</v>
      </c>
    </row>
    <row r="5" spans="1:27" x14ac:dyDescent="0.25">
      <c r="A5" s="8">
        <v>45450</v>
      </c>
      <c r="B5" s="2" t="s">
        <v>47</v>
      </c>
      <c r="C5" s="8">
        <v>45456</v>
      </c>
      <c r="D5" s="2" t="s">
        <v>501</v>
      </c>
      <c r="E5" s="2" t="s">
        <v>206</v>
      </c>
      <c r="F5" s="2" t="s">
        <v>363</v>
      </c>
      <c r="G5" s="2" t="s">
        <v>307</v>
      </c>
      <c r="H5" s="2" t="s">
        <v>251</v>
      </c>
      <c r="I5" s="2" t="s">
        <v>45</v>
      </c>
      <c r="J5" s="2" t="s">
        <v>168</v>
      </c>
      <c r="K5" s="2" t="s">
        <v>80</v>
      </c>
      <c r="L5" s="11">
        <v>3</v>
      </c>
      <c r="M5" s="11">
        <v>3</v>
      </c>
      <c r="N5" s="6">
        <v>44550</v>
      </c>
      <c r="O5" s="6">
        <v>133650</v>
      </c>
      <c r="P5" s="6">
        <v>0</v>
      </c>
      <c r="Q5" s="11">
        <v>0</v>
      </c>
      <c r="R5" s="6">
        <v>0</v>
      </c>
      <c r="S5" s="2" t="s">
        <v>333</v>
      </c>
      <c r="T5" s="2" t="s">
        <v>408</v>
      </c>
      <c r="U5" s="2" t="s">
        <v>373</v>
      </c>
      <c r="V5" s="2" t="s">
        <v>113</v>
      </c>
      <c r="W5" s="2" t="s">
        <v>425</v>
      </c>
      <c r="X5" s="2" t="s">
        <v>240</v>
      </c>
      <c r="Y5" s="2"/>
      <c r="Z5" s="2"/>
      <c r="AA5" t="s">
        <v>512</v>
      </c>
    </row>
    <row r="6" spans="1:27" s="16" customFormat="1" x14ac:dyDescent="0.25">
      <c r="A6" s="13">
        <v>45450</v>
      </c>
      <c r="B6" s="14" t="s">
        <v>47</v>
      </c>
      <c r="C6" s="13">
        <v>45456</v>
      </c>
      <c r="D6" s="14" t="s">
        <v>501</v>
      </c>
      <c r="E6" s="14" t="s">
        <v>206</v>
      </c>
      <c r="F6" s="14" t="s">
        <v>363</v>
      </c>
      <c r="G6" s="14" t="s">
        <v>307</v>
      </c>
      <c r="H6" s="14" t="s">
        <v>251</v>
      </c>
      <c r="I6" s="14" t="s">
        <v>490</v>
      </c>
      <c r="J6" s="14" t="s">
        <v>236</v>
      </c>
      <c r="K6" s="14" t="s">
        <v>80</v>
      </c>
      <c r="L6" s="12">
        <v>3</v>
      </c>
      <c r="M6" s="12">
        <v>0</v>
      </c>
      <c r="N6" s="15">
        <v>70950</v>
      </c>
      <c r="O6" s="15">
        <v>212850</v>
      </c>
      <c r="P6" s="15">
        <v>0</v>
      </c>
      <c r="Q6" s="12">
        <v>0</v>
      </c>
      <c r="R6" s="15">
        <v>0</v>
      </c>
      <c r="S6" s="14" t="s">
        <v>333</v>
      </c>
      <c r="T6" s="14" t="s">
        <v>408</v>
      </c>
      <c r="U6" s="14" t="s">
        <v>373</v>
      </c>
      <c r="V6" s="14" t="s">
        <v>113</v>
      </c>
      <c r="W6" s="14" t="s">
        <v>425</v>
      </c>
      <c r="X6" s="14" t="s">
        <v>240</v>
      </c>
      <c r="Y6" s="14"/>
      <c r="Z6" s="14"/>
      <c r="AA6" s="16" t="s">
        <v>512</v>
      </c>
    </row>
    <row r="7" spans="1:27" x14ac:dyDescent="0.25">
      <c r="A7" s="8">
        <v>45450</v>
      </c>
      <c r="B7" s="2" t="s">
        <v>47</v>
      </c>
      <c r="C7" s="8">
        <v>45456</v>
      </c>
      <c r="D7" s="2" t="s">
        <v>501</v>
      </c>
      <c r="E7" s="2" t="s">
        <v>206</v>
      </c>
      <c r="F7" s="2" t="s">
        <v>363</v>
      </c>
      <c r="G7" s="2" t="s">
        <v>307</v>
      </c>
      <c r="H7" s="2" t="s">
        <v>251</v>
      </c>
      <c r="I7" s="2" t="s">
        <v>448</v>
      </c>
      <c r="J7" s="2" t="s">
        <v>372</v>
      </c>
      <c r="K7" s="2" t="s">
        <v>80</v>
      </c>
      <c r="L7" s="11">
        <v>6</v>
      </c>
      <c r="M7" s="11">
        <v>6</v>
      </c>
      <c r="N7" s="6">
        <v>59400</v>
      </c>
      <c r="O7" s="6">
        <v>356400</v>
      </c>
      <c r="P7" s="6">
        <v>0</v>
      </c>
      <c r="Q7" s="11">
        <v>0</v>
      </c>
      <c r="R7" s="6">
        <v>0</v>
      </c>
      <c r="S7" s="2" t="s">
        <v>333</v>
      </c>
      <c r="T7" s="2" t="s">
        <v>408</v>
      </c>
      <c r="U7" s="2" t="s">
        <v>373</v>
      </c>
      <c r="V7" s="2" t="s">
        <v>113</v>
      </c>
      <c r="W7" s="2" t="s">
        <v>425</v>
      </c>
      <c r="X7" s="2" t="s">
        <v>240</v>
      </c>
      <c r="Y7" s="2"/>
      <c r="Z7" s="2"/>
      <c r="AA7" t="s">
        <v>512</v>
      </c>
    </row>
    <row r="8" spans="1:27" s="16" customFormat="1" x14ac:dyDescent="0.25">
      <c r="A8" s="13">
        <v>45450</v>
      </c>
      <c r="B8" s="14" t="s">
        <v>47</v>
      </c>
      <c r="C8" s="13">
        <v>45456</v>
      </c>
      <c r="D8" s="14" t="s">
        <v>501</v>
      </c>
      <c r="E8" s="14" t="s">
        <v>206</v>
      </c>
      <c r="F8" s="14" t="s">
        <v>363</v>
      </c>
      <c r="G8" s="14" t="s">
        <v>307</v>
      </c>
      <c r="H8" s="14" t="s">
        <v>251</v>
      </c>
      <c r="I8" s="14" t="s">
        <v>500</v>
      </c>
      <c r="J8" s="14" t="s">
        <v>485</v>
      </c>
      <c r="K8" s="14" t="s">
        <v>80</v>
      </c>
      <c r="L8" s="12">
        <v>3</v>
      </c>
      <c r="M8" s="12">
        <v>0</v>
      </c>
      <c r="N8" s="15">
        <v>50182</v>
      </c>
      <c r="O8" s="15">
        <v>150546</v>
      </c>
      <c r="P8" s="15">
        <v>0</v>
      </c>
      <c r="Q8" s="12">
        <v>0</v>
      </c>
      <c r="R8" s="15">
        <v>0</v>
      </c>
      <c r="S8" s="14" t="s">
        <v>333</v>
      </c>
      <c r="T8" s="14" t="s">
        <v>408</v>
      </c>
      <c r="U8" s="14" t="s">
        <v>373</v>
      </c>
      <c r="V8" s="14" t="s">
        <v>113</v>
      </c>
      <c r="W8" s="14" t="s">
        <v>425</v>
      </c>
      <c r="X8" s="14" t="s">
        <v>240</v>
      </c>
      <c r="Y8" s="14"/>
      <c r="Z8" s="14"/>
      <c r="AA8" s="16" t="s">
        <v>512</v>
      </c>
    </row>
    <row r="9" spans="1:27" x14ac:dyDescent="0.25">
      <c r="A9" s="8">
        <v>45450</v>
      </c>
      <c r="B9" s="2" t="s">
        <v>47</v>
      </c>
      <c r="C9" s="8">
        <v>45456</v>
      </c>
      <c r="D9" s="2" t="s">
        <v>501</v>
      </c>
      <c r="E9" s="2" t="s">
        <v>206</v>
      </c>
      <c r="F9" s="2" t="s">
        <v>363</v>
      </c>
      <c r="G9" s="2" t="s">
        <v>307</v>
      </c>
      <c r="H9" s="2" t="s">
        <v>251</v>
      </c>
      <c r="I9" s="2" t="s">
        <v>243</v>
      </c>
      <c r="J9" s="2" t="s">
        <v>430</v>
      </c>
      <c r="K9" s="2" t="s">
        <v>80</v>
      </c>
      <c r="L9" s="11">
        <v>3</v>
      </c>
      <c r="M9" s="11">
        <v>3</v>
      </c>
      <c r="N9" s="6">
        <v>37720</v>
      </c>
      <c r="O9" s="6">
        <v>113160</v>
      </c>
      <c r="P9" s="6">
        <v>0</v>
      </c>
      <c r="Q9" s="11">
        <v>0</v>
      </c>
      <c r="R9" s="6">
        <v>0</v>
      </c>
      <c r="S9" s="2" t="s">
        <v>333</v>
      </c>
      <c r="T9" s="2" t="s">
        <v>408</v>
      </c>
      <c r="U9" s="2" t="s">
        <v>373</v>
      </c>
      <c r="V9" s="2" t="s">
        <v>113</v>
      </c>
      <c r="W9" s="2" t="s">
        <v>425</v>
      </c>
      <c r="X9" s="2" t="s">
        <v>240</v>
      </c>
      <c r="Y9" s="2"/>
      <c r="Z9" s="2"/>
      <c r="AA9" t="s">
        <v>512</v>
      </c>
    </row>
    <row r="10" spans="1:27" x14ac:dyDescent="0.25">
      <c r="A10" s="8">
        <v>45469</v>
      </c>
      <c r="B10" s="2" t="s">
        <v>454</v>
      </c>
      <c r="C10" s="8">
        <v>45471</v>
      </c>
      <c r="D10" s="2" t="s">
        <v>231</v>
      </c>
      <c r="E10" s="2" t="s">
        <v>384</v>
      </c>
      <c r="F10" s="2" t="s">
        <v>370</v>
      </c>
      <c r="G10" s="2" t="s">
        <v>314</v>
      </c>
      <c r="H10" s="2" t="s">
        <v>251</v>
      </c>
      <c r="I10" s="2" t="s">
        <v>45</v>
      </c>
      <c r="J10" s="2" t="s">
        <v>168</v>
      </c>
      <c r="K10" s="2" t="s">
        <v>80</v>
      </c>
      <c r="L10" s="11">
        <v>4</v>
      </c>
      <c r="M10" s="11">
        <v>4</v>
      </c>
      <c r="N10" s="6">
        <v>59400</v>
      </c>
      <c r="O10" s="6">
        <v>237600</v>
      </c>
      <c r="P10" s="6">
        <v>0</v>
      </c>
      <c r="Q10" s="11">
        <v>0</v>
      </c>
      <c r="R10" s="6">
        <v>0</v>
      </c>
      <c r="S10" s="2" t="s">
        <v>218</v>
      </c>
      <c r="T10" s="2" t="s">
        <v>408</v>
      </c>
      <c r="U10" s="2" t="s">
        <v>349</v>
      </c>
      <c r="V10" s="2" t="s">
        <v>113</v>
      </c>
      <c r="W10" s="2" t="s">
        <v>425</v>
      </c>
      <c r="X10" s="2" t="s">
        <v>240</v>
      </c>
      <c r="Y10" s="2"/>
      <c r="Z10" s="2"/>
      <c r="AA10" t="s">
        <v>513</v>
      </c>
    </row>
    <row r="11" spans="1:27" x14ac:dyDescent="0.25">
      <c r="A11" s="8">
        <v>45469</v>
      </c>
      <c r="B11" s="2" t="s">
        <v>454</v>
      </c>
      <c r="C11" s="8">
        <v>45471</v>
      </c>
      <c r="D11" s="2" t="s">
        <v>231</v>
      </c>
      <c r="E11" s="2" t="s">
        <v>384</v>
      </c>
      <c r="F11" s="2" t="s">
        <v>370</v>
      </c>
      <c r="G11" s="2" t="s">
        <v>314</v>
      </c>
      <c r="H11" s="2" t="s">
        <v>251</v>
      </c>
      <c r="I11" s="2" t="s">
        <v>490</v>
      </c>
      <c r="J11" s="2" t="s">
        <v>236</v>
      </c>
      <c r="K11" s="2" t="s">
        <v>80</v>
      </c>
      <c r="L11" s="11">
        <v>4</v>
      </c>
      <c r="M11" s="11">
        <v>4</v>
      </c>
      <c r="N11" s="6">
        <v>70950</v>
      </c>
      <c r="O11" s="6">
        <v>283800</v>
      </c>
      <c r="P11" s="6">
        <v>0</v>
      </c>
      <c r="Q11" s="11">
        <v>0</v>
      </c>
      <c r="R11" s="6">
        <v>0</v>
      </c>
      <c r="S11" s="2" t="s">
        <v>218</v>
      </c>
      <c r="T11" s="2" t="s">
        <v>408</v>
      </c>
      <c r="U11" s="2" t="s">
        <v>349</v>
      </c>
      <c r="V11" s="2" t="s">
        <v>113</v>
      </c>
      <c r="W11" s="2" t="s">
        <v>425</v>
      </c>
      <c r="X11" s="2" t="s">
        <v>240</v>
      </c>
      <c r="Y11" s="2"/>
      <c r="Z11" s="2"/>
      <c r="AA11" t="s">
        <v>513</v>
      </c>
    </row>
    <row r="12" spans="1:27" x14ac:dyDescent="0.25">
      <c r="A12" s="8">
        <v>45469</v>
      </c>
      <c r="B12" s="2" t="s">
        <v>454</v>
      </c>
      <c r="C12" s="8">
        <v>45471</v>
      </c>
      <c r="D12" s="2" t="s">
        <v>231</v>
      </c>
      <c r="E12" s="2" t="s">
        <v>384</v>
      </c>
      <c r="F12" s="2" t="s">
        <v>370</v>
      </c>
      <c r="G12" s="2" t="s">
        <v>314</v>
      </c>
      <c r="H12" s="2" t="s">
        <v>251</v>
      </c>
      <c r="I12" s="2" t="s">
        <v>243</v>
      </c>
      <c r="J12" s="2" t="s">
        <v>430</v>
      </c>
      <c r="K12" s="2" t="s">
        <v>80</v>
      </c>
      <c r="L12" s="11">
        <v>8</v>
      </c>
      <c r="M12" s="11">
        <v>8</v>
      </c>
      <c r="N12" s="6">
        <v>46000</v>
      </c>
      <c r="O12" s="6">
        <v>368000</v>
      </c>
      <c r="P12" s="6">
        <v>0</v>
      </c>
      <c r="Q12" s="11">
        <v>0</v>
      </c>
      <c r="R12" s="6">
        <v>0</v>
      </c>
      <c r="S12" s="2" t="s">
        <v>218</v>
      </c>
      <c r="T12" s="2" t="s">
        <v>408</v>
      </c>
      <c r="U12" s="2" t="s">
        <v>349</v>
      </c>
      <c r="V12" s="2" t="s">
        <v>113</v>
      </c>
      <c r="W12" s="2" t="s">
        <v>425</v>
      </c>
      <c r="X12" s="2" t="s">
        <v>240</v>
      </c>
      <c r="Y12" s="2"/>
      <c r="Z12" s="2"/>
      <c r="AA12" t="s">
        <v>513</v>
      </c>
    </row>
    <row r="13" spans="1:27" x14ac:dyDescent="0.25">
      <c r="A13" s="8">
        <v>45474</v>
      </c>
      <c r="B13" s="2" t="s">
        <v>99</v>
      </c>
      <c r="C13" s="8">
        <v>45478</v>
      </c>
      <c r="D13" s="2" t="s">
        <v>103</v>
      </c>
      <c r="E13" s="2" t="s">
        <v>50</v>
      </c>
      <c r="F13" s="2" t="s">
        <v>209</v>
      </c>
      <c r="G13" s="2" t="s">
        <v>411</v>
      </c>
      <c r="H13" s="2" t="s">
        <v>251</v>
      </c>
      <c r="I13" s="2" t="s">
        <v>450</v>
      </c>
      <c r="J13" s="2" t="s">
        <v>306</v>
      </c>
      <c r="K13" s="2" t="s">
        <v>80</v>
      </c>
      <c r="L13" s="11">
        <v>5</v>
      </c>
      <c r="M13" s="11">
        <v>5</v>
      </c>
      <c r="N13" s="6">
        <v>58745</v>
      </c>
      <c r="O13" s="6">
        <v>293725</v>
      </c>
      <c r="P13" s="6">
        <v>0</v>
      </c>
      <c r="Q13" s="11">
        <v>0</v>
      </c>
      <c r="R13" s="6">
        <v>0</v>
      </c>
      <c r="S13" s="2" t="s">
        <v>207</v>
      </c>
      <c r="T13" s="2" t="s">
        <v>408</v>
      </c>
      <c r="U13" s="2" t="s">
        <v>365</v>
      </c>
      <c r="V13" s="2" t="s">
        <v>113</v>
      </c>
      <c r="W13" s="2" t="s">
        <v>425</v>
      </c>
      <c r="X13" s="2" t="s">
        <v>240</v>
      </c>
      <c r="Y13" s="2"/>
      <c r="Z13" s="2"/>
      <c r="AA13" t="s">
        <v>514</v>
      </c>
    </row>
    <row r="14" spans="1:27" x14ac:dyDescent="0.25">
      <c r="A14" s="8">
        <v>45474</v>
      </c>
      <c r="B14" s="2" t="s">
        <v>99</v>
      </c>
      <c r="C14" s="8">
        <v>45478</v>
      </c>
      <c r="D14" s="2" t="s">
        <v>103</v>
      </c>
      <c r="E14" s="2" t="s">
        <v>50</v>
      </c>
      <c r="F14" s="2" t="s">
        <v>209</v>
      </c>
      <c r="G14" s="2" t="s">
        <v>411</v>
      </c>
      <c r="H14" s="2" t="s">
        <v>251</v>
      </c>
      <c r="I14" s="2" t="s">
        <v>500</v>
      </c>
      <c r="J14" s="2" t="s">
        <v>485</v>
      </c>
      <c r="K14" s="2" t="s">
        <v>80</v>
      </c>
      <c r="L14" s="11">
        <v>5</v>
      </c>
      <c r="M14" s="11">
        <v>5</v>
      </c>
      <c r="N14" s="6">
        <v>50182</v>
      </c>
      <c r="O14" s="6">
        <v>250910</v>
      </c>
      <c r="P14" s="6">
        <v>0</v>
      </c>
      <c r="Q14" s="11">
        <v>0</v>
      </c>
      <c r="R14" s="6">
        <v>0</v>
      </c>
      <c r="S14" s="2" t="s">
        <v>207</v>
      </c>
      <c r="T14" s="2" t="s">
        <v>408</v>
      </c>
      <c r="U14" s="2" t="s">
        <v>365</v>
      </c>
      <c r="V14" s="2" t="s">
        <v>113</v>
      </c>
      <c r="W14" s="2" t="s">
        <v>425</v>
      </c>
      <c r="X14" s="2" t="s">
        <v>240</v>
      </c>
      <c r="Y14" s="2"/>
      <c r="Z14" s="2"/>
      <c r="AA14" t="s">
        <v>514</v>
      </c>
    </row>
    <row r="15" spans="1:27" x14ac:dyDescent="0.25">
      <c r="A15" s="8">
        <v>45474</v>
      </c>
      <c r="B15" s="2" t="s">
        <v>99</v>
      </c>
      <c r="C15" s="8">
        <v>45478</v>
      </c>
      <c r="D15" s="2" t="s">
        <v>103</v>
      </c>
      <c r="E15" s="2" t="s">
        <v>50</v>
      </c>
      <c r="F15" s="2" t="s">
        <v>209</v>
      </c>
      <c r="G15" s="2" t="s">
        <v>411</v>
      </c>
      <c r="H15" s="2" t="s">
        <v>251</v>
      </c>
      <c r="I15" s="2" t="s">
        <v>448</v>
      </c>
      <c r="J15" s="2" t="s">
        <v>372</v>
      </c>
      <c r="K15" s="2" t="s">
        <v>80</v>
      </c>
      <c r="L15" s="11">
        <v>5</v>
      </c>
      <c r="M15" s="11">
        <v>5</v>
      </c>
      <c r="N15" s="6">
        <v>74250</v>
      </c>
      <c r="O15" s="6">
        <v>371250</v>
      </c>
      <c r="P15" s="6">
        <v>0</v>
      </c>
      <c r="Q15" s="11">
        <v>0</v>
      </c>
      <c r="R15" s="6">
        <v>0</v>
      </c>
      <c r="S15" s="2" t="s">
        <v>207</v>
      </c>
      <c r="T15" s="2" t="s">
        <v>408</v>
      </c>
      <c r="U15" s="2" t="s">
        <v>365</v>
      </c>
      <c r="V15" s="2" t="s">
        <v>113</v>
      </c>
      <c r="W15" s="2" t="s">
        <v>425</v>
      </c>
      <c r="X15" s="2" t="s">
        <v>240</v>
      </c>
      <c r="Y15" s="2"/>
      <c r="Z15" s="2"/>
      <c r="AA15" t="s">
        <v>514</v>
      </c>
    </row>
    <row r="16" spans="1:27" x14ac:dyDescent="0.25">
      <c r="A16" s="8">
        <v>45474</v>
      </c>
      <c r="B16" s="2" t="s">
        <v>20</v>
      </c>
      <c r="C16" s="8">
        <v>45478</v>
      </c>
      <c r="D16" s="2" t="s">
        <v>179</v>
      </c>
      <c r="E16" s="2" t="s">
        <v>431</v>
      </c>
      <c r="F16" s="2" t="s">
        <v>260</v>
      </c>
      <c r="G16" s="2" t="s">
        <v>297</v>
      </c>
      <c r="H16" s="2" t="s">
        <v>75</v>
      </c>
      <c r="I16" s="2" t="s">
        <v>328</v>
      </c>
      <c r="J16" s="2" t="s">
        <v>305</v>
      </c>
      <c r="K16" s="2" t="s">
        <v>80</v>
      </c>
      <c r="L16" s="11">
        <v>5</v>
      </c>
      <c r="M16" s="11">
        <v>5</v>
      </c>
      <c r="N16" s="6">
        <v>111058</v>
      </c>
      <c r="O16" s="6">
        <v>555290</v>
      </c>
      <c r="P16" s="6">
        <v>0</v>
      </c>
      <c r="Q16" s="11">
        <v>0</v>
      </c>
      <c r="R16" s="6">
        <v>0</v>
      </c>
      <c r="S16" s="2"/>
      <c r="T16" s="2" t="s">
        <v>157</v>
      </c>
      <c r="U16" s="2"/>
      <c r="V16" s="2" t="s">
        <v>113</v>
      </c>
      <c r="W16" s="2" t="s">
        <v>425</v>
      </c>
      <c r="X16" s="2" t="s">
        <v>240</v>
      </c>
      <c r="Y16" s="2"/>
      <c r="Z16" s="2"/>
      <c r="AA16" t="s">
        <v>513</v>
      </c>
    </row>
    <row r="17" spans="1:27" x14ac:dyDescent="0.25">
      <c r="A17" s="8">
        <v>45474</v>
      </c>
      <c r="B17" s="2" t="s">
        <v>20</v>
      </c>
      <c r="C17" s="8">
        <v>45478</v>
      </c>
      <c r="D17" s="2" t="s">
        <v>179</v>
      </c>
      <c r="E17" s="2" t="s">
        <v>431</v>
      </c>
      <c r="F17" s="2" t="s">
        <v>260</v>
      </c>
      <c r="G17" s="2" t="s">
        <v>297</v>
      </c>
      <c r="H17" s="2" t="s">
        <v>75</v>
      </c>
      <c r="I17" s="2" t="s">
        <v>450</v>
      </c>
      <c r="J17" s="2" t="s">
        <v>306</v>
      </c>
      <c r="K17" s="2" t="s">
        <v>80</v>
      </c>
      <c r="L17" s="11">
        <v>3</v>
      </c>
      <c r="M17" s="11">
        <v>3</v>
      </c>
      <c r="N17" s="6">
        <v>58745</v>
      </c>
      <c r="O17" s="6">
        <v>176235</v>
      </c>
      <c r="P17" s="6">
        <v>0</v>
      </c>
      <c r="Q17" s="11">
        <v>0</v>
      </c>
      <c r="R17" s="6">
        <v>0</v>
      </c>
      <c r="S17" s="2"/>
      <c r="T17" s="2" t="s">
        <v>157</v>
      </c>
      <c r="U17" s="2"/>
      <c r="V17" s="2" t="s">
        <v>113</v>
      </c>
      <c r="W17" s="2" t="s">
        <v>425</v>
      </c>
      <c r="X17" s="2" t="s">
        <v>240</v>
      </c>
      <c r="Y17" s="2"/>
      <c r="Z17" s="2"/>
      <c r="AA17" t="s">
        <v>513</v>
      </c>
    </row>
    <row r="18" spans="1:27" x14ac:dyDescent="0.25">
      <c r="A18" s="8">
        <v>45474</v>
      </c>
      <c r="B18" s="2" t="s">
        <v>20</v>
      </c>
      <c r="C18" s="8">
        <v>45478</v>
      </c>
      <c r="D18" s="2" t="s">
        <v>179</v>
      </c>
      <c r="E18" s="2" t="s">
        <v>431</v>
      </c>
      <c r="F18" s="2" t="s">
        <v>260</v>
      </c>
      <c r="G18" s="2" t="s">
        <v>297</v>
      </c>
      <c r="H18" s="2" t="s">
        <v>75</v>
      </c>
      <c r="I18" s="2" t="s">
        <v>472</v>
      </c>
      <c r="J18" s="2" t="s">
        <v>256</v>
      </c>
      <c r="K18" s="2" t="s">
        <v>80</v>
      </c>
      <c r="L18" s="11">
        <v>3</v>
      </c>
      <c r="M18" s="11">
        <v>3</v>
      </c>
      <c r="N18" s="6">
        <v>55595</v>
      </c>
      <c r="O18" s="6">
        <v>166785</v>
      </c>
      <c r="P18" s="6">
        <v>0</v>
      </c>
      <c r="Q18" s="11">
        <v>0</v>
      </c>
      <c r="R18" s="6">
        <v>0</v>
      </c>
      <c r="S18" s="2"/>
      <c r="T18" s="2" t="s">
        <v>157</v>
      </c>
      <c r="U18" s="2"/>
      <c r="V18" s="2" t="s">
        <v>113</v>
      </c>
      <c r="W18" s="2" t="s">
        <v>425</v>
      </c>
      <c r="X18" s="2" t="s">
        <v>240</v>
      </c>
      <c r="Y18" s="2"/>
      <c r="Z18" s="2"/>
      <c r="AA18" t="s">
        <v>513</v>
      </c>
    </row>
    <row r="19" spans="1:27" x14ac:dyDescent="0.25">
      <c r="A19" s="8">
        <v>45474</v>
      </c>
      <c r="B19" s="2" t="s">
        <v>20</v>
      </c>
      <c r="C19" s="8">
        <v>45478</v>
      </c>
      <c r="D19" s="2" t="s">
        <v>179</v>
      </c>
      <c r="E19" s="2" t="s">
        <v>431</v>
      </c>
      <c r="F19" s="2" t="s">
        <v>260</v>
      </c>
      <c r="G19" s="2" t="s">
        <v>297</v>
      </c>
      <c r="H19" s="2" t="s">
        <v>75</v>
      </c>
      <c r="I19" s="2" t="s">
        <v>448</v>
      </c>
      <c r="J19" s="2" t="s">
        <v>372</v>
      </c>
      <c r="K19" s="2" t="s">
        <v>80</v>
      </c>
      <c r="L19" s="11">
        <v>5</v>
      </c>
      <c r="M19" s="11">
        <v>5</v>
      </c>
      <c r="N19" s="6">
        <v>74250</v>
      </c>
      <c r="O19" s="6">
        <v>371250</v>
      </c>
      <c r="P19" s="6">
        <v>0</v>
      </c>
      <c r="Q19" s="11">
        <v>0</v>
      </c>
      <c r="R19" s="6">
        <v>0</v>
      </c>
      <c r="S19" s="2"/>
      <c r="T19" s="2" t="s">
        <v>157</v>
      </c>
      <c r="U19" s="2"/>
      <c r="V19" s="2" t="s">
        <v>113</v>
      </c>
      <c r="W19" s="2" t="s">
        <v>425</v>
      </c>
      <c r="X19" s="2" t="s">
        <v>240</v>
      </c>
      <c r="Y19" s="2"/>
      <c r="Z19" s="2"/>
      <c r="AA19" t="s">
        <v>513</v>
      </c>
    </row>
    <row r="20" spans="1:27" x14ac:dyDescent="0.25">
      <c r="A20" s="8">
        <v>45474</v>
      </c>
      <c r="B20" s="2" t="s">
        <v>20</v>
      </c>
      <c r="C20" s="8">
        <v>45478</v>
      </c>
      <c r="D20" s="2" t="s">
        <v>179</v>
      </c>
      <c r="E20" s="2" t="s">
        <v>431</v>
      </c>
      <c r="F20" s="2" t="s">
        <v>260</v>
      </c>
      <c r="G20" s="2" t="s">
        <v>297</v>
      </c>
      <c r="H20" s="2" t="s">
        <v>75</v>
      </c>
      <c r="I20" s="2" t="s">
        <v>490</v>
      </c>
      <c r="J20" s="2" t="s">
        <v>236</v>
      </c>
      <c r="K20" s="2" t="s">
        <v>80</v>
      </c>
      <c r="L20" s="11">
        <v>3</v>
      </c>
      <c r="M20" s="11">
        <v>3</v>
      </c>
      <c r="N20" s="6">
        <v>70950</v>
      </c>
      <c r="O20" s="6">
        <v>212850</v>
      </c>
      <c r="P20" s="6">
        <v>0</v>
      </c>
      <c r="Q20" s="11">
        <v>0</v>
      </c>
      <c r="R20" s="6">
        <v>0</v>
      </c>
      <c r="S20" s="2"/>
      <c r="T20" s="2" t="s">
        <v>157</v>
      </c>
      <c r="U20" s="2"/>
      <c r="V20" s="2" t="s">
        <v>113</v>
      </c>
      <c r="W20" s="2" t="s">
        <v>425</v>
      </c>
      <c r="X20" s="2" t="s">
        <v>240</v>
      </c>
      <c r="Y20" s="2"/>
      <c r="Z20" s="2"/>
      <c r="AA20" t="s">
        <v>513</v>
      </c>
    </row>
    <row r="21" spans="1:27" x14ac:dyDescent="0.25">
      <c r="A21" s="8">
        <v>45474</v>
      </c>
      <c r="B21" s="2" t="s">
        <v>20</v>
      </c>
      <c r="C21" s="8">
        <v>45478</v>
      </c>
      <c r="D21" s="2" t="s">
        <v>179</v>
      </c>
      <c r="E21" s="2" t="s">
        <v>431</v>
      </c>
      <c r="F21" s="2" t="s">
        <v>260</v>
      </c>
      <c r="G21" s="2" t="s">
        <v>297</v>
      </c>
      <c r="H21" s="2" t="s">
        <v>75</v>
      </c>
      <c r="I21" s="2" t="s">
        <v>243</v>
      </c>
      <c r="J21" s="2" t="s">
        <v>430</v>
      </c>
      <c r="K21" s="2" t="s">
        <v>80</v>
      </c>
      <c r="L21" s="11">
        <v>3</v>
      </c>
      <c r="M21" s="11">
        <v>3</v>
      </c>
      <c r="N21" s="6">
        <v>46000</v>
      </c>
      <c r="O21" s="6">
        <v>138000</v>
      </c>
      <c r="P21" s="6">
        <v>0</v>
      </c>
      <c r="Q21" s="11">
        <v>0</v>
      </c>
      <c r="R21" s="6">
        <v>0</v>
      </c>
      <c r="S21" s="2"/>
      <c r="T21" s="2" t="s">
        <v>157</v>
      </c>
      <c r="U21" s="2"/>
      <c r="V21" s="2" t="s">
        <v>113</v>
      </c>
      <c r="W21" s="2" t="s">
        <v>425</v>
      </c>
      <c r="X21" s="2" t="s">
        <v>240</v>
      </c>
      <c r="Y21" s="2"/>
      <c r="Z21" s="2"/>
      <c r="AA21" t="s">
        <v>513</v>
      </c>
    </row>
    <row r="22" spans="1:27" x14ac:dyDescent="0.25">
      <c r="A22" s="8">
        <v>45474</v>
      </c>
      <c r="B22" s="2" t="s">
        <v>394</v>
      </c>
      <c r="C22" s="8">
        <v>45477</v>
      </c>
      <c r="D22" s="2" t="s">
        <v>199</v>
      </c>
      <c r="E22" s="2" t="s">
        <v>1</v>
      </c>
      <c r="F22" s="2" t="s">
        <v>275</v>
      </c>
      <c r="G22" s="2" t="s">
        <v>382</v>
      </c>
      <c r="H22" s="2" t="s">
        <v>97</v>
      </c>
      <c r="I22" s="2" t="s">
        <v>450</v>
      </c>
      <c r="J22" s="2" t="s">
        <v>306</v>
      </c>
      <c r="K22" s="2" t="s">
        <v>80</v>
      </c>
      <c r="L22" s="11">
        <v>4</v>
      </c>
      <c r="M22" s="11">
        <v>4</v>
      </c>
      <c r="N22" s="6">
        <v>58745</v>
      </c>
      <c r="O22" s="6">
        <v>234980</v>
      </c>
      <c r="P22" s="6">
        <v>0</v>
      </c>
      <c r="Q22" s="11">
        <v>0</v>
      </c>
      <c r="R22" s="6">
        <v>0</v>
      </c>
      <c r="S22" s="2"/>
      <c r="T22" s="2" t="s">
        <v>78</v>
      </c>
      <c r="U22" s="2" t="s">
        <v>489</v>
      </c>
      <c r="V22" s="2" t="s">
        <v>113</v>
      </c>
      <c r="W22" s="2" t="s">
        <v>425</v>
      </c>
      <c r="X22" s="2" t="s">
        <v>240</v>
      </c>
      <c r="Y22" s="2"/>
      <c r="Z22" s="2"/>
      <c r="AA22" t="s">
        <v>515</v>
      </c>
    </row>
    <row r="23" spans="1:27" x14ac:dyDescent="0.25">
      <c r="A23" s="8">
        <v>45474</v>
      </c>
      <c r="B23" s="2" t="s">
        <v>394</v>
      </c>
      <c r="C23" s="8">
        <v>45477</v>
      </c>
      <c r="D23" s="2" t="s">
        <v>199</v>
      </c>
      <c r="E23" s="2" t="s">
        <v>1</v>
      </c>
      <c r="F23" s="2" t="s">
        <v>275</v>
      </c>
      <c r="G23" s="2" t="s">
        <v>382</v>
      </c>
      <c r="H23" s="2" t="s">
        <v>97</v>
      </c>
      <c r="I23" s="2" t="s">
        <v>328</v>
      </c>
      <c r="J23" s="2" t="s">
        <v>305</v>
      </c>
      <c r="K23" s="2" t="s">
        <v>80</v>
      </c>
      <c r="L23" s="11">
        <v>4</v>
      </c>
      <c r="M23" s="11">
        <v>4</v>
      </c>
      <c r="N23" s="6">
        <v>111058</v>
      </c>
      <c r="O23" s="6">
        <v>444232</v>
      </c>
      <c r="P23" s="6">
        <v>0</v>
      </c>
      <c r="Q23" s="11">
        <v>0</v>
      </c>
      <c r="R23" s="6">
        <v>0</v>
      </c>
      <c r="S23" s="2"/>
      <c r="T23" s="2" t="s">
        <v>78</v>
      </c>
      <c r="U23" s="2" t="s">
        <v>489</v>
      </c>
      <c r="V23" s="2" t="s">
        <v>113</v>
      </c>
      <c r="W23" s="2" t="s">
        <v>425</v>
      </c>
      <c r="X23" s="2" t="s">
        <v>240</v>
      </c>
      <c r="Y23" s="2"/>
      <c r="Z23" s="2"/>
      <c r="AA23" t="s">
        <v>515</v>
      </c>
    </row>
    <row r="24" spans="1:27" x14ac:dyDescent="0.25">
      <c r="A24" s="8">
        <v>45474</v>
      </c>
      <c r="B24" s="2" t="s">
        <v>394</v>
      </c>
      <c r="C24" s="8">
        <v>45477</v>
      </c>
      <c r="D24" s="2" t="s">
        <v>199</v>
      </c>
      <c r="E24" s="2" t="s">
        <v>1</v>
      </c>
      <c r="F24" s="2" t="s">
        <v>275</v>
      </c>
      <c r="G24" s="2" t="s">
        <v>382</v>
      </c>
      <c r="H24" s="2" t="s">
        <v>97</v>
      </c>
      <c r="I24" s="2" t="s">
        <v>448</v>
      </c>
      <c r="J24" s="2" t="s">
        <v>372</v>
      </c>
      <c r="K24" s="2" t="s">
        <v>80</v>
      </c>
      <c r="L24" s="11">
        <v>4</v>
      </c>
      <c r="M24" s="11">
        <v>4</v>
      </c>
      <c r="N24" s="6">
        <v>74250</v>
      </c>
      <c r="O24" s="6">
        <v>297000</v>
      </c>
      <c r="P24" s="6">
        <v>0</v>
      </c>
      <c r="Q24" s="11">
        <v>0</v>
      </c>
      <c r="R24" s="6">
        <v>0</v>
      </c>
      <c r="S24" s="2"/>
      <c r="T24" s="2" t="s">
        <v>78</v>
      </c>
      <c r="U24" s="2" t="s">
        <v>489</v>
      </c>
      <c r="V24" s="2" t="s">
        <v>113</v>
      </c>
      <c r="W24" s="2" t="s">
        <v>425</v>
      </c>
      <c r="X24" s="2" t="s">
        <v>240</v>
      </c>
      <c r="Y24" s="2"/>
      <c r="Z24" s="2"/>
      <c r="AA24" t="s">
        <v>515</v>
      </c>
    </row>
    <row r="25" spans="1:27" x14ac:dyDescent="0.25">
      <c r="A25" s="8">
        <v>45474</v>
      </c>
      <c r="B25" s="2" t="s">
        <v>394</v>
      </c>
      <c r="C25" s="8">
        <v>45477</v>
      </c>
      <c r="D25" s="2" t="s">
        <v>199</v>
      </c>
      <c r="E25" s="2" t="s">
        <v>1</v>
      </c>
      <c r="F25" s="2" t="s">
        <v>275</v>
      </c>
      <c r="G25" s="2" t="s">
        <v>382</v>
      </c>
      <c r="H25" s="2" t="s">
        <v>97</v>
      </c>
      <c r="I25" s="2" t="s">
        <v>500</v>
      </c>
      <c r="J25" s="2" t="s">
        <v>485</v>
      </c>
      <c r="K25" s="2" t="s">
        <v>80</v>
      </c>
      <c r="L25" s="11">
        <v>4</v>
      </c>
      <c r="M25" s="11">
        <v>4</v>
      </c>
      <c r="N25" s="6">
        <v>50182</v>
      </c>
      <c r="O25" s="6">
        <v>200728</v>
      </c>
      <c r="P25" s="6">
        <v>0</v>
      </c>
      <c r="Q25" s="11">
        <v>0</v>
      </c>
      <c r="R25" s="6">
        <v>0</v>
      </c>
      <c r="S25" s="2"/>
      <c r="T25" s="2" t="s">
        <v>78</v>
      </c>
      <c r="U25" s="2" t="s">
        <v>489</v>
      </c>
      <c r="V25" s="2" t="s">
        <v>113</v>
      </c>
      <c r="W25" s="2" t="s">
        <v>425</v>
      </c>
      <c r="X25" s="2" t="s">
        <v>240</v>
      </c>
      <c r="Y25" s="2"/>
      <c r="Z25" s="2"/>
      <c r="AA25" t="s">
        <v>515</v>
      </c>
    </row>
    <row r="26" spans="1:27" x14ac:dyDescent="0.25">
      <c r="A26" s="8">
        <v>45474</v>
      </c>
      <c r="B26" s="2" t="s">
        <v>13</v>
      </c>
      <c r="C26" s="8">
        <v>45477</v>
      </c>
      <c r="D26" s="2" t="s">
        <v>183</v>
      </c>
      <c r="E26" s="2" t="s">
        <v>261</v>
      </c>
      <c r="F26" s="2" t="s">
        <v>257</v>
      </c>
      <c r="G26" s="2" t="s">
        <v>145</v>
      </c>
      <c r="H26" s="2" t="s">
        <v>402</v>
      </c>
      <c r="I26" s="2" t="s">
        <v>450</v>
      </c>
      <c r="J26" s="2" t="s">
        <v>306</v>
      </c>
      <c r="K26" s="2" t="s">
        <v>80</v>
      </c>
      <c r="L26" s="11">
        <v>5</v>
      </c>
      <c r="M26" s="11">
        <v>5</v>
      </c>
      <c r="N26" s="6">
        <v>58745</v>
      </c>
      <c r="O26" s="6">
        <v>293725</v>
      </c>
      <c r="P26" s="6">
        <v>0</v>
      </c>
      <c r="Q26" s="11">
        <v>0</v>
      </c>
      <c r="R26" s="6">
        <v>0</v>
      </c>
      <c r="S26" s="2"/>
      <c r="T26" s="2" t="s">
        <v>380</v>
      </c>
      <c r="U26" s="2"/>
      <c r="V26" s="2" t="s">
        <v>113</v>
      </c>
      <c r="W26" s="2" t="s">
        <v>425</v>
      </c>
      <c r="X26" s="2" t="s">
        <v>240</v>
      </c>
      <c r="Y26" s="2"/>
      <c r="Z26" s="2"/>
      <c r="AA26" t="s">
        <v>515</v>
      </c>
    </row>
    <row r="27" spans="1:27" x14ac:dyDescent="0.25">
      <c r="A27" s="8">
        <v>45474</v>
      </c>
      <c r="B27" s="2" t="s">
        <v>13</v>
      </c>
      <c r="C27" s="8">
        <v>45477</v>
      </c>
      <c r="D27" s="2" t="s">
        <v>183</v>
      </c>
      <c r="E27" s="2" t="s">
        <v>261</v>
      </c>
      <c r="F27" s="2" t="s">
        <v>257</v>
      </c>
      <c r="G27" s="2" t="s">
        <v>145</v>
      </c>
      <c r="H27" s="2" t="s">
        <v>402</v>
      </c>
      <c r="I27" s="2" t="s">
        <v>328</v>
      </c>
      <c r="J27" s="2" t="s">
        <v>305</v>
      </c>
      <c r="K27" s="2" t="s">
        <v>80</v>
      </c>
      <c r="L27" s="11">
        <v>5</v>
      </c>
      <c r="M27" s="11">
        <v>5</v>
      </c>
      <c r="N27" s="6">
        <v>111058</v>
      </c>
      <c r="O27" s="6">
        <v>555290</v>
      </c>
      <c r="P27" s="6">
        <v>0</v>
      </c>
      <c r="Q27" s="11">
        <v>0</v>
      </c>
      <c r="R27" s="6">
        <v>0</v>
      </c>
      <c r="S27" s="2"/>
      <c r="T27" s="2" t="s">
        <v>380</v>
      </c>
      <c r="U27" s="2"/>
      <c r="V27" s="2" t="s">
        <v>113</v>
      </c>
      <c r="W27" s="2" t="s">
        <v>425</v>
      </c>
      <c r="X27" s="2" t="s">
        <v>240</v>
      </c>
      <c r="Y27" s="2"/>
      <c r="Z27" s="2"/>
      <c r="AA27" t="s">
        <v>515</v>
      </c>
    </row>
    <row r="28" spans="1:27" x14ac:dyDescent="0.25">
      <c r="A28" s="8">
        <v>45474</v>
      </c>
      <c r="B28" s="2" t="s">
        <v>13</v>
      </c>
      <c r="C28" s="8">
        <v>45477</v>
      </c>
      <c r="D28" s="2" t="s">
        <v>183</v>
      </c>
      <c r="E28" s="2" t="s">
        <v>261</v>
      </c>
      <c r="F28" s="2" t="s">
        <v>257</v>
      </c>
      <c r="G28" s="2" t="s">
        <v>145</v>
      </c>
      <c r="H28" s="2" t="s">
        <v>402</v>
      </c>
      <c r="I28" s="2" t="s">
        <v>472</v>
      </c>
      <c r="J28" s="2" t="s">
        <v>256</v>
      </c>
      <c r="K28" s="2" t="s">
        <v>80</v>
      </c>
      <c r="L28" s="11">
        <v>5</v>
      </c>
      <c r="M28" s="11">
        <v>5</v>
      </c>
      <c r="N28" s="6">
        <v>44476</v>
      </c>
      <c r="O28" s="6">
        <v>222380</v>
      </c>
      <c r="P28" s="6">
        <v>0</v>
      </c>
      <c r="Q28" s="11">
        <v>0</v>
      </c>
      <c r="R28" s="6">
        <v>0</v>
      </c>
      <c r="S28" s="2"/>
      <c r="T28" s="2" t="s">
        <v>380</v>
      </c>
      <c r="U28" s="2"/>
      <c r="V28" s="2" t="s">
        <v>113</v>
      </c>
      <c r="W28" s="2" t="s">
        <v>425</v>
      </c>
      <c r="X28" s="2" t="s">
        <v>240</v>
      </c>
      <c r="Y28" s="2"/>
      <c r="Z28" s="2"/>
      <c r="AA28" t="s">
        <v>515</v>
      </c>
    </row>
    <row r="29" spans="1:27" x14ac:dyDescent="0.25">
      <c r="A29" s="8">
        <v>45474</v>
      </c>
      <c r="B29" s="2" t="s">
        <v>13</v>
      </c>
      <c r="C29" s="8">
        <v>45477</v>
      </c>
      <c r="D29" s="2" t="s">
        <v>183</v>
      </c>
      <c r="E29" s="2" t="s">
        <v>261</v>
      </c>
      <c r="F29" s="2" t="s">
        <v>257</v>
      </c>
      <c r="G29" s="2" t="s">
        <v>145</v>
      </c>
      <c r="H29" s="2" t="s">
        <v>402</v>
      </c>
      <c r="I29" s="2" t="s">
        <v>500</v>
      </c>
      <c r="J29" s="2" t="s">
        <v>485</v>
      </c>
      <c r="K29" s="2" t="s">
        <v>80</v>
      </c>
      <c r="L29" s="11">
        <v>5</v>
      </c>
      <c r="M29" s="11">
        <v>5</v>
      </c>
      <c r="N29" s="6">
        <v>50182</v>
      </c>
      <c r="O29" s="6">
        <v>250910</v>
      </c>
      <c r="P29" s="6">
        <v>0</v>
      </c>
      <c r="Q29" s="11">
        <v>0</v>
      </c>
      <c r="R29" s="6">
        <v>0</v>
      </c>
      <c r="S29" s="2"/>
      <c r="T29" s="2" t="s">
        <v>380</v>
      </c>
      <c r="U29" s="2"/>
      <c r="V29" s="2" t="s">
        <v>113</v>
      </c>
      <c r="W29" s="2" t="s">
        <v>425</v>
      </c>
      <c r="X29" s="2" t="s">
        <v>240</v>
      </c>
      <c r="Y29" s="2"/>
      <c r="Z29" s="2"/>
      <c r="AA29" t="s">
        <v>515</v>
      </c>
    </row>
    <row r="30" spans="1:27" x14ac:dyDescent="0.25">
      <c r="A30" s="8">
        <v>45474</v>
      </c>
      <c r="B30" s="2" t="s">
        <v>278</v>
      </c>
      <c r="C30" s="8">
        <v>45477</v>
      </c>
      <c r="D30" s="2" t="s">
        <v>269</v>
      </c>
      <c r="E30" s="2" t="s">
        <v>46</v>
      </c>
      <c r="F30" s="2" t="s">
        <v>257</v>
      </c>
      <c r="G30" s="2" t="s">
        <v>145</v>
      </c>
      <c r="H30" s="2" t="s">
        <v>402</v>
      </c>
      <c r="I30" s="2" t="s">
        <v>450</v>
      </c>
      <c r="J30" s="2" t="s">
        <v>306</v>
      </c>
      <c r="K30" s="2" t="s">
        <v>80</v>
      </c>
      <c r="L30" s="11">
        <v>6</v>
      </c>
      <c r="M30" s="11">
        <v>6</v>
      </c>
      <c r="N30" s="6">
        <v>58745</v>
      </c>
      <c r="O30" s="6">
        <v>352470</v>
      </c>
      <c r="P30" s="6">
        <v>0</v>
      </c>
      <c r="Q30" s="11">
        <v>0</v>
      </c>
      <c r="R30" s="6">
        <v>0</v>
      </c>
      <c r="S30" s="2"/>
      <c r="T30" s="2" t="s">
        <v>380</v>
      </c>
      <c r="U30" s="2"/>
      <c r="V30" s="2" t="s">
        <v>113</v>
      </c>
      <c r="W30" s="2" t="s">
        <v>425</v>
      </c>
      <c r="X30" s="2" t="s">
        <v>240</v>
      </c>
      <c r="Y30" s="2"/>
      <c r="Z30" s="2"/>
      <c r="AA30" t="s">
        <v>515</v>
      </c>
    </row>
    <row r="31" spans="1:27" x14ac:dyDescent="0.25">
      <c r="A31" s="8">
        <v>45474</v>
      </c>
      <c r="B31" s="2" t="s">
        <v>278</v>
      </c>
      <c r="C31" s="8">
        <v>45477</v>
      </c>
      <c r="D31" s="2" t="s">
        <v>269</v>
      </c>
      <c r="E31" s="2" t="s">
        <v>46</v>
      </c>
      <c r="F31" s="2" t="s">
        <v>257</v>
      </c>
      <c r="G31" s="2" t="s">
        <v>145</v>
      </c>
      <c r="H31" s="2" t="s">
        <v>402</v>
      </c>
      <c r="I31" s="2" t="s">
        <v>328</v>
      </c>
      <c r="J31" s="2" t="s">
        <v>305</v>
      </c>
      <c r="K31" s="2" t="s">
        <v>80</v>
      </c>
      <c r="L31" s="11">
        <v>6</v>
      </c>
      <c r="M31" s="11">
        <v>6</v>
      </c>
      <c r="N31" s="6">
        <v>111058</v>
      </c>
      <c r="O31" s="6">
        <v>666348</v>
      </c>
      <c r="P31" s="6">
        <v>0</v>
      </c>
      <c r="Q31" s="11">
        <v>0</v>
      </c>
      <c r="R31" s="6">
        <v>0</v>
      </c>
      <c r="S31" s="2"/>
      <c r="T31" s="2" t="s">
        <v>380</v>
      </c>
      <c r="U31" s="2"/>
      <c r="V31" s="2" t="s">
        <v>113</v>
      </c>
      <c r="W31" s="2" t="s">
        <v>425</v>
      </c>
      <c r="X31" s="2" t="s">
        <v>240</v>
      </c>
      <c r="Y31" s="2"/>
      <c r="Z31" s="2"/>
      <c r="AA31" t="s">
        <v>515</v>
      </c>
    </row>
    <row r="32" spans="1:27" x14ac:dyDescent="0.25">
      <c r="A32" s="8">
        <v>45474</v>
      </c>
      <c r="B32" s="2" t="s">
        <v>278</v>
      </c>
      <c r="C32" s="8">
        <v>45477</v>
      </c>
      <c r="D32" s="2" t="s">
        <v>269</v>
      </c>
      <c r="E32" s="2" t="s">
        <v>46</v>
      </c>
      <c r="F32" s="2" t="s">
        <v>257</v>
      </c>
      <c r="G32" s="2" t="s">
        <v>145</v>
      </c>
      <c r="H32" s="2" t="s">
        <v>402</v>
      </c>
      <c r="I32" s="2" t="s">
        <v>472</v>
      </c>
      <c r="J32" s="2" t="s">
        <v>256</v>
      </c>
      <c r="K32" s="2" t="s">
        <v>80</v>
      </c>
      <c r="L32" s="11">
        <v>6</v>
      </c>
      <c r="M32" s="11">
        <v>6</v>
      </c>
      <c r="N32" s="6">
        <v>44476</v>
      </c>
      <c r="O32" s="6">
        <v>266856</v>
      </c>
      <c r="P32" s="6">
        <v>0</v>
      </c>
      <c r="Q32" s="11">
        <v>0</v>
      </c>
      <c r="R32" s="6">
        <v>0</v>
      </c>
      <c r="S32" s="2"/>
      <c r="T32" s="2" t="s">
        <v>380</v>
      </c>
      <c r="U32" s="2"/>
      <c r="V32" s="2" t="s">
        <v>113</v>
      </c>
      <c r="W32" s="2" t="s">
        <v>425</v>
      </c>
      <c r="X32" s="2" t="s">
        <v>240</v>
      </c>
      <c r="Y32" s="2"/>
      <c r="Z32" s="2"/>
      <c r="AA32" t="s">
        <v>515</v>
      </c>
    </row>
    <row r="33" spans="1:27" x14ac:dyDescent="0.25">
      <c r="A33" s="8">
        <v>45474</v>
      </c>
      <c r="B33" s="2" t="s">
        <v>278</v>
      </c>
      <c r="C33" s="8">
        <v>45477</v>
      </c>
      <c r="D33" s="2" t="s">
        <v>269</v>
      </c>
      <c r="E33" s="2" t="s">
        <v>46</v>
      </c>
      <c r="F33" s="2" t="s">
        <v>257</v>
      </c>
      <c r="G33" s="2" t="s">
        <v>145</v>
      </c>
      <c r="H33" s="2" t="s">
        <v>402</v>
      </c>
      <c r="I33" s="2" t="s">
        <v>500</v>
      </c>
      <c r="J33" s="2" t="s">
        <v>485</v>
      </c>
      <c r="K33" s="2" t="s">
        <v>80</v>
      </c>
      <c r="L33" s="11">
        <v>6</v>
      </c>
      <c r="M33" s="11">
        <v>6</v>
      </c>
      <c r="N33" s="6">
        <v>50182</v>
      </c>
      <c r="O33" s="6">
        <v>301092</v>
      </c>
      <c r="P33" s="6">
        <v>0</v>
      </c>
      <c r="Q33" s="11">
        <v>0</v>
      </c>
      <c r="R33" s="6">
        <v>0</v>
      </c>
      <c r="S33" s="2"/>
      <c r="T33" s="2" t="s">
        <v>380</v>
      </c>
      <c r="U33" s="2"/>
      <c r="V33" s="2" t="s">
        <v>113</v>
      </c>
      <c r="W33" s="2" t="s">
        <v>425</v>
      </c>
      <c r="X33" s="2" t="s">
        <v>240</v>
      </c>
      <c r="Y33" s="2"/>
      <c r="Z33" s="2"/>
      <c r="AA33" t="s">
        <v>515</v>
      </c>
    </row>
    <row r="34" spans="1:27" x14ac:dyDescent="0.25">
      <c r="A34" s="8">
        <v>45474</v>
      </c>
      <c r="B34" s="2" t="s">
        <v>187</v>
      </c>
      <c r="C34" s="8">
        <v>45477</v>
      </c>
      <c r="D34" s="2" t="s">
        <v>502</v>
      </c>
      <c r="E34" s="2" t="s">
        <v>293</v>
      </c>
      <c r="F34" s="2" t="s">
        <v>215</v>
      </c>
      <c r="G34" s="2" t="s">
        <v>282</v>
      </c>
      <c r="H34" s="2"/>
      <c r="I34" s="2" t="s">
        <v>450</v>
      </c>
      <c r="J34" s="2" t="s">
        <v>306</v>
      </c>
      <c r="K34" s="2" t="s">
        <v>80</v>
      </c>
      <c r="L34" s="11">
        <v>15</v>
      </c>
      <c r="M34" s="11">
        <v>15</v>
      </c>
      <c r="N34" s="6">
        <v>58745</v>
      </c>
      <c r="O34" s="6">
        <v>881175</v>
      </c>
      <c r="P34" s="6">
        <v>0</v>
      </c>
      <c r="Q34" s="11">
        <v>0</v>
      </c>
      <c r="R34" s="6">
        <v>0</v>
      </c>
      <c r="S34" s="2" t="s">
        <v>462</v>
      </c>
      <c r="T34" s="2" t="s">
        <v>252</v>
      </c>
      <c r="U34" s="2" t="s">
        <v>202</v>
      </c>
      <c r="V34" s="2" t="s">
        <v>253</v>
      </c>
      <c r="W34" s="2" t="s">
        <v>425</v>
      </c>
      <c r="X34" s="2" t="s">
        <v>445</v>
      </c>
      <c r="Y34" s="2"/>
      <c r="Z34" s="2"/>
      <c r="AA34" t="s">
        <v>516</v>
      </c>
    </row>
    <row r="35" spans="1:27" x14ac:dyDescent="0.25">
      <c r="A35" s="8">
        <v>45474</v>
      </c>
      <c r="B35" s="2" t="s">
        <v>187</v>
      </c>
      <c r="C35" s="8">
        <v>45477</v>
      </c>
      <c r="D35" s="2" t="s">
        <v>502</v>
      </c>
      <c r="E35" s="2" t="s">
        <v>293</v>
      </c>
      <c r="F35" s="2" t="s">
        <v>215</v>
      </c>
      <c r="G35" s="2" t="s">
        <v>282</v>
      </c>
      <c r="H35" s="2"/>
      <c r="I35" s="2" t="s">
        <v>243</v>
      </c>
      <c r="J35" s="2" t="s">
        <v>430</v>
      </c>
      <c r="K35" s="2" t="s">
        <v>80</v>
      </c>
      <c r="L35" s="11">
        <v>5</v>
      </c>
      <c r="M35" s="11">
        <v>5</v>
      </c>
      <c r="N35" s="6">
        <v>46000</v>
      </c>
      <c r="O35" s="6">
        <v>230000</v>
      </c>
      <c r="P35" s="6">
        <v>0</v>
      </c>
      <c r="Q35" s="11">
        <v>0</v>
      </c>
      <c r="R35" s="6">
        <v>0</v>
      </c>
      <c r="S35" s="2" t="s">
        <v>462</v>
      </c>
      <c r="T35" s="2" t="s">
        <v>252</v>
      </c>
      <c r="U35" s="2" t="s">
        <v>202</v>
      </c>
      <c r="V35" s="2" t="s">
        <v>253</v>
      </c>
      <c r="W35" s="2" t="s">
        <v>425</v>
      </c>
      <c r="X35" s="2"/>
      <c r="Y35" s="2"/>
      <c r="Z35" s="2"/>
      <c r="AA35" t="s">
        <v>516</v>
      </c>
    </row>
    <row r="36" spans="1:27" x14ac:dyDescent="0.25">
      <c r="A36" s="8">
        <v>45474</v>
      </c>
      <c r="B36" s="2" t="s">
        <v>245</v>
      </c>
      <c r="C36" s="8">
        <v>45477</v>
      </c>
      <c r="D36" s="2" t="s">
        <v>356</v>
      </c>
      <c r="E36" s="2" t="s">
        <v>160</v>
      </c>
      <c r="F36" s="2" t="s">
        <v>31</v>
      </c>
      <c r="G36" s="2" t="s">
        <v>359</v>
      </c>
      <c r="H36" s="2"/>
      <c r="I36" s="2" t="s">
        <v>450</v>
      </c>
      <c r="J36" s="2" t="s">
        <v>306</v>
      </c>
      <c r="K36" s="2" t="s">
        <v>80</v>
      </c>
      <c r="L36" s="11">
        <v>6</v>
      </c>
      <c r="M36" s="11">
        <v>6</v>
      </c>
      <c r="N36" s="6">
        <v>58745</v>
      </c>
      <c r="O36" s="6">
        <v>352470</v>
      </c>
      <c r="P36" s="6">
        <v>0</v>
      </c>
      <c r="Q36" s="11">
        <v>0</v>
      </c>
      <c r="R36" s="6">
        <v>0</v>
      </c>
      <c r="S36" s="2" t="s">
        <v>196</v>
      </c>
      <c r="T36" s="2" t="s">
        <v>252</v>
      </c>
      <c r="U36" s="2" t="s">
        <v>379</v>
      </c>
      <c r="V36" s="2" t="s">
        <v>253</v>
      </c>
      <c r="W36" s="2" t="s">
        <v>425</v>
      </c>
      <c r="X36" s="2" t="s">
        <v>445</v>
      </c>
      <c r="Y36" s="2"/>
      <c r="Z36" s="2"/>
      <c r="AA36" t="s">
        <v>517</v>
      </c>
    </row>
    <row r="37" spans="1:27" x14ac:dyDescent="0.25">
      <c r="A37" s="8">
        <v>45474</v>
      </c>
      <c r="B37" s="2" t="s">
        <v>245</v>
      </c>
      <c r="C37" s="8">
        <v>45477</v>
      </c>
      <c r="D37" s="2" t="s">
        <v>356</v>
      </c>
      <c r="E37" s="2" t="s">
        <v>160</v>
      </c>
      <c r="F37" s="2" t="s">
        <v>31</v>
      </c>
      <c r="G37" s="2" t="s">
        <v>359</v>
      </c>
      <c r="H37" s="2"/>
      <c r="I37" s="2" t="s">
        <v>328</v>
      </c>
      <c r="J37" s="2" t="s">
        <v>305</v>
      </c>
      <c r="K37" s="2" t="s">
        <v>80</v>
      </c>
      <c r="L37" s="11">
        <v>7</v>
      </c>
      <c r="M37" s="11">
        <v>7</v>
      </c>
      <c r="N37" s="6">
        <v>111058</v>
      </c>
      <c r="O37" s="6">
        <v>777406</v>
      </c>
      <c r="P37" s="6">
        <v>0</v>
      </c>
      <c r="Q37" s="11">
        <v>0</v>
      </c>
      <c r="R37" s="6">
        <v>0</v>
      </c>
      <c r="S37" s="2" t="s">
        <v>196</v>
      </c>
      <c r="T37" s="2" t="s">
        <v>252</v>
      </c>
      <c r="U37" s="2" t="s">
        <v>379</v>
      </c>
      <c r="V37" s="2" t="s">
        <v>253</v>
      </c>
      <c r="W37" s="2" t="s">
        <v>425</v>
      </c>
      <c r="X37" s="2" t="s">
        <v>445</v>
      </c>
      <c r="Y37" s="2"/>
      <c r="Z37" s="2"/>
      <c r="AA37" t="s">
        <v>517</v>
      </c>
    </row>
    <row r="38" spans="1:27" x14ac:dyDescent="0.25">
      <c r="A38" s="8">
        <v>45474</v>
      </c>
      <c r="B38" s="2" t="s">
        <v>381</v>
      </c>
      <c r="C38" s="8">
        <v>45477</v>
      </c>
      <c r="D38" s="2" t="s">
        <v>352</v>
      </c>
      <c r="E38" s="2" t="s">
        <v>474</v>
      </c>
      <c r="F38" s="2" t="s">
        <v>60</v>
      </c>
      <c r="G38" s="2" t="s">
        <v>359</v>
      </c>
      <c r="H38" s="2"/>
      <c r="I38" s="2" t="s">
        <v>450</v>
      </c>
      <c r="J38" s="2" t="s">
        <v>306</v>
      </c>
      <c r="K38" s="2" t="s">
        <v>80</v>
      </c>
      <c r="L38" s="11">
        <v>5</v>
      </c>
      <c r="M38" s="11">
        <v>5</v>
      </c>
      <c r="N38" s="6">
        <v>58745</v>
      </c>
      <c r="O38" s="6">
        <v>293725</v>
      </c>
      <c r="P38" s="6">
        <v>0</v>
      </c>
      <c r="Q38" s="11">
        <v>0</v>
      </c>
      <c r="R38" s="6">
        <v>0</v>
      </c>
      <c r="S38" s="2" t="s">
        <v>462</v>
      </c>
      <c r="T38" s="2" t="s">
        <v>252</v>
      </c>
      <c r="U38" s="2" t="s">
        <v>469</v>
      </c>
      <c r="V38" s="2" t="s">
        <v>253</v>
      </c>
      <c r="W38" s="2" t="s">
        <v>425</v>
      </c>
      <c r="X38" s="2" t="s">
        <v>445</v>
      </c>
      <c r="Y38" s="2"/>
      <c r="Z38" s="2"/>
      <c r="AA38" t="s">
        <v>518</v>
      </c>
    </row>
    <row r="39" spans="1:27" x14ac:dyDescent="0.25">
      <c r="A39" s="8">
        <v>45474</v>
      </c>
      <c r="B39" s="2" t="s">
        <v>381</v>
      </c>
      <c r="C39" s="8">
        <v>45477</v>
      </c>
      <c r="D39" s="2" t="s">
        <v>352</v>
      </c>
      <c r="E39" s="2" t="s">
        <v>474</v>
      </c>
      <c r="F39" s="2" t="s">
        <v>60</v>
      </c>
      <c r="G39" s="2" t="s">
        <v>359</v>
      </c>
      <c r="H39" s="2"/>
      <c r="I39" s="2" t="s">
        <v>328</v>
      </c>
      <c r="J39" s="2" t="s">
        <v>305</v>
      </c>
      <c r="K39" s="2" t="s">
        <v>80</v>
      </c>
      <c r="L39" s="11">
        <v>10</v>
      </c>
      <c r="M39" s="11">
        <v>10</v>
      </c>
      <c r="N39" s="6">
        <v>111058</v>
      </c>
      <c r="O39" s="6">
        <v>1110580</v>
      </c>
      <c r="P39" s="6">
        <v>0</v>
      </c>
      <c r="Q39" s="11">
        <v>0</v>
      </c>
      <c r="R39" s="6">
        <v>0</v>
      </c>
      <c r="S39" s="2" t="s">
        <v>462</v>
      </c>
      <c r="T39" s="2" t="s">
        <v>252</v>
      </c>
      <c r="U39" s="2" t="s">
        <v>469</v>
      </c>
      <c r="V39" s="2" t="s">
        <v>253</v>
      </c>
      <c r="W39" s="2" t="s">
        <v>425</v>
      </c>
      <c r="X39" s="2" t="s">
        <v>445</v>
      </c>
      <c r="Y39" s="2"/>
      <c r="Z39" s="2"/>
      <c r="AA39" t="s">
        <v>518</v>
      </c>
    </row>
    <row r="40" spans="1:27" x14ac:dyDescent="0.25">
      <c r="A40" s="8">
        <v>45474</v>
      </c>
      <c r="B40" s="2" t="s">
        <v>381</v>
      </c>
      <c r="C40" s="8">
        <v>45477</v>
      </c>
      <c r="D40" s="2" t="s">
        <v>352</v>
      </c>
      <c r="E40" s="2" t="s">
        <v>474</v>
      </c>
      <c r="F40" s="2" t="s">
        <v>60</v>
      </c>
      <c r="G40" s="2" t="s">
        <v>359</v>
      </c>
      <c r="H40" s="2"/>
      <c r="I40" s="2" t="s">
        <v>243</v>
      </c>
      <c r="J40" s="2" t="s">
        <v>430</v>
      </c>
      <c r="K40" s="2" t="s">
        <v>80</v>
      </c>
      <c r="L40" s="11">
        <v>3</v>
      </c>
      <c r="M40" s="11">
        <v>3</v>
      </c>
      <c r="N40" s="6">
        <v>37720</v>
      </c>
      <c r="O40" s="6">
        <v>113160</v>
      </c>
      <c r="P40" s="6">
        <v>0</v>
      </c>
      <c r="Q40" s="11">
        <v>0</v>
      </c>
      <c r="R40" s="6">
        <v>0</v>
      </c>
      <c r="S40" s="2" t="s">
        <v>462</v>
      </c>
      <c r="T40" s="2" t="s">
        <v>252</v>
      </c>
      <c r="U40" s="2" t="s">
        <v>469</v>
      </c>
      <c r="V40" s="2" t="s">
        <v>253</v>
      </c>
      <c r="W40" s="2" t="s">
        <v>425</v>
      </c>
      <c r="X40" s="2" t="s">
        <v>445</v>
      </c>
      <c r="Y40" s="2"/>
      <c r="Z40" s="2"/>
      <c r="AA40" t="s">
        <v>518</v>
      </c>
    </row>
    <row r="41" spans="1:27" x14ac:dyDescent="0.25">
      <c r="A41" s="8">
        <v>45474</v>
      </c>
      <c r="B41" s="2" t="s">
        <v>205</v>
      </c>
      <c r="C41" s="8">
        <v>45477</v>
      </c>
      <c r="D41" s="2" t="s">
        <v>136</v>
      </c>
      <c r="E41" s="2" t="s">
        <v>65</v>
      </c>
      <c r="F41" s="2" t="s">
        <v>343</v>
      </c>
      <c r="G41" s="2" t="s">
        <v>359</v>
      </c>
      <c r="H41" s="2"/>
      <c r="I41" s="2" t="s">
        <v>450</v>
      </c>
      <c r="J41" s="2" t="s">
        <v>306</v>
      </c>
      <c r="K41" s="2" t="s">
        <v>80</v>
      </c>
      <c r="L41" s="11">
        <v>5</v>
      </c>
      <c r="M41" s="11">
        <v>5</v>
      </c>
      <c r="N41" s="6">
        <v>58745</v>
      </c>
      <c r="O41" s="6">
        <v>293725</v>
      </c>
      <c r="P41" s="6">
        <v>0</v>
      </c>
      <c r="Q41" s="11">
        <v>0</v>
      </c>
      <c r="R41" s="6">
        <v>0</v>
      </c>
      <c r="S41" s="2" t="s">
        <v>462</v>
      </c>
      <c r="T41" s="2" t="s">
        <v>252</v>
      </c>
      <c r="U41" s="2" t="s">
        <v>15</v>
      </c>
      <c r="V41" s="2" t="s">
        <v>253</v>
      </c>
      <c r="W41" s="2" t="s">
        <v>425</v>
      </c>
      <c r="X41" s="2" t="s">
        <v>445</v>
      </c>
      <c r="Y41" s="2"/>
      <c r="Z41" s="2"/>
      <c r="AA41" t="s">
        <v>518</v>
      </c>
    </row>
    <row r="42" spans="1:27" x14ac:dyDescent="0.25">
      <c r="A42" s="8">
        <v>45474</v>
      </c>
      <c r="B42" s="2" t="s">
        <v>205</v>
      </c>
      <c r="C42" s="8">
        <v>45477</v>
      </c>
      <c r="D42" s="2" t="s">
        <v>136</v>
      </c>
      <c r="E42" s="2" t="s">
        <v>65</v>
      </c>
      <c r="F42" s="2" t="s">
        <v>343</v>
      </c>
      <c r="G42" s="2" t="s">
        <v>359</v>
      </c>
      <c r="H42" s="2"/>
      <c r="I42" s="2" t="s">
        <v>328</v>
      </c>
      <c r="J42" s="2" t="s">
        <v>305</v>
      </c>
      <c r="K42" s="2" t="s">
        <v>80</v>
      </c>
      <c r="L42" s="11">
        <v>10</v>
      </c>
      <c r="M42" s="11">
        <v>10</v>
      </c>
      <c r="N42" s="6">
        <v>111058</v>
      </c>
      <c r="O42" s="6">
        <v>1110580</v>
      </c>
      <c r="P42" s="6">
        <v>0</v>
      </c>
      <c r="Q42" s="11">
        <v>0</v>
      </c>
      <c r="R42" s="6">
        <v>0</v>
      </c>
      <c r="S42" s="2" t="s">
        <v>462</v>
      </c>
      <c r="T42" s="2" t="s">
        <v>252</v>
      </c>
      <c r="U42" s="2" t="s">
        <v>15</v>
      </c>
      <c r="V42" s="2" t="s">
        <v>253</v>
      </c>
      <c r="W42" s="2" t="s">
        <v>425</v>
      </c>
      <c r="X42" s="2" t="s">
        <v>445</v>
      </c>
      <c r="Y42" s="2"/>
      <c r="Z42" s="2"/>
      <c r="AA42" t="s">
        <v>518</v>
      </c>
    </row>
    <row r="43" spans="1:27" x14ac:dyDescent="0.25">
      <c r="A43" s="8">
        <v>45474</v>
      </c>
      <c r="B43" s="2" t="s">
        <v>205</v>
      </c>
      <c r="C43" s="8">
        <v>45477</v>
      </c>
      <c r="D43" s="2" t="s">
        <v>136</v>
      </c>
      <c r="E43" s="2" t="s">
        <v>65</v>
      </c>
      <c r="F43" s="2" t="s">
        <v>343</v>
      </c>
      <c r="G43" s="2" t="s">
        <v>359</v>
      </c>
      <c r="H43" s="2"/>
      <c r="I43" s="2" t="s">
        <v>490</v>
      </c>
      <c r="J43" s="2" t="s">
        <v>236</v>
      </c>
      <c r="K43" s="2" t="s">
        <v>80</v>
      </c>
      <c r="L43" s="11">
        <v>3</v>
      </c>
      <c r="M43" s="11">
        <v>3</v>
      </c>
      <c r="N43" s="6">
        <v>70950</v>
      </c>
      <c r="O43" s="6">
        <v>212850</v>
      </c>
      <c r="P43" s="6">
        <v>0</v>
      </c>
      <c r="Q43" s="11">
        <v>0</v>
      </c>
      <c r="R43" s="6">
        <v>0</v>
      </c>
      <c r="S43" s="2" t="s">
        <v>462</v>
      </c>
      <c r="T43" s="2" t="s">
        <v>252</v>
      </c>
      <c r="U43" s="2" t="s">
        <v>15</v>
      </c>
      <c r="V43" s="2" t="s">
        <v>253</v>
      </c>
      <c r="W43" s="2" t="s">
        <v>425</v>
      </c>
      <c r="X43" s="2" t="s">
        <v>445</v>
      </c>
      <c r="Y43" s="2"/>
      <c r="Z43" s="2"/>
      <c r="AA43" t="s">
        <v>518</v>
      </c>
    </row>
    <row r="44" spans="1:27" x14ac:dyDescent="0.25">
      <c r="A44" s="8">
        <v>45474</v>
      </c>
      <c r="B44" s="2" t="s">
        <v>321</v>
      </c>
      <c r="C44" s="8">
        <v>45477</v>
      </c>
      <c r="D44" s="2" t="s">
        <v>91</v>
      </c>
      <c r="E44" s="2" t="s">
        <v>144</v>
      </c>
      <c r="F44" s="2" t="s">
        <v>73</v>
      </c>
      <c r="G44" s="2" t="s">
        <v>282</v>
      </c>
      <c r="H44" s="2"/>
      <c r="I44" s="2" t="s">
        <v>328</v>
      </c>
      <c r="J44" s="2" t="s">
        <v>305</v>
      </c>
      <c r="K44" s="2" t="s">
        <v>80</v>
      </c>
      <c r="L44" s="11">
        <v>5</v>
      </c>
      <c r="M44" s="11">
        <v>5</v>
      </c>
      <c r="N44" s="6">
        <v>111058</v>
      </c>
      <c r="O44" s="6">
        <v>555290</v>
      </c>
      <c r="P44" s="6">
        <v>0</v>
      </c>
      <c r="Q44" s="11">
        <v>0</v>
      </c>
      <c r="R44" s="6">
        <v>0</v>
      </c>
      <c r="S44" s="2" t="s">
        <v>462</v>
      </c>
      <c r="T44" s="2" t="s">
        <v>252</v>
      </c>
      <c r="U44" s="2" t="s">
        <v>499</v>
      </c>
      <c r="V44" s="2" t="s">
        <v>253</v>
      </c>
      <c r="W44" s="2" t="s">
        <v>425</v>
      </c>
      <c r="X44" s="2" t="s">
        <v>445</v>
      </c>
      <c r="Y44" s="2"/>
      <c r="Z44" s="2"/>
      <c r="AA44" t="s">
        <v>514</v>
      </c>
    </row>
    <row r="45" spans="1:27" x14ac:dyDescent="0.25">
      <c r="A45" s="8">
        <v>45474</v>
      </c>
      <c r="B45" s="2" t="s">
        <v>321</v>
      </c>
      <c r="C45" s="8">
        <v>45477</v>
      </c>
      <c r="D45" s="2" t="s">
        <v>91</v>
      </c>
      <c r="E45" s="2" t="s">
        <v>144</v>
      </c>
      <c r="F45" s="2" t="s">
        <v>73</v>
      </c>
      <c r="G45" s="2" t="s">
        <v>282</v>
      </c>
      <c r="H45" s="2"/>
      <c r="I45" s="2" t="s">
        <v>450</v>
      </c>
      <c r="J45" s="2" t="s">
        <v>306</v>
      </c>
      <c r="K45" s="2" t="s">
        <v>80</v>
      </c>
      <c r="L45" s="11">
        <v>10</v>
      </c>
      <c r="M45" s="11">
        <v>10</v>
      </c>
      <c r="N45" s="6">
        <v>58745</v>
      </c>
      <c r="O45" s="6">
        <v>587450</v>
      </c>
      <c r="P45" s="6">
        <v>0</v>
      </c>
      <c r="Q45" s="11">
        <v>0</v>
      </c>
      <c r="R45" s="6">
        <v>0</v>
      </c>
      <c r="S45" s="2" t="s">
        <v>462</v>
      </c>
      <c r="T45" s="2" t="s">
        <v>252</v>
      </c>
      <c r="U45" s="2" t="s">
        <v>499</v>
      </c>
      <c r="V45" s="2" t="s">
        <v>253</v>
      </c>
      <c r="W45" s="2" t="s">
        <v>425</v>
      </c>
      <c r="X45" s="2" t="s">
        <v>445</v>
      </c>
      <c r="Y45" s="2"/>
      <c r="Z45" s="2"/>
      <c r="AA45" t="s">
        <v>514</v>
      </c>
    </row>
    <row r="46" spans="1:27" x14ac:dyDescent="0.25">
      <c r="A46" s="8">
        <v>45474</v>
      </c>
      <c r="B46" s="2" t="s">
        <v>321</v>
      </c>
      <c r="C46" s="8">
        <v>45477</v>
      </c>
      <c r="D46" s="2" t="s">
        <v>91</v>
      </c>
      <c r="E46" s="2" t="s">
        <v>144</v>
      </c>
      <c r="F46" s="2" t="s">
        <v>73</v>
      </c>
      <c r="G46" s="2" t="s">
        <v>282</v>
      </c>
      <c r="H46" s="2"/>
      <c r="I46" s="2" t="s">
        <v>243</v>
      </c>
      <c r="J46" s="2" t="s">
        <v>430</v>
      </c>
      <c r="K46" s="2" t="s">
        <v>80</v>
      </c>
      <c r="L46" s="11">
        <v>5</v>
      </c>
      <c r="M46" s="11">
        <v>5</v>
      </c>
      <c r="N46" s="6">
        <v>46000</v>
      </c>
      <c r="O46" s="6">
        <v>230000</v>
      </c>
      <c r="P46" s="6">
        <v>0</v>
      </c>
      <c r="Q46" s="11">
        <v>0</v>
      </c>
      <c r="R46" s="6">
        <v>0</v>
      </c>
      <c r="S46" s="2" t="s">
        <v>462</v>
      </c>
      <c r="T46" s="2" t="s">
        <v>252</v>
      </c>
      <c r="U46" s="2" t="s">
        <v>499</v>
      </c>
      <c r="V46" s="2" t="s">
        <v>253</v>
      </c>
      <c r="W46" s="2" t="s">
        <v>425</v>
      </c>
      <c r="X46" s="2"/>
      <c r="Y46" s="2"/>
      <c r="Z46" s="2"/>
      <c r="AA46" t="s">
        <v>514</v>
      </c>
    </row>
    <row r="47" spans="1:27" x14ac:dyDescent="0.25">
      <c r="A47" s="8">
        <v>45474</v>
      </c>
      <c r="B47" s="2" t="s">
        <v>8</v>
      </c>
      <c r="C47" s="8">
        <v>45477</v>
      </c>
      <c r="D47" s="2" t="s">
        <v>37</v>
      </c>
      <c r="E47" s="2" t="s">
        <v>214</v>
      </c>
      <c r="F47" s="2" t="s">
        <v>484</v>
      </c>
      <c r="G47" s="2" t="s">
        <v>359</v>
      </c>
      <c r="H47" s="2"/>
      <c r="I47" s="2" t="s">
        <v>490</v>
      </c>
      <c r="J47" s="2" t="s">
        <v>236</v>
      </c>
      <c r="K47" s="2" t="s">
        <v>80</v>
      </c>
      <c r="L47" s="11">
        <v>5</v>
      </c>
      <c r="M47" s="11">
        <v>5</v>
      </c>
      <c r="N47" s="6">
        <v>70950</v>
      </c>
      <c r="O47" s="6">
        <v>354750</v>
      </c>
      <c r="P47" s="6">
        <v>0</v>
      </c>
      <c r="Q47" s="11">
        <v>0</v>
      </c>
      <c r="R47" s="6">
        <v>0</v>
      </c>
      <c r="S47" s="2" t="s">
        <v>196</v>
      </c>
      <c r="T47" s="2" t="s">
        <v>252</v>
      </c>
      <c r="U47" s="2" t="s">
        <v>288</v>
      </c>
      <c r="V47" s="2" t="s">
        <v>253</v>
      </c>
      <c r="W47" s="2" t="s">
        <v>425</v>
      </c>
      <c r="X47" s="2" t="s">
        <v>445</v>
      </c>
      <c r="Y47" s="2"/>
      <c r="Z47" s="2"/>
      <c r="AA47" t="s">
        <v>519</v>
      </c>
    </row>
    <row r="48" spans="1:27" x14ac:dyDescent="0.25">
      <c r="A48" s="8">
        <v>45474</v>
      </c>
      <c r="B48" s="2" t="s">
        <v>8</v>
      </c>
      <c r="C48" s="8">
        <v>45477</v>
      </c>
      <c r="D48" s="2" t="s">
        <v>37</v>
      </c>
      <c r="E48" s="2" t="s">
        <v>214</v>
      </c>
      <c r="F48" s="2" t="s">
        <v>484</v>
      </c>
      <c r="G48" s="2" t="s">
        <v>359</v>
      </c>
      <c r="H48" s="2"/>
      <c r="I48" s="2" t="s">
        <v>448</v>
      </c>
      <c r="J48" s="2" t="s">
        <v>372</v>
      </c>
      <c r="K48" s="2" t="s">
        <v>80</v>
      </c>
      <c r="L48" s="11">
        <v>4</v>
      </c>
      <c r="M48" s="11">
        <v>4</v>
      </c>
      <c r="N48" s="6">
        <v>74250</v>
      </c>
      <c r="O48" s="6">
        <v>297000</v>
      </c>
      <c r="P48" s="6">
        <v>0</v>
      </c>
      <c r="Q48" s="11">
        <v>0</v>
      </c>
      <c r="R48" s="6">
        <v>0</v>
      </c>
      <c r="S48" s="2" t="s">
        <v>196</v>
      </c>
      <c r="T48" s="2" t="s">
        <v>252</v>
      </c>
      <c r="U48" s="2" t="s">
        <v>288</v>
      </c>
      <c r="V48" s="2" t="s">
        <v>253</v>
      </c>
      <c r="W48" s="2" t="s">
        <v>425</v>
      </c>
      <c r="X48" s="2" t="s">
        <v>445</v>
      </c>
      <c r="Y48" s="2"/>
      <c r="Z48" s="2"/>
      <c r="AA48" t="s">
        <v>519</v>
      </c>
    </row>
    <row r="49" spans="1:27" x14ac:dyDescent="0.25">
      <c r="A49" s="8">
        <v>45474</v>
      </c>
      <c r="B49" s="2" t="s">
        <v>8</v>
      </c>
      <c r="C49" s="8">
        <v>45477</v>
      </c>
      <c r="D49" s="2" t="s">
        <v>37</v>
      </c>
      <c r="E49" s="2" t="s">
        <v>214</v>
      </c>
      <c r="F49" s="2" t="s">
        <v>484</v>
      </c>
      <c r="G49" s="2" t="s">
        <v>359</v>
      </c>
      <c r="H49" s="2"/>
      <c r="I49" s="2" t="s">
        <v>243</v>
      </c>
      <c r="J49" s="2" t="s">
        <v>430</v>
      </c>
      <c r="K49" s="2" t="s">
        <v>80</v>
      </c>
      <c r="L49" s="11">
        <v>4</v>
      </c>
      <c r="M49" s="11">
        <v>4</v>
      </c>
      <c r="N49" s="6">
        <v>46000</v>
      </c>
      <c r="O49" s="6">
        <v>184000</v>
      </c>
      <c r="P49" s="6">
        <v>0</v>
      </c>
      <c r="Q49" s="11">
        <v>0</v>
      </c>
      <c r="R49" s="6">
        <v>0</v>
      </c>
      <c r="S49" s="2" t="s">
        <v>196</v>
      </c>
      <c r="T49" s="2" t="s">
        <v>252</v>
      </c>
      <c r="U49" s="2" t="s">
        <v>288</v>
      </c>
      <c r="V49" s="2" t="s">
        <v>253</v>
      </c>
      <c r="W49" s="2" t="s">
        <v>425</v>
      </c>
      <c r="X49" s="2" t="s">
        <v>445</v>
      </c>
      <c r="Y49" s="2"/>
      <c r="Z49" s="2"/>
      <c r="AA49" t="s">
        <v>519</v>
      </c>
    </row>
    <row r="50" spans="1:27" x14ac:dyDescent="0.25">
      <c r="A50" s="8">
        <v>45474</v>
      </c>
      <c r="B50" s="2" t="s">
        <v>396</v>
      </c>
      <c r="C50" s="8">
        <v>45477</v>
      </c>
      <c r="D50" s="2" t="s">
        <v>104</v>
      </c>
      <c r="E50" s="2" t="s">
        <v>399</v>
      </c>
      <c r="F50" s="2" t="s">
        <v>480</v>
      </c>
      <c r="G50" s="2" t="s">
        <v>282</v>
      </c>
      <c r="H50" s="2"/>
      <c r="I50" s="2" t="s">
        <v>328</v>
      </c>
      <c r="J50" s="2" t="s">
        <v>305</v>
      </c>
      <c r="K50" s="2" t="s">
        <v>80</v>
      </c>
      <c r="L50" s="11">
        <v>3</v>
      </c>
      <c r="M50" s="11">
        <v>3</v>
      </c>
      <c r="N50" s="6">
        <v>111058</v>
      </c>
      <c r="O50" s="6">
        <v>333174</v>
      </c>
      <c r="P50" s="6">
        <v>0</v>
      </c>
      <c r="Q50" s="11">
        <v>0</v>
      </c>
      <c r="R50" s="6">
        <v>0</v>
      </c>
      <c r="S50" s="2" t="s">
        <v>162</v>
      </c>
      <c r="T50" s="2" t="s">
        <v>252</v>
      </c>
      <c r="U50" s="2" t="s">
        <v>202</v>
      </c>
      <c r="V50" s="2" t="s">
        <v>253</v>
      </c>
      <c r="W50" s="2" t="s">
        <v>425</v>
      </c>
      <c r="X50" s="2"/>
      <c r="Y50" s="2" t="s">
        <v>251</v>
      </c>
      <c r="Z50" s="2"/>
      <c r="AA50" t="s">
        <v>513</v>
      </c>
    </row>
    <row r="51" spans="1:27" x14ac:dyDescent="0.25">
      <c r="A51" s="8">
        <v>45474</v>
      </c>
      <c r="B51" s="2" t="s">
        <v>396</v>
      </c>
      <c r="C51" s="8">
        <v>45477</v>
      </c>
      <c r="D51" s="2" t="s">
        <v>104</v>
      </c>
      <c r="E51" s="2" t="s">
        <v>399</v>
      </c>
      <c r="F51" s="2" t="s">
        <v>480</v>
      </c>
      <c r="G51" s="2" t="s">
        <v>282</v>
      </c>
      <c r="H51" s="2"/>
      <c r="I51" s="2" t="s">
        <v>450</v>
      </c>
      <c r="J51" s="2" t="s">
        <v>306</v>
      </c>
      <c r="K51" s="2" t="s">
        <v>80</v>
      </c>
      <c r="L51" s="11">
        <v>10</v>
      </c>
      <c r="M51" s="11">
        <v>10</v>
      </c>
      <c r="N51" s="6">
        <v>58745</v>
      </c>
      <c r="O51" s="6">
        <v>587450</v>
      </c>
      <c r="P51" s="6">
        <v>0</v>
      </c>
      <c r="Q51" s="11">
        <v>0</v>
      </c>
      <c r="R51" s="6">
        <v>0</v>
      </c>
      <c r="S51" s="2" t="s">
        <v>162</v>
      </c>
      <c r="T51" s="2" t="s">
        <v>252</v>
      </c>
      <c r="U51" s="2" t="s">
        <v>202</v>
      </c>
      <c r="V51" s="2" t="s">
        <v>253</v>
      </c>
      <c r="W51" s="2" t="s">
        <v>425</v>
      </c>
      <c r="X51" s="2"/>
      <c r="Y51" s="2" t="s">
        <v>251</v>
      </c>
      <c r="Z51" s="2"/>
      <c r="AA51" t="s">
        <v>513</v>
      </c>
    </row>
    <row r="52" spans="1:27" x14ac:dyDescent="0.25">
      <c r="A52" s="8">
        <v>45474</v>
      </c>
      <c r="B52" s="2" t="s">
        <v>396</v>
      </c>
      <c r="C52" s="8">
        <v>45477</v>
      </c>
      <c r="D52" s="2" t="s">
        <v>104</v>
      </c>
      <c r="E52" s="2" t="s">
        <v>399</v>
      </c>
      <c r="F52" s="2" t="s">
        <v>480</v>
      </c>
      <c r="G52" s="2" t="s">
        <v>282</v>
      </c>
      <c r="H52" s="2"/>
      <c r="I52" s="2" t="s">
        <v>243</v>
      </c>
      <c r="J52" s="2" t="s">
        <v>430</v>
      </c>
      <c r="K52" s="2" t="s">
        <v>80</v>
      </c>
      <c r="L52" s="11">
        <v>5</v>
      </c>
      <c r="M52" s="11">
        <v>5</v>
      </c>
      <c r="N52" s="6">
        <v>46000</v>
      </c>
      <c r="O52" s="6">
        <v>230000</v>
      </c>
      <c r="P52" s="6">
        <v>0</v>
      </c>
      <c r="Q52" s="11">
        <v>0</v>
      </c>
      <c r="R52" s="6">
        <v>0</v>
      </c>
      <c r="S52" s="2" t="s">
        <v>162</v>
      </c>
      <c r="T52" s="2" t="s">
        <v>252</v>
      </c>
      <c r="U52" s="2" t="s">
        <v>202</v>
      </c>
      <c r="V52" s="2" t="s">
        <v>253</v>
      </c>
      <c r="W52" s="2" t="s">
        <v>425</v>
      </c>
      <c r="X52" s="2"/>
      <c r="Y52" s="2" t="s">
        <v>251</v>
      </c>
      <c r="Z52" s="2"/>
      <c r="AA52" t="s">
        <v>513</v>
      </c>
    </row>
    <row r="53" spans="1:27" x14ac:dyDescent="0.25">
      <c r="A53" s="8">
        <v>45474</v>
      </c>
      <c r="B53" s="2" t="s">
        <v>396</v>
      </c>
      <c r="C53" s="8">
        <v>45477</v>
      </c>
      <c r="D53" s="2" t="s">
        <v>104</v>
      </c>
      <c r="E53" s="2" t="s">
        <v>399</v>
      </c>
      <c r="F53" s="2" t="s">
        <v>480</v>
      </c>
      <c r="G53" s="2" t="s">
        <v>282</v>
      </c>
      <c r="H53" s="2"/>
      <c r="I53" s="2" t="s">
        <v>448</v>
      </c>
      <c r="J53" s="2" t="s">
        <v>372</v>
      </c>
      <c r="K53" s="2" t="s">
        <v>80</v>
      </c>
      <c r="L53" s="11">
        <v>5</v>
      </c>
      <c r="M53" s="11">
        <v>5</v>
      </c>
      <c r="N53" s="6">
        <v>59400</v>
      </c>
      <c r="O53" s="6">
        <v>297000</v>
      </c>
      <c r="P53" s="6">
        <v>0</v>
      </c>
      <c r="Q53" s="11">
        <v>0</v>
      </c>
      <c r="R53" s="6">
        <v>0</v>
      </c>
      <c r="S53" s="2" t="s">
        <v>162</v>
      </c>
      <c r="T53" s="2" t="s">
        <v>252</v>
      </c>
      <c r="U53" s="2" t="s">
        <v>202</v>
      </c>
      <c r="V53" s="2" t="s">
        <v>253</v>
      </c>
      <c r="W53" s="2" t="s">
        <v>425</v>
      </c>
      <c r="X53" s="2"/>
      <c r="Y53" s="2" t="s">
        <v>251</v>
      </c>
      <c r="Z53" s="2"/>
      <c r="AA53" t="s">
        <v>513</v>
      </c>
    </row>
    <row r="54" spans="1:27" x14ac:dyDescent="0.25">
      <c r="A54" s="8">
        <v>45474</v>
      </c>
      <c r="B54" s="2" t="s">
        <v>396</v>
      </c>
      <c r="C54" s="8">
        <v>45477</v>
      </c>
      <c r="D54" s="2" t="s">
        <v>104</v>
      </c>
      <c r="E54" s="2" t="s">
        <v>399</v>
      </c>
      <c r="F54" s="2" t="s">
        <v>480</v>
      </c>
      <c r="G54" s="2" t="s">
        <v>282</v>
      </c>
      <c r="H54" s="2"/>
      <c r="I54" s="2" t="s">
        <v>490</v>
      </c>
      <c r="J54" s="2" t="s">
        <v>236</v>
      </c>
      <c r="K54" s="2" t="s">
        <v>80</v>
      </c>
      <c r="L54" s="11">
        <v>5</v>
      </c>
      <c r="M54" s="11">
        <v>5</v>
      </c>
      <c r="N54" s="6">
        <v>70950</v>
      </c>
      <c r="O54" s="6">
        <v>354750</v>
      </c>
      <c r="P54" s="6">
        <v>0</v>
      </c>
      <c r="Q54" s="11">
        <v>0</v>
      </c>
      <c r="R54" s="6">
        <v>0</v>
      </c>
      <c r="S54" s="2" t="s">
        <v>162</v>
      </c>
      <c r="T54" s="2" t="s">
        <v>252</v>
      </c>
      <c r="U54" s="2" t="s">
        <v>202</v>
      </c>
      <c r="V54" s="2" t="s">
        <v>253</v>
      </c>
      <c r="W54" s="2" t="s">
        <v>425</v>
      </c>
      <c r="X54" s="2"/>
      <c r="Y54" s="2" t="s">
        <v>251</v>
      </c>
      <c r="Z54" s="2"/>
      <c r="AA54" t="s">
        <v>513</v>
      </c>
    </row>
    <row r="55" spans="1:27" x14ac:dyDescent="0.25">
      <c r="A55" s="8">
        <v>45474</v>
      </c>
      <c r="B55" s="2" t="s">
        <v>74</v>
      </c>
      <c r="C55" s="8">
        <v>45477</v>
      </c>
      <c r="D55" s="2" t="s">
        <v>369</v>
      </c>
      <c r="E55" s="2" t="s">
        <v>323</v>
      </c>
      <c r="F55" s="2" t="s">
        <v>508</v>
      </c>
      <c r="G55" s="2" t="s">
        <v>359</v>
      </c>
      <c r="H55" s="2"/>
      <c r="I55" s="2" t="s">
        <v>450</v>
      </c>
      <c r="J55" s="2" t="s">
        <v>306</v>
      </c>
      <c r="K55" s="2" t="s">
        <v>80</v>
      </c>
      <c r="L55" s="11">
        <v>5</v>
      </c>
      <c r="M55" s="11">
        <v>5</v>
      </c>
      <c r="N55" s="6">
        <v>58745</v>
      </c>
      <c r="O55" s="6">
        <v>293725</v>
      </c>
      <c r="P55" s="6">
        <v>0</v>
      </c>
      <c r="Q55" s="11">
        <v>0</v>
      </c>
      <c r="R55" s="6">
        <v>0</v>
      </c>
      <c r="S55" s="2" t="s">
        <v>462</v>
      </c>
      <c r="T55" s="2" t="s">
        <v>252</v>
      </c>
      <c r="U55" s="2" t="s">
        <v>265</v>
      </c>
      <c r="V55" s="2" t="s">
        <v>253</v>
      </c>
      <c r="W55" s="2" t="s">
        <v>425</v>
      </c>
      <c r="X55" s="2"/>
      <c r="Y55" s="2" t="s">
        <v>251</v>
      </c>
      <c r="Z55" s="2"/>
      <c r="AA55" t="s">
        <v>516</v>
      </c>
    </row>
    <row r="56" spans="1:27" x14ac:dyDescent="0.25">
      <c r="A56" s="8">
        <v>45474</v>
      </c>
      <c r="B56" s="2" t="s">
        <v>74</v>
      </c>
      <c r="C56" s="8">
        <v>45477</v>
      </c>
      <c r="D56" s="2" t="s">
        <v>369</v>
      </c>
      <c r="E56" s="2" t="s">
        <v>323</v>
      </c>
      <c r="F56" s="2" t="s">
        <v>508</v>
      </c>
      <c r="G56" s="2" t="s">
        <v>359</v>
      </c>
      <c r="H56" s="2"/>
      <c r="I56" s="2" t="s">
        <v>328</v>
      </c>
      <c r="J56" s="2" t="s">
        <v>305</v>
      </c>
      <c r="K56" s="2" t="s">
        <v>80</v>
      </c>
      <c r="L56" s="11">
        <v>3</v>
      </c>
      <c r="M56" s="11">
        <v>3</v>
      </c>
      <c r="N56" s="6">
        <v>111058</v>
      </c>
      <c r="O56" s="6">
        <v>333174</v>
      </c>
      <c r="P56" s="6">
        <v>0</v>
      </c>
      <c r="Q56" s="11">
        <v>0</v>
      </c>
      <c r="R56" s="6">
        <v>0</v>
      </c>
      <c r="S56" s="2" t="s">
        <v>462</v>
      </c>
      <c r="T56" s="2" t="s">
        <v>252</v>
      </c>
      <c r="U56" s="2" t="s">
        <v>265</v>
      </c>
      <c r="V56" s="2" t="s">
        <v>253</v>
      </c>
      <c r="W56" s="2" t="s">
        <v>425</v>
      </c>
      <c r="X56" s="2"/>
      <c r="Y56" s="2" t="s">
        <v>251</v>
      </c>
      <c r="Z56" s="2"/>
      <c r="AA56" t="s">
        <v>516</v>
      </c>
    </row>
    <row r="57" spans="1:27" x14ac:dyDescent="0.25">
      <c r="A57" s="8">
        <v>45474</v>
      </c>
      <c r="B57" s="2" t="s">
        <v>74</v>
      </c>
      <c r="C57" s="8">
        <v>45477</v>
      </c>
      <c r="D57" s="2" t="s">
        <v>369</v>
      </c>
      <c r="E57" s="2" t="s">
        <v>323</v>
      </c>
      <c r="F57" s="2" t="s">
        <v>508</v>
      </c>
      <c r="G57" s="2" t="s">
        <v>359</v>
      </c>
      <c r="H57" s="2"/>
      <c r="I57" s="2" t="s">
        <v>243</v>
      </c>
      <c r="J57" s="2" t="s">
        <v>430</v>
      </c>
      <c r="K57" s="2" t="s">
        <v>80</v>
      </c>
      <c r="L57" s="11">
        <v>5</v>
      </c>
      <c r="M57" s="11">
        <v>5</v>
      </c>
      <c r="N57" s="6">
        <v>46000</v>
      </c>
      <c r="O57" s="6">
        <v>230000</v>
      </c>
      <c r="P57" s="6">
        <v>0</v>
      </c>
      <c r="Q57" s="11">
        <v>0</v>
      </c>
      <c r="R57" s="6">
        <v>0</v>
      </c>
      <c r="S57" s="2" t="s">
        <v>462</v>
      </c>
      <c r="T57" s="2" t="s">
        <v>252</v>
      </c>
      <c r="U57" s="2" t="s">
        <v>265</v>
      </c>
      <c r="V57" s="2" t="s">
        <v>253</v>
      </c>
      <c r="W57" s="2" t="s">
        <v>425</v>
      </c>
      <c r="X57" s="2"/>
      <c r="Y57" s="2" t="s">
        <v>251</v>
      </c>
      <c r="Z57" s="2"/>
      <c r="AA57" t="s">
        <v>516</v>
      </c>
    </row>
    <row r="58" spans="1:27" x14ac:dyDescent="0.25">
      <c r="A58" s="8">
        <v>45474</v>
      </c>
      <c r="B58" s="2" t="s">
        <v>74</v>
      </c>
      <c r="C58" s="8">
        <v>45477</v>
      </c>
      <c r="D58" s="2" t="s">
        <v>369</v>
      </c>
      <c r="E58" s="2" t="s">
        <v>323</v>
      </c>
      <c r="F58" s="2" t="s">
        <v>508</v>
      </c>
      <c r="G58" s="2" t="s">
        <v>359</v>
      </c>
      <c r="H58" s="2"/>
      <c r="I58" s="2" t="s">
        <v>472</v>
      </c>
      <c r="J58" s="2" t="s">
        <v>256</v>
      </c>
      <c r="K58" s="2" t="s">
        <v>80</v>
      </c>
      <c r="L58" s="11">
        <v>3</v>
      </c>
      <c r="M58" s="11">
        <v>3</v>
      </c>
      <c r="N58" s="6">
        <v>44476</v>
      </c>
      <c r="O58" s="6">
        <v>133428</v>
      </c>
      <c r="P58" s="6">
        <v>0</v>
      </c>
      <c r="Q58" s="11">
        <v>0</v>
      </c>
      <c r="R58" s="6">
        <v>0</v>
      </c>
      <c r="S58" s="2" t="s">
        <v>462</v>
      </c>
      <c r="T58" s="2" t="s">
        <v>252</v>
      </c>
      <c r="U58" s="2" t="s">
        <v>265</v>
      </c>
      <c r="V58" s="2" t="s">
        <v>253</v>
      </c>
      <c r="W58" s="2" t="s">
        <v>425</v>
      </c>
      <c r="X58" s="2"/>
      <c r="Y58" s="2" t="s">
        <v>251</v>
      </c>
      <c r="Z58" s="2"/>
      <c r="AA58" t="s">
        <v>516</v>
      </c>
    </row>
    <row r="59" spans="1:27" x14ac:dyDescent="0.25">
      <c r="A59" s="8">
        <v>45474</v>
      </c>
      <c r="B59" s="2" t="s">
        <v>74</v>
      </c>
      <c r="C59" s="8">
        <v>45477</v>
      </c>
      <c r="D59" s="2" t="s">
        <v>369</v>
      </c>
      <c r="E59" s="2" t="s">
        <v>323</v>
      </c>
      <c r="F59" s="2" t="s">
        <v>508</v>
      </c>
      <c r="G59" s="2" t="s">
        <v>359</v>
      </c>
      <c r="H59" s="2"/>
      <c r="I59" s="2" t="s">
        <v>45</v>
      </c>
      <c r="J59" s="2" t="s">
        <v>168</v>
      </c>
      <c r="K59" s="2" t="s">
        <v>80</v>
      </c>
      <c r="L59" s="11">
        <v>3</v>
      </c>
      <c r="M59" s="11">
        <v>3</v>
      </c>
      <c r="N59" s="6">
        <v>59400</v>
      </c>
      <c r="O59" s="6">
        <v>178200</v>
      </c>
      <c r="P59" s="6">
        <v>0</v>
      </c>
      <c r="Q59" s="11">
        <v>0</v>
      </c>
      <c r="R59" s="6">
        <v>0</v>
      </c>
      <c r="S59" s="2" t="s">
        <v>462</v>
      </c>
      <c r="T59" s="2" t="s">
        <v>252</v>
      </c>
      <c r="U59" s="2" t="s">
        <v>265</v>
      </c>
      <c r="V59" s="2" t="s">
        <v>253</v>
      </c>
      <c r="W59" s="2" t="s">
        <v>425</v>
      </c>
      <c r="X59" s="2"/>
      <c r="Y59" s="2" t="s">
        <v>251</v>
      </c>
      <c r="Z59" s="2"/>
      <c r="AA59" t="s">
        <v>516</v>
      </c>
    </row>
    <row r="60" spans="1:27" x14ac:dyDescent="0.25">
      <c r="A60" s="8">
        <v>45474</v>
      </c>
      <c r="B60" s="2" t="s">
        <v>74</v>
      </c>
      <c r="C60" s="8">
        <v>45477</v>
      </c>
      <c r="D60" s="2" t="s">
        <v>369</v>
      </c>
      <c r="E60" s="2" t="s">
        <v>323</v>
      </c>
      <c r="F60" s="2" t="s">
        <v>508</v>
      </c>
      <c r="G60" s="2" t="s">
        <v>359</v>
      </c>
      <c r="H60" s="2"/>
      <c r="I60" s="2" t="s">
        <v>486</v>
      </c>
      <c r="J60" s="2" t="s">
        <v>22</v>
      </c>
      <c r="K60" s="2" t="s">
        <v>80</v>
      </c>
      <c r="L60" s="11">
        <v>3</v>
      </c>
      <c r="M60" s="11">
        <v>3</v>
      </c>
      <c r="N60" s="6">
        <v>61050</v>
      </c>
      <c r="O60" s="6">
        <v>183150</v>
      </c>
      <c r="P60" s="6">
        <v>0</v>
      </c>
      <c r="Q60" s="11">
        <v>0</v>
      </c>
      <c r="R60" s="6">
        <v>0</v>
      </c>
      <c r="S60" s="2" t="s">
        <v>462</v>
      </c>
      <c r="T60" s="2" t="s">
        <v>252</v>
      </c>
      <c r="U60" s="2" t="s">
        <v>265</v>
      </c>
      <c r="V60" s="2" t="s">
        <v>253</v>
      </c>
      <c r="W60" s="2" t="s">
        <v>425</v>
      </c>
      <c r="X60" s="2"/>
      <c r="Y60" s="2" t="s">
        <v>251</v>
      </c>
      <c r="Z60" s="2"/>
      <c r="AA60" t="s">
        <v>516</v>
      </c>
    </row>
    <row r="61" spans="1:27" x14ac:dyDescent="0.25">
      <c r="A61" s="8">
        <v>45474</v>
      </c>
      <c r="B61" s="2" t="s">
        <v>134</v>
      </c>
      <c r="C61" s="8">
        <v>45477</v>
      </c>
      <c r="D61" s="2" t="s">
        <v>353</v>
      </c>
      <c r="E61" s="2" t="s">
        <v>427</v>
      </c>
      <c r="F61" s="2" t="s">
        <v>26</v>
      </c>
      <c r="G61" s="2" t="s">
        <v>273</v>
      </c>
      <c r="H61" s="2" t="s">
        <v>222</v>
      </c>
      <c r="I61" s="2" t="s">
        <v>450</v>
      </c>
      <c r="J61" s="2" t="s">
        <v>306</v>
      </c>
      <c r="K61" s="2" t="s">
        <v>80</v>
      </c>
      <c r="L61" s="11">
        <v>6</v>
      </c>
      <c r="M61" s="11">
        <v>6</v>
      </c>
      <c r="N61" s="6">
        <v>58745</v>
      </c>
      <c r="O61" s="6">
        <v>352470</v>
      </c>
      <c r="P61" s="6">
        <v>0</v>
      </c>
      <c r="Q61" s="11">
        <v>0</v>
      </c>
      <c r="R61" s="6">
        <v>0</v>
      </c>
      <c r="S61" s="2"/>
      <c r="T61" s="2" t="s">
        <v>16</v>
      </c>
      <c r="U61" s="2"/>
      <c r="V61" s="2" t="s">
        <v>113</v>
      </c>
      <c r="W61" s="2" t="s">
        <v>425</v>
      </c>
      <c r="X61" s="2" t="s">
        <v>240</v>
      </c>
      <c r="Y61" s="2"/>
      <c r="Z61" s="2"/>
      <c r="AA61" t="s">
        <v>520</v>
      </c>
    </row>
    <row r="62" spans="1:27" x14ac:dyDescent="0.25">
      <c r="A62" s="8">
        <v>45474</v>
      </c>
      <c r="B62" s="2" t="s">
        <v>134</v>
      </c>
      <c r="C62" s="8">
        <v>45477</v>
      </c>
      <c r="D62" s="2" t="s">
        <v>353</v>
      </c>
      <c r="E62" s="2" t="s">
        <v>427</v>
      </c>
      <c r="F62" s="2" t="s">
        <v>26</v>
      </c>
      <c r="G62" s="2" t="s">
        <v>273</v>
      </c>
      <c r="H62" s="2" t="s">
        <v>222</v>
      </c>
      <c r="I62" s="2" t="s">
        <v>448</v>
      </c>
      <c r="J62" s="2" t="s">
        <v>372</v>
      </c>
      <c r="K62" s="2" t="s">
        <v>80</v>
      </c>
      <c r="L62" s="11">
        <v>6</v>
      </c>
      <c r="M62" s="11">
        <v>6</v>
      </c>
      <c r="N62" s="6">
        <v>74250</v>
      </c>
      <c r="O62" s="6">
        <v>445500</v>
      </c>
      <c r="P62" s="6">
        <v>0</v>
      </c>
      <c r="Q62" s="11">
        <v>0</v>
      </c>
      <c r="R62" s="6">
        <v>0</v>
      </c>
      <c r="S62" s="2"/>
      <c r="T62" s="2" t="s">
        <v>16</v>
      </c>
      <c r="U62" s="2"/>
      <c r="V62" s="2" t="s">
        <v>113</v>
      </c>
      <c r="W62" s="2" t="s">
        <v>425</v>
      </c>
      <c r="X62" s="2" t="s">
        <v>240</v>
      </c>
      <c r="Y62" s="2"/>
      <c r="Z62" s="2"/>
      <c r="AA62" t="s">
        <v>520</v>
      </c>
    </row>
    <row r="63" spans="1:27" x14ac:dyDescent="0.25">
      <c r="A63" s="8">
        <v>45474</v>
      </c>
      <c r="B63" s="2" t="s">
        <v>409</v>
      </c>
      <c r="C63" s="8">
        <v>45477</v>
      </c>
      <c r="D63" s="2" t="s">
        <v>146</v>
      </c>
      <c r="E63" s="2" t="s">
        <v>453</v>
      </c>
      <c r="F63" s="2" t="s">
        <v>195</v>
      </c>
      <c r="G63" s="2" t="s">
        <v>90</v>
      </c>
      <c r="H63" s="2" t="s">
        <v>429</v>
      </c>
      <c r="I63" s="2" t="s">
        <v>328</v>
      </c>
      <c r="J63" s="2" t="s">
        <v>305</v>
      </c>
      <c r="K63" s="2" t="s">
        <v>80</v>
      </c>
      <c r="L63" s="11">
        <v>5</v>
      </c>
      <c r="M63" s="11">
        <v>5</v>
      </c>
      <c r="N63" s="6">
        <v>111058</v>
      </c>
      <c r="O63" s="6">
        <v>555290</v>
      </c>
      <c r="P63" s="6">
        <v>0</v>
      </c>
      <c r="Q63" s="11">
        <v>0</v>
      </c>
      <c r="R63" s="6">
        <v>0</v>
      </c>
      <c r="S63" s="2"/>
      <c r="T63" s="2" t="s">
        <v>29</v>
      </c>
      <c r="U63" s="2" t="s">
        <v>268</v>
      </c>
      <c r="V63" s="2" t="s">
        <v>113</v>
      </c>
      <c r="W63" s="2" t="s">
        <v>425</v>
      </c>
      <c r="X63" s="2" t="s">
        <v>240</v>
      </c>
      <c r="Y63" s="2"/>
      <c r="Z63" s="2"/>
      <c r="AA63" t="s">
        <v>515</v>
      </c>
    </row>
    <row r="64" spans="1:27" x14ac:dyDescent="0.25">
      <c r="A64" s="8">
        <v>45474</v>
      </c>
      <c r="B64" s="2" t="s">
        <v>409</v>
      </c>
      <c r="C64" s="8">
        <v>45477</v>
      </c>
      <c r="D64" s="2" t="s">
        <v>146</v>
      </c>
      <c r="E64" s="2" t="s">
        <v>453</v>
      </c>
      <c r="F64" s="2" t="s">
        <v>195</v>
      </c>
      <c r="G64" s="2" t="s">
        <v>90</v>
      </c>
      <c r="H64" s="2" t="s">
        <v>429</v>
      </c>
      <c r="I64" s="2" t="s">
        <v>472</v>
      </c>
      <c r="J64" s="2" t="s">
        <v>256</v>
      </c>
      <c r="K64" s="2" t="s">
        <v>80</v>
      </c>
      <c r="L64" s="11">
        <v>5</v>
      </c>
      <c r="M64" s="11">
        <v>5</v>
      </c>
      <c r="N64" s="6">
        <v>55595</v>
      </c>
      <c r="O64" s="6">
        <v>277975</v>
      </c>
      <c r="P64" s="6">
        <v>0</v>
      </c>
      <c r="Q64" s="11">
        <v>0</v>
      </c>
      <c r="R64" s="6">
        <v>0</v>
      </c>
      <c r="S64" s="2"/>
      <c r="T64" s="2" t="s">
        <v>29</v>
      </c>
      <c r="U64" s="2" t="s">
        <v>268</v>
      </c>
      <c r="V64" s="2" t="s">
        <v>113</v>
      </c>
      <c r="W64" s="2" t="s">
        <v>425</v>
      </c>
      <c r="X64" s="2" t="s">
        <v>240</v>
      </c>
      <c r="Y64" s="2"/>
      <c r="Z64" s="2"/>
      <c r="AA64" t="s">
        <v>515</v>
      </c>
    </row>
    <row r="65" spans="1:27" x14ac:dyDescent="0.25">
      <c r="A65" s="8">
        <v>45474</v>
      </c>
      <c r="B65" s="2" t="s">
        <v>496</v>
      </c>
      <c r="C65" s="8">
        <v>45478</v>
      </c>
      <c r="D65" s="2" t="s">
        <v>418</v>
      </c>
      <c r="E65" s="2" t="s">
        <v>69</v>
      </c>
      <c r="F65" s="2" t="s">
        <v>141</v>
      </c>
      <c r="G65" s="2" t="s">
        <v>201</v>
      </c>
      <c r="H65" s="2" t="s">
        <v>220</v>
      </c>
      <c r="I65" s="2" t="s">
        <v>450</v>
      </c>
      <c r="J65" s="2" t="s">
        <v>306</v>
      </c>
      <c r="K65" s="2" t="s">
        <v>80</v>
      </c>
      <c r="L65" s="11">
        <v>10</v>
      </c>
      <c r="M65" s="11">
        <v>10</v>
      </c>
      <c r="N65" s="6">
        <v>73431</v>
      </c>
      <c r="O65" s="6">
        <v>734310</v>
      </c>
      <c r="P65" s="6">
        <v>0</v>
      </c>
      <c r="Q65" s="11">
        <v>0</v>
      </c>
      <c r="R65" s="6">
        <v>0</v>
      </c>
      <c r="S65" s="2"/>
      <c r="T65" s="2" t="s">
        <v>126</v>
      </c>
      <c r="U65" s="2"/>
      <c r="V65" s="2" t="s">
        <v>253</v>
      </c>
      <c r="W65" s="2" t="s">
        <v>425</v>
      </c>
      <c r="X65" s="2"/>
      <c r="Y65" s="2" t="s">
        <v>251</v>
      </c>
      <c r="Z65" s="2"/>
      <c r="AA65" t="s">
        <v>513</v>
      </c>
    </row>
    <row r="66" spans="1:27" x14ac:dyDescent="0.25">
      <c r="A66" s="8">
        <v>45474</v>
      </c>
      <c r="B66" s="2" t="s">
        <v>23</v>
      </c>
      <c r="C66" s="8">
        <v>45478</v>
      </c>
      <c r="D66" s="2" t="s">
        <v>509</v>
      </c>
      <c r="E66" s="2" t="s">
        <v>364</v>
      </c>
      <c r="F66" s="2" t="s">
        <v>257</v>
      </c>
      <c r="G66" s="2" t="s">
        <v>145</v>
      </c>
      <c r="H66" s="2" t="s">
        <v>402</v>
      </c>
      <c r="I66" s="2" t="s">
        <v>450</v>
      </c>
      <c r="J66" s="2" t="s">
        <v>306</v>
      </c>
      <c r="K66" s="2" t="s">
        <v>80</v>
      </c>
      <c r="L66" s="11">
        <v>5</v>
      </c>
      <c r="M66" s="11">
        <v>5</v>
      </c>
      <c r="N66" s="6">
        <v>58745</v>
      </c>
      <c r="O66" s="6">
        <v>293725</v>
      </c>
      <c r="P66" s="6">
        <v>0</v>
      </c>
      <c r="Q66" s="11">
        <v>0</v>
      </c>
      <c r="R66" s="6">
        <v>0</v>
      </c>
      <c r="S66" s="2"/>
      <c r="T66" s="2" t="s">
        <v>380</v>
      </c>
      <c r="U66" s="2"/>
      <c r="V66" s="2" t="s">
        <v>113</v>
      </c>
      <c r="W66" s="2" t="s">
        <v>425</v>
      </c>
      <c r="X66" s="2" t="s">
        <v>240</v>
      </c>
      <c r="Y66" s="2"/>
      <c r="Z66" s="2"/>
      <c r="AA66" t="s">
        <v>515</v>
      </c>
    </row>
    <row r="67" spans="1:27" x14ac:dyDescent="0.25">
      <c r="A67" s="8">
        <v>45474</v>
      </c>
      <c r="B67" s="2" t="s">
        <v>23</v>
      </c>
      <c r="C67" s="8">
        <v>45478</v>
      </c>
      <c r="D67" s="2" t="s">
        <v>509</v>
      </c>
      <c r="E67" s="2" t="s">
        <v>364</v>
      </c>
      <c r="F67" s="2" t="s">
        <v>257</v>
      </c>
      <c r="G67" s="2" t="s">
        <v>145</v>
      </c>
      <c r="H67" s="2" t="s">
        <v>402</v>
      </c>
      <c r="I67" s="2" t="s">
        <v>490</v>
      </c>
      <c r="J67" s="2" t="s">
        <v>236</v>
      </c>
      <c r="K67" s="2" t="s">
        <v>80</v>
      </c>
      <c r="L67" s="11">
        <v>5</v>
      </c>
      <c r="M67" s="11">
        <v>5</v>
      </c>
      <c r="N67" s="6">
        <v>70950</v>
      </c>
      <c r="O67" s="6">
        <v>354750</v>
      </c>
      <c r="P67" s="6">
        <v>0</v>
      </c>
      <c r="Q67" s="11">
        <v>0</v>
      </c>
      <c r="R67" s="6">
        <v>0</v>
      </c>
      <c r="S67" s="2"/>
      <c r="T67" s="2" t="s">
        <v>380</v>
      </c>
      <c r="U67" s="2"/>
      <c r="V67" s="2" t="s">
        <v>113</v>
      </c>
      <c r="W67" s="2" t="s">
        <v>425</v>
      </c>
      <c r="X67" s="2" t="s">
        <v>240</v>
      </c>
      <c r="Y67" s="2"/>
      <c r="Z67" s="2"/>
      <c r="AA67" t="s">
        <v>515</v>
      </c>
    </row>
    <row r="68" spans="1:27" x14ac:dyDescent="0.25">
      <c r="A68" s="8">
        <v>45474</v>
      </c>
      <c r="B68" s="2" t="s">
        <v>23</v>
      </c>
      <c r="C68" s="8">
        <v>45478</v>
      </c>
      <c r="D68" s="2" t="s">
        <v>509</v>
      </c>
      <c r="E68" s="2" t="s">
        <v>364</v>
      </c>
      <c r="F68" s="2" t="s">
        <v>257</v>
      </c>
      <c r="G68" s="2" t="s">
        <v>145</v>
      </c>
      <c r="H68" s="2" t="s">
        <v>402</v>
      </c>
      <c r="I68" s="2" t="s">
        <v>243</v>
      </c>
      <c r="J68" s="2" t="s">
        <v>430</v>
      </c>
      <c r="K68" s="2" t="s">
        <v>80</v>
      </c>
      <c r="L68" s="11">
        <v>5</v>
      </c>
      <c r="M68" s="11">
        <v>5</v>
      </c>
      <c r="N68" s="6">
        <v>46000</v>
      </c>
      <c r="O68" s="6">
        <v>230000</v>
      </c>
      <c r="P68" s="6">
        <v>0</v>
      </c>
      <c r="Q68" s="11">
        <v>0</v>
      </c>
      <c r="R68" s="6">
        <v>0</v>
      </c>
      <c r="S68" s="2"/>
      <c r="T68" s="2" t="s">
        <v>380</v>
      </c>
      <c r="U68" s="2"/>
      <c r="V68" s="2" t="s">
        <v>113</v>
      </c>
      <c r="W68" s="2" t="s">
        <v>425</v>
      </c>
      <c r="X68" s="2" t="s">
        <v>240</v>
      </c>
      <c r="Y68" s="2"/>
      <c r="Z68" s="2"/>
      <c r="AA68" t="s">
        <v>515</v>
      </c>
    </row>
    <row r="69" spans="1:27" x14ac:dyDescent="0.25">
      <c r="A69" s="8">
        <v>45474</v>
      </c>
      <c r="B69" s="2" t="s">
        <v>211</v>
      </c>
      <c r="C69" s="8">
        <v>45484</v>
      </c>
      <c r="D69" s="2" t="s">
        <v>249</v>
      </c>
      <c r="E69" s="2" t="s">
        <v>457</v>
      </c>
      <c r="F69" s="2" t="s">
        <v>51</v>
      </c>
      <c r="G69" s="2" t="s">
        <v>359</v>
      </c>
      <c r="H69" s="2"/>
      <c r="I69" s="2" t="s">
        <v>328</v>
      </c>
      <c r="J69" s="2" t="s">
        <v>305</v>
      </c>
      <c r="K69" s="2" t="s">
        <v>80</v>
      </c>
      <c r="L69" s="11">
        <v>10</v>
      </c>
      <c r="M69" s="11">
        <v>10</v>
      </c>
      <c r="N69" s="6">
        <v>111058</v>
      </c>
      <c r="O69" s="6">
        <v>1110580</v>
      </c>
      <c r="P69" s="6">
        <v>0</v>
      </c>
      <c r="Q69" s="11">
        <v>0</v>
      </c>
      <c r="R69" s="6">
        <v>0</v>
      </c>
      <c r="S69" s="2" t="s">
        <v>462</v>
      </c>
      <c r="T69" s="2" t="s">
        <v>252</v>
      </c>
      <c r="U69" s="2" t="s">
        <v>265</v>
      </c>
      <c r="V69" s="2" t="s">
        <v>253</v>
      </c>
      <c r="W69" s="2" t="s">
        <v>425</v>
      </c>
      <c r="X69" s="2" t="s">
        <v>445</v>
      </c>
      <c r="Y69" s="2"/>
      <c r="Z69" s="2"/>
      <c r="AA69" t="s">
        <v>514</v>
      </c>
    </row>
    <row r="70" spans="1:27" x14ac:dyDescent="0.25">
      <c r="A70" s="8">
        <v>45474</v>
      </c>
      <c r="B70" s="2" t="s">
        <v>211</v>
      </c>
      <c r="C70" s="8">
        <v>45484</v>
      </c>
      <c r="D70" s="2" t="s">
        <v>249</v>
      </c>
      <c r="E70" s="2" t="s">
        <v>457</v>
      </c>
      <c r="F70" s="2" t="s">
        <v>51</v>
      </c>
      <c r="G70" s="2" t="s">
        <v>359</v>
      </c>
      <c r="H70" s="2"/>
      <c r="I70" s="2" t="s">
        <v>450</v>
      </c>
      <c r="J70" s="2" t="s">
        <v>306</v>
      </c>
      <c r="K70" s="2" t="s">
        <v>80</v>
      </c>
      <c r="L70" s="11">
        <v>10</v>
      </c>
      <c r="M70" s="11">
        <v>10</v>
      </c>
      <c r="N70" s="6">
        <v>58745</v>
      </c>
      <c r="O70" s="6">
        <v>587450</v>
      </c>
      <c r="P70" s="6">
        <v>0</v>
      </c>
      <c r="Q70" s="11">
        <v>0</v>
      </c>
      <c r="R70" s="6">
        <v>0</v>
      </c>
      <c r="S70" s="2" t="s">
        <v>462</v>
      </c>
      <c r="T70" s="2" t="s">
        <v>252</v>
      </c>
      <c r="U70" s="2" t="s">
        <v>265</v>
      </c>
      <c r="V70" s="2" t="s">
        <v>253</v>
      </c>
      <c r="W70" s="2" t="s">
        <v>425</v>
      </c>
      <c r="X70" s="2" t="s">
        <v>445</v>
      </c>
      <c r="Y70" s="2"/>
      <c r="Z70" s="2"/>
      <c r="AA70" t="s">
        <v>514</v>
      </c>
    </row>
    <row r="71" spans="1:27" x14ac:dyDescent="0.25">
      <c r="A71" s="8">
        <v>45474</v>
      </c>
      <c r="B71" s="2" t="s">
        <v>211</v>
      </c>
      <c r="C71" s="8">
        <v>45484</v>
      </c>
      <c r="D71" s="2" t="s">
        <v>249</v>
      </c>
      <c r="E71" s="2" t="s">
        <v>457</v>
      </c>
      <c r="F71" s="2" t="s">
        <v>51</v>
      </c>
      <c r="G71" s="2" t="s">
        <v>359</v>
      </c>
      <c r="H71" s="2"/>
      <c r="I71" s="2" t="s">
        <v>243</v>
      </c>
      <c r="J71" s="2" t="s">
        <v>430</v>
      </c>
      <c r="K71" s="2" t="s">
        <v>80</v>
      </c>
      <c r="L71" s="11">
        <v>5</v>
      </c>
      <c r="M71" s="11">
        <v>5</v>
      </c>
      <c r="N71" s="6">
        <v>46000</v>
      </c>
      <c r="O71" s="6">
        <v>230000</v>
      </c>
      <c r="P71" s="6">
        <v>0</v>
      </c>
      <c r="Q71" s="11">
        <v>0</v>
      </c>
      <c r="R71" s="6">
        <v>0</v>
      </c>
      <c r="S71" s="2" t="s">
        <v>462</v>
      </c>
      <c r="T71" s="2" t="s">
        <v>252</v>
      </c>
      <c r="U71" s="2" t="s">
        <v>265</v>
      </c>
      <c r="V71" s="2" t="s">
        <v>253</v>
      </c>
      <c r="W71" s="2" t="s">
        <v>425</v>
      </c>
      <c r="X71" s="2"/>
      <c r="Y71" s="2"/>
      <c r="Z71" s="2"/>
      <c r="AA71" t="s">
        <v>514</v>
      </c>
    </row>
    <row r="72" spans="1:27" x14ac:dyDescent="0.25">
      <c r="A72" s="8">
        <v>45474</v>
      </c>
      <c r="B72" s="2" t="s">
        <v>56</v>
      </c>
      <c r="C72" s="8">
        <v>45484</v>
      </c>
      <c r="D72" s="2" t="s">
        <v>331</v>
      </c>
      <c r="E72" s="2" t="s">
        <v>426</v>
      </c>
      <c r="F72" s="2" t="s">
        <v>324</v>
      </c>
      <c r="G72" s="2" t="s">
        <v>359</v>
      </c>
      <c r="H72" s="2"/>
      <c r="I72" s="2" t="s">
        <v>450</v>
      </c>
      <c r="J72" s="2" t="s">
        <v>306</v>
      </c>
      <c r="K72" s="2" t="s">
        <v>80</v>
      </c>
      <c r="L72" s="11">
        <v>5</v>
      </c>
      <c r="M72" s="11">
        <v>5</v>
      </c>
      <c r="N72" s="6">
        <v>58745</v>
      </c>
      <c r="O72" s="6">
        <v>293725</v>
      </c>
      <c r="P72" s="6">
        <v>0</v>
      </c>
      <c r="Q72" s="11">
        <v>0</v>
      </c>
      <c r="R72" s="6">
        <v>0</v>
      </c>
      <c r="S72" s="2" t="s">
        <v>462</v>
      </c>
      <c r="T72" s="2" t="s">
        <v>252</v>
      </c>
      <c r="U72" s="2" t="s">
        <v>466</v>
      </c>
      <c r="V72" s="2" t="s">
        <v>253</v>
      </c>
      <c r="W72" s="2" t="s">
        <v>425</v>
      </c>
      <c r="X72" s="2" t="s">
        <v>445</v>
      </c>
      <c r="Y72" s="2"/>
      <c r="Z72" s="2"/>
      <c r="AA72" t="s">
        <v>514</v>
      </c>
    </row>
    <row r="73" spans="1:27" x14ac:dyDescent="0.25">
      <c r="A73" s="8">
        <v>45474</v>
      </c>
      <c r="B73" s="2" t="s">
        <v>56</v>
      </c>
      <c r="C73" s="8">
        <v>45484</v>
      </c>
      <c r="D73" s="2" t="s">
        <v>331</v>
      </c>
      <c r="E73" s="2" t="s">
        <v>426</v>
      </c>
      <c r="F73" s="2" t="s">
        <v>324</v>
      </c>
      <c r="G73" s="2" t="s">
        <v>359</v>
      </c>
      <c r="H73" s="2"/>
      <c r="I73" s="2" t="s">
        <v>448</v>
      </c>
      <c r="J73" s="2" t="s">
        <v>372</v>
      </c>
      <c r="K73" s="2" t="s">
        <v>80</v>
      </c>
      <c r="L73" s="11">
        <v>5</v>
      </c>
      <c r="M73" s="11">
        <v>5</v>
      </c>
      <c r="N73" s="6">
        <v>74250</v>
      </c>
      <c r="O73" s="6">
        <v>371250</v>
      </c>
      <c r="P73" s="6">
        <v>0</v>
      </c>
      <c r="Q73" s="11">
        <v>0</v>
      </c>
      <c r="R73" s="6">
        <v>0</v>
      </c>
      <c r="S73" s="2" t="s">
        <v>462</v>
      </c>
      <c r="T73" s="2" t="s">
        <v>252</v>
      </c>
      <c r="U73" s="2" t="s">
        <v>466</v>
      </c>
      <c r="V73" s="2" t="s">
        <v>253</v>
      </c>
      <c r="W73" s="2" t="s">
        <v>425</v>
      </c>
      <c r="X73" s="2" t="s">
        <v>445</v>
      </c>
      <c r="Y73" s="2"/>
      <c r="Z73" s="2"/>
      <c r="AA73" t="s">
        <v>514</v>
      </c>
    </row>
    <row r="74" spans="1:27" x14ac:dyDescent="0.25">
      <c r="A74" s="8">
        <v>45474</v>
      </c>
      <c r="B74" s="2" t="s">
        <v>56</v>
      </c>
      <c r="C74" s="8">
        <v>45484</v>
      </c>
      <c r="D74" s="2" t="s">
        <v>331</v>
      </c>
      <c r="E74" s="2" t="s">
        <v>426</v>
      </c>
      <c r="F74" s="2" t="s">
        <v>324</v>
      </c>
      <c r="G74" s="2" t="s">
        <v>359</v>
      </c>
      <c r="H74" s="2"/>
      <c r="I74" s="2" t="s">
        <v>164</v>
      </c>
      <c r="J74" s="2" t="s">
        <v>444</v>
      </c>
      <c r="K74" s="2" t="s">
        <v>80</v>
      </c>
      <c r="L74" s="11">
        <v>5</v>
      </c>
      <c r="M74" s="11">
        <v>5</v>
      </c>
      <c r="N74" s="6">
        <v>111606</v>
      </c>
      <c r="O74" s="6">
        <v>558030</v>
      </c>
      <c r="P74" s="6">
        <v>0</v>
      </c>
      <c r="Q74" s="11">
        <v>0</v>
      </c>
      <c r="R74" s="6">
        <v>0</v>
      </c>
      <c r="S74" s="2" t="s">
        <v>462</v>
      </c>
      <c r="T74" s="2" t="s">
        <v>252</v>
      </c>
      <c r="U74" s="2" t="s">
        <v>466</v>
      </c>
      <c r="V74" s="2" t="s">
        <v>253</v>
      </c>
      <c r="W74" s="2" t="s">
        <v>425</v>
      </c>
      <c r="X74" s="2" t="s">
        <v>445</v>
      </c>
      <c r="Y74" s="2"/>
      <c r="Z74" s="2"/>
      <c r="AA74" t="s">
        <v>514</v>
      </c>
    </row>
    <row r="75" spans="1:27" x14ac:dyDescent="0.25">
      <c r="A75" s="8">
        <v>45474</v>
      </c>
      <c r="B75" s="2" t="s">
        <v>163</v>
      </c>
      <c r="C75" s="8">
        <v>45484</v>
      </c>
      <c r="D75" s="2" t="s">
        <v>24</v>
      </c>
      <c r="E75" s="2" t="s">
        <v>150</v>
      </c>
      <c r="F75" s="2" t="s">
        <v>424</v>
      </c>
      <c r="G75" s="2" t="s">
        <v>368</v>
      </c>
      <c r="H75" s="2" t="s">
        <v>403</v>
      </c>
      <c r="I75" s="2" t="s">
        <v>450</v>
      </c>
      <c r="J75" s="2" t="s">
        <v>306</v>
      </c>
      <c r="K75" s="2" t="s">
        <v>80</v>
      </c>
      <c r="L75" s="11">
        <v>5</v>
      </c>
      <c r="M75" s="11">
        <v>5</v>
      </c>
      <c r="N75" s="6">
        <v>58745</v>
      </c>
      <c r="O75" s="6">
        <v>293725</v>
      </c>
      <c r="P75" s="6">
        <v>0</v>
      </c>
      <c r="Q75" s="11">
        <v>0</v>
      </c>
      <c r="R75" s="6">
        <v>0</v>
      </c>
      <c r="S75" s="2"/>
      <c r="T75" s="2" t="s">
        <v>441</v>
      </c>
      <c r="U75" s="2"/>
      <c r="V75" s="2" t="s">
        <v>253</v>
      </c>
      <c r="W75" s="2" t="s">
        <v>425</v>
      </c>
      <c r="X75" s="2" t="s">
        <v>445</v>
      </c>
      <c r="Y75" s="2"/>
      <c r="Z75" s="2"/>
      <c r="AA75" t="s">
        <v>521</v>
      </c>
    </row>
    <row r="76" spans="1:27" x14ac:dyDescent="0.25">
      <c r="A76" s="8">
        <v>45474</v>
      </c>
      <c r="B76" s="2" t="s">
        <v>163</v>
      </c>
      <c r="C76" s="8">
        <v>45484</v>
      </c>
      <c r="D76" s="2" t="s">
        <v>24</v>
      </c>
      <c r="E76" s="2" t="s">
        <v>150</v>
      </c>
      <c r="F76" s="2" t="s">
        <v>424</v>
      </c>
      <c r="G76" s="2" t="s">
        <v>368</v>
      </c>
      <c r="H76" s="2" t="s">
        <v>403</v>
      </c>
      <c r="I76" s="2" t="s">
        <v>500</v>
      </c>
      <c r="J76" s="2" t="s">
        <v>485</v>
      </c>
      <c r="K76" s="2" t="s">
        <v>80</v>
      </c>
      <c r="L76" s="11">
        <v>5</v>
      </c>
      <c r="M76" s="11">
        <v>5</v>
      </c>
      <c r="N76" s="6">
        <v>50182</v>
      </c>
      <c r="O76" s="6">
        <v>250910</v>
      </c>
      <c r="P76" s="6">
        <v>0</v>
      </c>
      <c r="Q76" s="11">
        <v>0</v>
      </c>
      <c r="R76" s="6">
        <v>0</v>
      </c>
      <c r="S76" s="2"/>
      <c r="T76" s="2" t="s">
        <v>441</v>
      </c>
      <c r="U76" s="2"/>
      <c r="V76" s="2" t="s">
        <v>253</v>
      </c>
      <c r="W76" s="2" t="s">
        <v>425</v>
      </c>
      <c r="X76" s="2" t="s">
        <v>445</v>
      </c>
      <c r="Y76" s="2"/>
      <c r="Z76" s="2"/>
      <c r="AA76" t="s">
        <v>521</v>
      </c>
    </row>
    <row r="77" spans="1:27" x14ac:dyDescent="0.25">
      <c r="A77" s="8">
        <v>45474</v>
      </c>
      <c r="B77" s="2" t="s">
        <v>163</v>
      </c>
      <c r="C77" s="8">
        <v>45484</v>
      </c>
      <c r="D77" s="2" t="s">
        <v>24</v>
      </c>
      <c r="E77" s="2" t="s">
        <v>150</v>
      </c>
      <c r="F77" s="2" t="s">
        <v>424</v>
      </c>
      <c r="G77" s="2" t="s">
        <v>368</v>
      </c>
      <c r="H77" s="2" t="s">
        <v>403</v>
      </c>
      <c r="I77" s="2" t="s">
        <v>243</v>
      </c>
      <c r="J77" s="2" t="s">
        <v>430</v>
      </c>
      <c r="K77" s="2" t="s">
        <v>80</v>
      </c>
      <c r="L77" s="11">
        <v>5</v>
      </c>
      <c r="M77" s="11">
        <v>5</v>
      </c>
      <c r="N77" s="6">
        <v>46000</v>
      </c>
      <c r="O77" s="6">
        <v>230000</v>
      </c>
      <c r="P77" s="6">
        <v>0</v>
      </c>
      <c r="Q77" s="11">
        <v>0</v>
      </c>
      <c r="R77" s="6">
        <v>0</v>
      </c>
      <c r="S77" s="2"/>
      <c r="T77" s="2" t="s">
        <v>441</v>
      </c>
      <c r="U77" s="2"/>
      <c r="V77" s="2" t="s">
        <v>253</v>
      </c>
      <c r="W77" s="2" t="s">
        <v>425</v>
      </c>
      <c r="X77" s="2" t="s">
        <v>445</v>
      </c>
      <c r="Y77" s="2"/>
      <c r="Z77" s="2"/>
      <c r="AA77" t="s">
        <v>521</v>
      </c>
    </row>
    <row r="78" spans="1:27" x14ac:dyDescent="0.25">
      <c r="A78" s="8">
        <v>45474</v>
      </c>
      <c r="B78" s="2" t="s">
        <v>123</v>
      </c>
      <c r="C78" s="8">
        <v>45484</v>
      </c>
      <c r="D78" s="2" t="s">
        <v>470</v>
      </c>
      <c r="E78" s="2" t="s">
        <v>417</v>
      </c>
      <c r="F78" s="2" t="s">
        <v>152</v>
      </c>
      <c r="G78" s="2" t="s">
        <v>342</v>
      </c>
      <c r="H78" s="2" t="s">
        <v>200</v>
      </c>
      <c r="I78" s="2" t="s">
        <v>450</v>
      </c>
      <c r="J78" s="2" t="s">
        <v>306</v>
      </c>
      <c r="K78" s="2" t="s">
        <v>80</v>
      </c>
      <c r="L78" s="11">
        <v>3</v>
      </c>
      <c r="M78" s="11">
        <v>3</v>
      </c>
      <c r="N78" s="6">
        <v>58745</v>
      </c>
      <c r="O78" s="6">
        <v>176235</v>
      </c>
      <c r="P78" s="6">
        <v>0</v>
      </c>
      <c r="Q78" s="11">
        <v>0</v>
      </c>
      <c r="R78" s="6">
        <v>0</v>
      </c>
      <c r="S78" s="2"/>
      <c r="T78" s="2" t="s">
        <v>388</v>
      </c>
      <c r="U78" s="2"/>
      <c r="V78" s="2" t="s">
        <v>253</v>
      </c>
      <c r="W78" s="2" t="s">
        <v>425</v>
      </c>
      <c r="X78" s="2" t="s">
        <v>445</v>
      </c>
      <c r="Y78" s="2" t="s">
        <v>251</v>
      </c>
      <c r="Z78" s="2"/>
      <c r="AA78" t="s">
        <v>522</v>
      </c>
    </row>
    <row r="79" spans="1:27" x14ac:dyDescent="0.25">
      <c r="A79" s="8">
        <v>45474</v>
      </c>
      <c r="B79" s="2" t="s">
        <v>123</v>
      </c>
      <c r="C79" s="8">
        <v>45484</v>
      </c>
      <c r="D79" s="2" t="s">
        <v>470</v>
      </c>
      <c r="E79" s="2" t="s">
        <v>417</v>
      </c>
      <c r="F79" s="2" t="s">
        <v>152</v>
      </c>
      <c r="G79" s="2" t="s">
        <v>342</v>
      </c>
      <c r="H79" s="2" t="s">
        <v>200</v>
      </c>
      <c r="I79" s="2" t="s">
        <v>500</v>
      </c>
      <c r="J79" s="2" t="s">
        <v>485</v>
      </c>
      <c r="K79" s="2" t="s">
        <v>80</v>
      </c>
      <c r="L79" s="11">
        <v>3</v>
      </c>
      <c r="M79" s="11">
        <v>3</v>
      </c>
      <c r="N79" s="6">
        <v>50182</v>
      </c>
      <c r="O79" s="6">
        <v>150546</v>
      </c>
      <c r="P79" s="6">
        <v>0</v>
      </c>
      <c r="Q79" s="11">
        <v>0</v>
      </c>
      <c r="R79" s="6">
        <v>0</v>
      </c>
      <c r="S79" s="2"/>
      <c r="T79" s="2" t="s">
        <v>388</v>
      </c>
      <c r="U79" s="2"/>
      <c r="V79" s="2" t="s">
        <v>253</v>
      </c>
      <c r="W79" s="2" t="s">
        <v>425</v>
      </c>
      <c r="X79" s="2" t="s">
        <v>445</v>
      </c>
      <c r="Y79" s="2" t="s">
        <v>251</v>
      </c>
      <c r="Z79" s="2"/>
      <c r="AA79" t="s">
        <v>522</v>
      </c>
    </row>
    <row r="80" spans="1:27" x14ac:dyDescent="0.25">
      <c r="A80" s="8">
        <v>45474</v>
      </c>
      <c r="B80" s="2" t="s">
        <v>123</v>
      </c>
      <c r="C80" s="8">
        <v>45484</v>
      </c>
      <c r="D80" s="2" t="s">
        <v>470</v>
      </c>
      <c r="E80" s="2" t="s">
        <v>417</v>
      </c>
      <c r="F80" s="2" t="s">
        <v>152</v>
      </c>
      <c r="G80" s="2" t="s">
        <v>342</v>
      </c>
      <c r="H80" s="2" t="s">
        <v>200</v>
      </c>
      <c r="I80" s="2" t="s">
        <v>243</v>
      </c>
      <c r="J80" s="2" t="s">
        <v>430</v>
      </c>
      <c r="K80" s="2" t="s">
        <v>80</v>
      </c>
      <c r="L80" s="11">
        <v>3</v>
      </c>
      <c r="M80" s="11">
        <v>3</v>
      </c>
      <c r="N80" s="6">
        <v>46000</v>
      </c>
      <c r="O80" s="6">
        <v>138000</v>
      </c>
      <c r="P80" s="6">
        <v>0</v>
      </c>
      <c r="Q80" s="11">
        <v>0</v>
      </c>
      <c r="R80" s="6">
        <v>0</v>
      </c>
      <c r="S80" s="2"/>
      <c r="T80" s="2" t="s">
        <v>388</v>
      </c>
      <c r="U80" s="2"/>
      <c r="V80" s="2" t="s">
        <v>253</v>
      </c>
      <c r="W80" s="2" t="s">
        <v>425</v>
      </c>
      <c r="X80" s="2" t="s">
        <v>445</v>
      </c>
      <c r="Y80" s="2" t="s">
        <v>251</v>
      </c>
      <c r="Z80" s="2"/>
      <c r="AA80" t="s">
        <v>522</v>
      </c>
    </row>
    <row r="81" spans="1:27" x14ac:dyDescent="0.25">
      <c r="A81" s="8">
        <v>45474</v>
      </c>
      <c r="B81" s="2" t="s">
        <v>123</v>
      </c>
      <c r="C81" s="8">
        <v>45484</v>
      </c>
      <c r="D81" s="2" t="s">
        <v>470</v>
      </c>
      <c r="E81" s="2" t="s">
        <v>417</v>
      </c>
      <c r="F81" s="2" t="s">
        <v>152</v>
      </c>
      <c r="G81" s="2" t="s">
        <v>342</v>
      </c>
      <c r="H81" s="2" t="s">
        <v>200</v>
      </c>
      <c r="I81" s="2" t="s">
        <v>45</v>
      </c>
      <c r="J81" s="2" t="s">
        <v>168</v>
      </c>
      <c r="K81" s="2" t="s">
        <v>80</v>
      </c>
      <c r="L81" s="11">
        <v>12</v>
      </c>
      <c r="M81" s="11">
        <v>12</v>
      </c>
      <c r="N81" s="6">
        <v>59400</v>
      </c>
      <c r="O81" s="6">
        <v>712800</v>
      </c>
      <c r="P81" s="6">
        <v>0</v>
      </c>
      <c r="Q81" s="11">
        <v>0</v>
      </c>
      <c r="R81" s="6">
        <v>0</v>
      </c>
      <c r="S81" s="2"/>
      <c r="T81" s="2" t="s">
        <v>388</v>
      </c>
      <c r="U81" s="2"/>
      <c r="V81" s="2" t="s">
        <v>253</v>
      </c>
      <c r="W81" s="2" t="s">
        <v>425</v>
      </c>
      <c r="X81" s="2" t="s">
        <v>445</v>
      </c>
      <c r="Y81" s="2" t="s">
        <v>251</v>
      </c>
      <c r="Z81" s="2"/>
      <c r="AA81" t="s">
        <v>522</v>
      </c>
    </row>
    <row r="82" spans="1:27" x14ac:dyDescent="0.25">
      <c r="A82" s="8">
        <v>45474</v>
      </c>
      <c r="B82" s="2" t="s">
        <v>123</v>
      </c>
      <c r="C82" s="8">
        <v>45484</v>
      </c>
      <c r="D82" s="2" t="s">
        <v>470</v>
      </c>
      <c r="E82" s="2" t="s">
        <v>417</v>
      </c>
      <c r="F82" s="2" t="s">
        <v>152</v>
      </c>
      <c r="G82" s="2" t="s">
        <v>342</v>
      </c>
      <c r="H82" s="2" t="s">
        <v>200</v>
      </c>
      <c r="I82" s="2" t="s">
        <v>486</v>
      </c>
      <c r="J82" s="2" t="s">
        <v>22</v>
      </c>
      <c r="K82" s="2" t="s">
        <v>80</v>
      </c>
      <c r="L82" s="11">
        <v>12</v>
      </c>
      <c r="M82" s="11">
        <v>12</v>
      </c>
      <c r="N82" s="6">
        <v>61050</v>
      </c>
      <c r="O82" s="6">
        <v>732600</v>
      </c>
      <c r="P82" s="6">
        <v>0</v>
      </c>
      <c r="Q82" s="11">
        <v>0</v>
      </c>
      <c r="R82" s="6">
        <v>0</v>
      </c>
      <c r="S82" s="2"/>
      <c r="T82" s="2" t="s">
        <v>388</v>
      </c>
      <c r="U82" s="2"/>
      <c r="V82" s="2" t="s">
        <v>253</v>
      </c>
      <c r="W82" s="2" t="s">
        <v>425</v>
      </c>
      <c r="X82" s="2" t="s">
        <v>445</v>
      </c>
      <c r="Y82" s="2" t="s">
        <v>251</v>
      </c>
      <c r="Z82" s="2"/>
      <c r="AA82" t="s">
        <v>522</v>
      </c>
    </row>
    <row r="83" spans="1:27" x14ac:dyDescent="0.25">
      <c r="A83" s="8">
        <v>45474</v>
      </c>
      <c r="B83" s="2" t="s">
        <v>419</v>
      </c>
      <c r="C83" s="8">
        <v>45499</v>
      </c>
      <c r="D83" s="2" t="s">
        <v>452</v>
      </c>
      <c r="E83" s="2" t="s">
        <v>167</v>
      </c>
      <c r="F83" s="2" t="s">
        <v>422</v>
      </c>
      <c r="G83" s="2" t="s">
        <v>72</v>
      </c>
      <c r="H83" s="2" t="s">
        <v>158</v>
      </c>
      <c r="I83" s="2" t="s">
        <v>45</v>
      </c>
      <c r="J83" s="2" t="s">
        <v>168</v>
      </c>
      <c r="K83" s="2" t="s">
        <v>80</v>
      </c>
      <c r="L83" s="11">
        <v>3</v>
      </c>
      <c r="M83" s="11">
        <v>3</v>
      </c>
      <c r="N83" s="6">
        <v>49500</v>
      </c>
      <c r="O83" s="6">
        <v>148500</v>
      </c>
      <c r="P83" s="6">
        <v>0</v>
      </c>
      <c r="Q83" s="11">
        <v>0</v>
      </c>
      <c r="R83" s="6">
        <v>0</v>
      </c>
      <c r="S83" s="2"/>
      <c r="T83" s="2" t="s">
        <v>122</v>
      </c>
      <c r="U83" s="2"/>
      <c r="V83" s="2" t="s">
        <v>253</v>
      </c>
      <c r="W83" s="2" t="s">
        <v>425</v>
      </c>
      <c r="X83" s="2"/>
      <c r="Y83" s="2" t="s">
        <v>251</v>
      </c>
      <c r="Z83" s="2"/>
      <c r="AA83" t="s">
        <v>513</v>
      </c>
    </row>
    <row r="84" spans="1:27" x14ac:dyDescent="0.25">
      <c r="A84" s="8">
        <v>45474</v>
      </c>
      <c r="B84" s="2" t="s">
        <v>129</v>
      </c>
      <c r="C84" s="8">
        <v>45499</v>
      </c>
      <c r="D84" s="2" t="s">
        <v>109</v>
      </c>
      <c r="E84" s="2" t="s">
        <v>111</v>
      </c>
      <c r="F84" s="2" t="s">
        <v>79</v>
      </c>
      <c r="G84" s="2" t="s">
        <v>341</v>
      </c>
      <c r="H84" s="2" t="s">
        <v>43</v>
      </c>
      <c r="I84" s="2" t="s">
        <v>243</v>
      </c>
      <c r="J84" s="2" t="s">
        <v>430</v>
      </c>
      <c r="K84" s="2" t="s">
        <v>80</v>
      </c>
      <c r="L84" s="11">
        <v>2</v>
      </c>
      <c r="M84" s="11">
        <v>2</v>
      </c>
      <c r="N84" s="6">
        <v>37720</v>
      </c>
      <c r="O84" s="6">
        <v>75440</v>
      </c>
      <c r="P84" s="6">
        <v>0</v>
      </c>
      <c r="Q84" s="11">
        <v>0</v>
      </c>
      <c r="R84" s="6">
        <v>0</v>
      </c>
      <c r="S84" s="2"/>
      <c r="T84" s="2" t="s">
        <v>337</v>
      </c>
      <c r="U84" s="2"/>
      <c r="V84" s="2" t="s">
        <v>253</v>
      </c>
      <c r="W84" s="2" t="s">
        <v>425</v>
      </c>
      <c r="X84" s="2"/>
      <c r="Y84" s="2" t="s">
        <v>251</v>
      </c>
      <c r="Z84" s="2"/>
      <c r="AA84" t="s">
        <v>520</v>
      </c>
    </row>
    <row r="85" spans="1:27" x14ac:dyDescent="0.25">
      <c r="A85" s="8">
        <v>45474</v>
      </c>
      <c r="B85" s="2" t="s">
        <v>129</v>
      </c>
      <c r="C85" s="8">
        <v>45499</v>
      </c>
      <c r="D85" s="2" t="s">
        <v>109</v>
      </c>
      <c r="E85" s="2" t="s">
        <v>111</v>
      </c>
      <c r="F85" s="2" t="s">
        <v>79</v>
      </c>
      <c r="G85" s="2" t="s">
        <v>341</v>
      </c>
      <c r="H85" s="2" t="s">
        <v>43</v>
      </c>
      <c r="I85" s="2" t="s">
        <v>448</v>
      </c>
      <c r="J85" s="2" t="s">
        <v>372</v>
      </c>
      <c r="K85" s="2" t="s">
        <v>80</v>
      </c>
      <c r="L85" s="11">
        <v>5</v>
      </c>
      <c r="M85" s="11">
        <v>5</v>
      </c>
      <c r="N85" s="6">
        <v>74250</v>
      </c>
      <c r="O85" s="6">
        <v>371250</v>
      </c>
      <c r="P85" s="6">
        <v>0</v>
      </c>
      <c r="Q85" s="11">
        <v>0</v>
      </c>
      <c r="R85" s="6">
        <v>0</v>
      </c>
      <c r="S85" s="2"/>
      <c r="T85" s="2" t="s">
        <v>337</v>
      </c>
      <c r="U85" s="2"/>
      <c r="V85" s="2" t="s">
        <v>253</v>
      </c>
      <c r="W85" s="2" t="s">
        <v>425</v>
      </c>
      <c r="X85" s="2"/>
      <c r="Y85" s="2" t="s">
        <v>251</v>
      </c>
      <c r="Z85" s="2"/>
      <c r="AA85" t="s">
        <v>520</v>
      </c>
    </row>
    <row r="86" spans="1:27" x14ac:dyDescent="0.25">
      <c r="A86" s="8">
        <v>45474</v>
      </c>
      <c r="B86" s="2" t="s">
        <v>129</v>
      </c>
      <c r="C86" s="8">
        <v>45499</v>
      </c>
      <c r="D86" s="2" t="s">
        <v>109</v>
      </c>
      <c r="E86" s="2" t="s">
        <v>111</v>
      </c>
      <c r="F86" s="2" t="s">
        <v>79</v>
      </c>
      <c r="G86" s="2" t="s">
        <v>341</v>
      </c>
      <c r="H86" s="2" t="s">
        <v>43</v>
      </c>
      <c r="I86" s="2" t="s">
        <v>490</v>
      </c>
      <c r="J86" s="2" t="s">
        <v>236</v>
      </c>
      <c r="K86" s="2" t="s">
        <v>80</v>
      </c>
      <c r="L86" s="11">
        <v>5</v>
      </c>
      <c r="M86" s="11">
        <v>5</v>
      </c>
      <c r="N86" s="6">
        <v>70950</v>
      </c>
      <c r="O86" s="6">
        <v>354750</v>
      </c>
      <c r="P86" s="6">
        <v>0</v>
      </c>
      <c r="Q86" s="11">
        <v>0</v>
      </c>
      <c r="R86" s="6">
        <v>0</v>
      </c>
      <c r="S86" s="2"/>
      <c r="T86" s="2" t="s">
        <v>337</v>
      </c>
      <c r="U86" s="2"/>
      <c r="V86" s="2" t="s">
        <v>253</v>
      </c>
      <c r="W86" s="2" t="s">
        <v>425</v>
      </c>
      <c r="X86" s="2"/>
      <c r="Y86" s="2" t="s">
        <v>251</v>
      </c>
      <c r="Z86" s="2"/>
      <c r="AA86" t="s">
        <v>520</v>
      </c>
    </row>
    <row r="87" spans="1:27" x14ac:dyDescent="0.25">
      <c r="A87" s="8">
        <v>45475</v>
      </c>
      <c r="B87" s="2" t="s">
        <v>61</v>
      </c>
      <c r="C87" s="8">
        <v>45484</v>
      </c>
      <c r="D87" s="2" t="s">
        <v>475</v>
      </c>
      <c r="E87" s="2" t="s">
        <v>247</v>
      </c>
      <c r="F87" s="2" t="s">
        <v>326</v>
      </c>
      <c r="G87" s="2" t="s">
        <v>282</v>
      </c>
      <c r="H87" s="2"/>
      <c r="I87" s="2" t="s">
        <v>500</v>
      </c>
      <c r="J87" s="2" t="s">
        <v>485</v>
      </c>
      <c r="K87" s="2" t="s">
        <v>80</v>
      </c>
      <c r="L87" s="11">
        <v>10</v>
      </c>
      <c r="M87" s="11">
        <v>10</v>
      </c>
      <c r="N87" s="6">
        <v>50182</v>
      </c>
      <c r="O87" s="6">
        <v>501820</v>
      </c>
      <c r="P87" s="6">
        <v>0</v>
      </c>
      <c r="Q87" s="11">
        <v>0</v>
      </c>
      <c r="R87" s="6">
        <v>0</v>
      </c>
      <c r="S87" s="2" t="s">
        <v>196</v>
      </c>
      <c r="T87" s="2" t="s">
        <v>252</v>
      </c>
      <c r="U87" s="2" t="s">
        <v>156</v>
      </c>
      <c r="V87" s="2" t="s">
        <v>504</v>
      </c>
      <c r="W87" s="2"/>
      <c r="X87" s="2" t="s">
        <v>445</v>
      </c>
      <c r="Y87" s="2" t="s">
        <v>251</v>
      </c>
      <c r="Z87" s="2"/>
      <c r="AA87" t="s">
        <v>520</v>
      </c>
    </row>
    <row r="88" spans="1:27" x14ac:dyDescent="0.25">
      <c r="A88" s="8">
        <v>45475</v>
      </c>
      <c r="B88" s="2" t="s">
        <v>61</v>
      </c>
      <c r="C88" s="8">
        <v>45484</v>
      </c>
      <c r="D88" s="2" t="s">
        <v>475</v>
      </c>
      <c r="E88" s="2" t="s">
        <v>247</v>
      </c>
      <c r="F88" s="2" t="s">
        <v>326</v>
      </c>
      <c r="G88" s="2" t="s">
        <v>282</v>
      </c>
      <c r="H88" s="2"/>
      <c r="I88" s="2" t="s">
        <v>328</v>
      </c>
      <c r="J88" s="2" t="s">
        <v>305</v>
      </c>
      <c r="K88" s="2" t="s">
        <v>80</v>
      </c>
      <c r="L88" s="11">
        <v>20</v>
      </c>
      <c r="M88" s="11">
        <v>20</v>
      </c>
      <c r="N88" s="6">
        <v>111058</v>
      </c>
      <c r="O88" s="6">
        <v>2221160</v>
      </c>
      <c r="P88" s="6">
        <v>0</v>
      </c>
      <c r="Q88" s="11">
        <v>0</v>
      </c>
      <c r="R88" s="6">
        <v>0</v>
      </c>
      <c r="S88" s="2" t="s">
        <v>196</v>
      </c>
      <c r="T88" s="2" t="s">
        <v>252</v>
      </c>
      <c r="U88" s="2" t="s">
        <v>156</v>
      </c>
      <c r="V88" s="2" t="s">
        <v>504</v>
      </c>
      <c r="W88" s="2"/>
      <c r="X88" s="2" t="s">
        <v>445</v>
      </c>
      <c r="Y88" s="2" t="s">
        <v>251</v>
      </c>
      <c r="Z88" s="2"/>
      <c r="AA88" t="s">
        <v>520</v>
      </c>
    </row>
    <row r="89" spans="1:27" x14ac:dyDescent="0.25">
      <c r="A89" s="8">
        <v>45476</v>
      </c>
      <c r="B89" s="2" t="s">
        <v>303</v>
      </c>
      <c r="C89" s="8">
        <v>45478</v>
      </c>
      <c r="D89" s="2" t="s">
        <v>40</v>
      </c>
      <c r="E89" s="2" t="s">
        <v>338</v>
      </c>
      <c r="F89" s="2" t="s">
        <v>204</v>
      </c>
      <c r="G89" s="2" t="s">
        <v>63</v>
      </c>
      <c r="H89" s="2" t="s">
        <v>117</v>
      </c>
      <c r="I89" s="2" t="s">
        <v>450</v>
      </c>
      <c r="J89" s="2" t="s">
        <v>306</v>
      </c>
      <c r="K89" s="2" t="s">
        <v>80</v>
      </c>
      <c r="L89" s="11">
        <v>3</v>
      </c>
      <c r="M89" s="11">
        <v>3</v>
      </c>
      <c r="N89" s="6">
        <v>58745</v>
      </c>
      <c r="O89" s="6">
        <v>176235</v>
      </c>
      <c r="P89" s="6">
        <v>0</v>
      </c>
      <c r="Q89" s="11">
        <v>0</v>
      </c>
      <c r="R89" s="6">
        <v>0</v>
      </c>
      <c r="S89" s="2"/>
      <c r="T89" s="2" t="s">
        <v>197</v>
      </c>
      <c r="U89" s="2"/>
      <c r="V89" s="2" t="s">
        <v>113</v>
      </c>
      <c r="W89" s="2" t="s">
        <v>425</v>
      </c>
      <c r="X89" s="2" t="s">
        <v>240</v>
      </c>
      <c r="Y89" s="2"/>
      <c r="Z89" s="2"/>
      <c r="AA89" t="s">
        <v>518</v>
      </c>
    </row>
    <row r="90" spans="1:27" x14ac:dyDescent="0.25">
      <c r="A90" s="8">
        <v>45476</v>
      </c>
      <c r="B90" s="2" t="s">
        <v>303</v>
      </c>
      <c r="C90" s="8">
        <v>45478</v>
      </c>
      <c r="D90" s="2" t="s">
        <v>40</v>
      </c>
      <c r="E90" s="2" t="s">
        <v>338</v>
      </c>
      <c r="F90" s="2" t="s">
        <v>204</v>
      </c>
      <c r="G90" s="2" t="s">
        <v>63</v>
      </c>
      <c r="H90" s="2" t="s">
        <v>117</v>
      </c>
      <c r="I90" s="2" t="s">
        <v>328</v>
      </c>
      <c r="J90" s="2" t="s">
        <v>305</v>
      </c>
      <c r="K90" s="2" t="s">
        <v>80</v>
      </c>
      <c r="L90" s="11">
        <v>3</v>
      </c>
      <c r="M90" s="11">
        <v>3</v>
      </c>
      <c r="N90" s="6">
        <v>111058</v>
      </c>
      <c r="O90" s="6">
        <v>333174</v>
      </c>
      <c r="P90" s="6">
        <v>0</v>
      </c>
      <c r="Q90" s="11">
        <v>0</v>
      </c>
      <c r="R90" s="6">
        <v>0</v>
      </c>
      <c r="S90" s="2"/>
      <c r="T90" s="2" t="s">
        <v>197</v>
      </c>
      <c r="U90" s="2"/>
      <c r="V90" s="2" t="s">
        <v>113</v>
      </c>
      <c r="W90" s="2" t="s">
        <v>425</v>
      </c>
      <c r="X90" s="2" t="s">
        <v>240</v>
      </c>
      <c r="Y90" s="2"/>
      <c r="Z90" s="2"/>
      <c r="AA90" t="s">
        <v>518</v>
      </c>
    </row>
    <row r="91" spans="1:27" x14ac:dyDescent="0.25">
      <c r="A91" s="8">
        <v>45476</v>
      </c>
      <c r="B91" s="2" t="s">
        <v>303</v>
      </c>
      <c r="C91" s="8">
        <v>45478</v>
      </c>
      <c r="D91" s="2" t="s">
        <v>40</v>
      </c>
      <c r="E91" s="2" t="s">
        <v>338</v>
      </c>
      <c r="F91" s="2" t="s">
        <v>204</v>
      </c>
      <c r="G91" s="2" t="s">
        <v>63</v>
      </c>
      <c r="H91" s="2" t="s">
        <v>117</v>
      </c>
      <c r="I91" s="2" t="s">
        <v>472</v>
      </c>
      <c r="J91" s="2" t="s">
        <v>256</v>
      </c>
      <c r="K91" s="2" t="s">
        <v>80</v>
      </c>
      <c r="L91" s="11">
        <v>3</v>
      </c>
      <c r="M91" s="11">
        <v>3</v>
      </c>
      <c r="N91" s="6">
        <v>55595</v>
      </c>
      <c r="O91" s="6">
        <v>166785</v>
      </c>
      <c r="P91" s="6">
        <v>0</v>
      </c>
      <c r="Q91" s="11">
        <v>0</v>
      </c>
      <c r="R91" s="6">
        <v>0</v>
      </c>
      <c r="S91" s="2"/>
      <c r="T91" s="2" t="s">
        <v>197</v>
      </c>
      <c r="U91" s="2"/>
      <c r="V91" s="2" t="s">
        <v>113</v>
      </c>
      <c r="W91" s="2" t="s">
        <v>425</v>
      </c>
      <c r="X91" s="2" t="s">
        <v>240</v>
      </c>
      <c r="Y91" s="2"/>
      <c r="Z91" s="2"/>
      <c r="AA91" t="s">
        <v>518</v>
      </c>
    </row>
    <row r="92" spans="1:27" x14ac:dyDescent="0.25">
      <c r="A92" s="8">
        <v>45476</v>
      </c>
      <c r="B92" s="2" t="s">
        <v>303</v>
      </c>
      <c r="C92" s="8">
        <v>45478</v>
      </c>
      <c r="D92" s="2" t="s">
        <v>40</v>
      </c>
      <c r="E92" s="2" t="s">
        <v>338</v>
      </c>
      <c r="F92" s="2" t="s">
        <v>204</v>
      </c>
      <c r="G92" s="2" t="s">
        <v>63</v>
      </c>
      <c r="H92" s="2" t="s">
        <v>117</v>
      </c>
      <c r="I92" s="2" t="s">
        <v>45</v>
      </c>
      <c r="J92" s="2" t="s">
        <v>168</v>
      </c>
      <c r="K92" s="2" t="s">
        <v>80</v>
      </c>
      <c r="L92" s="11">
        <v>3</v>
      </c>
      <c r="M92" s="11">
        <v>3</v>
      </c>
      <c r="N92" s="6">
        <v>59400</v>
      </c>
      <c r="O92" s="6">
        <v>178200</v>
      </c>
      <c r="P92" s="6">
        <v>0</v>
      </c>
      <c r="Q92" s="11">
        <v>0</v>
      </c>
      <c r="R92" s="6">
        <v>0</v>
      </c>
      <c r="S92" s="2"/>
      <c r="T92" s="2" t="s">
        <v>197</v>
      </c>
      <c r="U92" s="2"/>
      <c r="V92" s="2" t="s">
        <v>113</v>
      </c>
      <c r="W92" s="2" t="s">
        <v>425</v>
      </c>
      <c r="X92" s="2" t="s">
        <v>240</v>
      </c>
      <c r="Y92" s="2"/>
      <c r="Z92" s="2"/>
      <c r="AA92" t="s">
        <v>518</v>
      </c>
    </row>
    <row r="93" spans="1:27" x14ac:dyDescent="0.25">
      <c r="A93" s="8">
        <v>45476</v>
      </c>
      <c r="B93" s="2" t="s">
        <v>303</v>
      </c>
      <c r="C93" s="8">
        <v>45478</v>
      </c>
      <c r="D93" s="2" t="s">
        <v>40</v>
      </c>
      <c r="E93" s="2" t="s">
        <v>338</v>
      </c>
      <c r="F93" s="2" t="s">
        <v>204</v>
      </c>
      <c r="G93" s="2" t="s">
        <v>63</v>
      </c>
      <c r="H93" s="2" t="s">
        <v>117</v>
      </c>
      <c r="I93" s="2" t="s">
        <v>490</v>
      </c>
      <c r="J93" s="2" t="s">
        <v>236</v>
      </c>
      <c r="K93" s="2" t="s">
        <v>80</v>
      </c>
      <c r="L93" s="11">
        <v>3</v>
      </c>
      <c r="M93" s="11">
        <v>3</v>
      </c>
      <c r="N93" s="6">
        <v>70950</v>
      </c>
      <c r="O93" s="6">
        <v>212850</v>
      </c>
      <c r="P93" s="6">
        <v>0</v>
      </c>
      <c r="Q93" s="11">
        <v>0</v>
      </c>
      <c r="R93" s="6">
        <v>0</v>
      </c>
      <c r="S93" s="2"/>
      <c r="T93" s="2" t="s">
        <v>197</v>
      </c>
      <c r="U93" s="2"/>
      <c r="V93" s="2" t="s">
        <v>113</v>
      </c>
      <c r="W93" s="2" t="s">
        <v>425</v>
      </c>
      <c r="X93" s="2" t="s">
        <v>240</v>
      </c>
      <c r="Y93" s="2"/>
      <c r="Z93" s="2"/>
      <c r="AA93" t="s">
        <v>518</v>
      </c>
    </row>
    <row r="94" spans="1:27" x14ac:dyDescent="0.25">
      <c r="A94" s="8">
        <v>45476</v>
      </c>
      <c r="B94" s="2" t="s">
        <v>303</v>
      </c>
      <c r="C94" s="8">
        <v>45478</v>
      </c>
      <c r="D94" s="2" t="s">
        <v>40</v>
      </c>
      <c r="E94" s="2" t="s">
        <v>338</v>
      </c>
      <c r="F94" s="2" t="s">
        <v>204</v>
      </c>
      <c r="G94" s="2" t="s">
        <v>63</v>
      </c>
      <c r="H94" s="2" t="s">
        <v>117</v>
      </c>
      <c r="I94" s="2" t="s">
        <v>448</v>
      </c>
      <c r="J94" s="2" t="s">
        <v>372</v>
      </c>
      <c r="K94" s="2" t="s">
        <v>80</v>
      </c>
      <c r="L94" s="11">
        <v>3</v>
      </c>
      <c r="M94" s="11">
        <v>3</v>
      </c>
      <c r="N94" s="6">
        <v>74250</v>
      </c>
      <c r="O94" s="6">
        <v>222750</v>
      </c>
      <c r="P94" s="6">
        <v>0</v>
      </c>
      <c r="Q94" s="11">
        <v>0</v>
      </c>
      <c r="R94" s="6">
        <v>0</v>
      </c>
      <c r="S94" s="2"/>
      <c r="T94" s="2" t="s">
        <v>197</v>
      </c>
      <c r="U94" s="2"/>
      <c r="V94" s="2" t="s">
        <v>113</v>
      </c>
      <c r="W94" s="2" t="s">
        <v>425</v>
      </c>
      <c r="X94" s="2" t="s">
        <v>240</v>
      </c>
      <c r="Y94" s="2"/>
      <c r="Z94" s="2"/>
      <c r="AA94" t="s">
        <v>518</v>
      </c>
    </row>
    <row r="95" spans="1:27" x14ac:dyDescent="0.25">
      <c r="A95" s="8">
        <v>45476</v>
      </c>
      <c r="B95" s="2" t="s">
        <v>303</v>
      </c>
      <c r="C95" s="8">
        <v>45478</v>
      </c>
      <c r="D95" s="2" t="s">
        <v>40</v>
      </c>
      <c r="E95" s="2" t="s">
        <v>338</v>
      </c>
      <c r="F95" s="2" t="s">
        <v>204</v>
      </c>
      <c r="G95" s="2" t="s">
        <v>63</v>
      </c>
      <c r="H95" s="2" t="s">
        <v>117</v>
      </c>
      <c r="I95" s="2" t="s">
        <v>500</v>
      </c>
      <c r="J95" s="2" t="s">
        <v>485</v>
      </c>
      <c r="K95" s="2" t="s">
        <v>80</v>
      </c>
      <c r="L95" s="11">
        <v>3</v>
      </c>
      <c r="M95" s="11">
        <v>3</v>
      </c>
      <c r="N95" s="6">
        <v>50182</v>
      </c>
      <c r="O95" s="6">
        <v>150546</v>
      </c>
      <c r="P95" s="6">
        <v>0</v>
      </c>
      <c r="Q95" s="11">
        <v>0</v>
      </c>
      <c r="R95" s="6">
        <v>0</v>
      </c>
      <c r="S95" s="2"/>
      <c r="T95" s="2" t="s">
        <v>197</v>
      </c>
      <c r="U95" s="2"/>
      <c r="V95" s="2" t="s">
        <v>113</v>
      </c>
      <c r="W95" s="2" t="s">
        <v>425</v>
      </c>
      <c r="X95" s="2" t="s">
        <v>240</v>
      </c>
      <c r="Y95" s="2"/>
      <c r="Z95" s="2"/>
      <c r="AA95" t="s">
        <v>518</v>
      </c>
    </row>
    <row r="96" spans="1:27" x14ac:dyDescent="0.25">
      <c r="A96" s="8">
        <v>45476</v>
      </c>
      <c r="B96" s="2" t="s">
        <v>303</v>
      </c>
      <c r="C96" s="8">
        <v>45478</v>
      </c>
      <c r="D96" s="2" t="s">
        <v>40</v>
      </c>
      <c r="E96" s="2" t="s">
        <v>338</v>
      </c>
      <c r="F96" s="2" t="s">
        <v>204</v>
      </c>
      <c r="G96" s="2" t="s">
        <v>63</v>
      </c>
      <c r="H96" s="2" t="s">
        <v>117</v>
      </c>
      <c r="I96" s="2" t="s">
        <v>243</v>
      </c>
      <c r="J96" s="2" t="s">
        <v>430</v>
      </c>
      <c r="K96" s="2" t="s">
        <v>80</v>
      </c>
      <c r="L96" s="11">
        <v>3</v>
      </c>
      <c r="M96" s="11">
        <v>3</v>
      </c>
      <c r="N96" s="6">
        <v>46000</v>
      </c>
      <c r="O96" s="6">
        <v>138000</v>
      </c>
      <c r="P96" s="6">
        <v>0</v>
      </c>
      <c r="Q96" s="11">
        <v>0</v>
      </c>
      <c r="R96" s="6">
        <v>0</v>
      </c>
      <c r="S96" s="2"/>
      <c r="T96" s="2" t="s">
        <v>197</v>
      </c>
      <c r="U96" s="2"/>
      <c r="V96" s="2" t="s">
        <v>113</v>
      </c>
      <c r="W96" s="2" t="s">
        <v>425</v>
      </c>
      <c r="X96" s="2" t="s">
        <v>240</v>
      </c>
      <c r="Y96" s="2"/>
      <c r="Z96" s="2"/>
      <c r="AA96" t="s">
        <v>518</v>
      </c>
    </row>
    <row r="97" spans="1:27" x14ac:dyDescent="0.25">
      <c r="A97" s="8">
        <v>45476</v>
      </c>
      <c r="B97" s="2" t="s">
        <v>340</v>
      </c>
      <c r="C97" s="8">
        <v>45484</v>
      </c>
      <c r="D97" s="2" t="s">
        <v>92</v>
      </c>
      <c r="E97" s="2" t="s">
        <v>397</v>
      </c>
      <c r="F97" s="2" t="s">
        <v>223</v>
      </c>
      <c r="G97" s="2" t="s">
        <v>359</v>
      </c>
      <c r="H97" s="2"/>
      <c r="I97" s="2" t="s">
        <v>450</v>
      </c>
      <c r="J97" s="2" t="s">
        <v>306</v>
      </c>
      <c r="K97" s="2" t="s">
        <v>80</v>
      </c>
      <c r="L97" s="11">
        <v>10</v>
      </c>
      <c r="M97" s="11">
        <v>10</v>
      </c>
      <c r="N97" s="6">
        <v>58745</v>
      </c>
      <c r="O97" s="6">
        <v>587450</v>
      </c>
      <c r="P97" s="6">
        <v>0</v>
      </c>
      <c r="Q97" s="11">
        <v>0</v>
      </c>
      <c r="R97" s="6">
        <v>0</v>
      </c>
      <c r="S97" s="2" t="s">
        <v>462</v>
      </c>
      <c r="T97" s="2" t="s">
        <v>252</v>
      </c>
      <c r="U97" s="2" t="s">
        <v>469</v>
      </c>
      <c r="V97" s="2" t="s">
        <v>253</v>
      </c>
      <c r="W97" s="2" t="s">
        <v>425</v>
      </c>
      <c r="X97" s="2" t="s">
        <v>445</v>
      </c>
      <c r="Y97" s="2"/>
      <c r="Z97" s="2"/>
      <c r="AA97" t="s">
        <v>523</v>
      </c>
    </row>
    <row r="98" spans="1:27" x14ac:dyDescent="0.25">
      <c r="A98" s="8">
        <v>45476</v>
      </c>
      <c r="B98" s="2" t="s">
        <v>340</v>
      </c>
      <c r="C98" s="8">
        <v>45484</v>
      </c>
      <c r="D98" s="2" t="s">
        <v>92</v>
      </c>
      <c r="E98" s="2" t="s">
        <v>397</v>
      </c>
      <c r="F98" s="2" t="s">
        <v>223</v>
      </c>
      <c r="G98" s="2" t="s">
        <v>359</v>
      </c>
      <c r="H98" s="2"/>
      <c r="I98" s="2" t="s">
        <v>328</v>
      </c>
      <c r="J98" s="2" t="s">
        <v>305</v>
      </c>
      <c r="K98" s="2" t="s">
        <v>80</v>
      </c>
      <c r="L98" s="11">
        <v>10</v>
      </c>
      <c r="M98" s="11">
        <v>10</v>
      </c>
      <c r="N98" s="6">
        <v>111058</v>
      </c>
      <c r="O98" s="6">
        <v>1110580</v>
      </c>
      <c r="P98" s="6">
        <v>0</v>
      </c>
      <c r="Q98" s="11">
        <v>0</v>
      </c>
      <c r="R98" s="6">
        <v>0</v>
      </c>
      <c r="S98" s="2" t="s">
        <v>462</v>
      </c>
      <c r="T98" s="2" t="s">
        <v>252</v>
      </c>
      <c r="U98" s="2" t="s">
        <v>469</v>
      </c>
      <c r="V98" s="2" t="s">
        <v>253</v>
      </c>
      <c r="W98" s="2" t="s">
        <v>425</v>
      </c>
      <c r="X98" s="2" t="s">
        <v>445</v>
      </c>
      <c r="Y98" s="2"/>
      <c r="Z98" s="2"/>
      <c r="AA98" t="s">
        <v>523</v>
      </c>
    </row>
    <row r="99" spans="1:27" x14ac:dyDescent="0.25">
      <c r="A99" s="8">
        <v>45476</v>
      </c>
      <c r="B99" s="2" t="s">
        <v>340</v>
      </c>
      <c r="C99" s="8">
        <v>45484</v>
      </c>
      <c r="D99" s="2" t="s">
        <v>92</v>
      </c>
      <c r="E99" s="2" t="s">
        <v>397</v>
      </c>
      <c r="F99" s="2" t="s">
        <v>223</v>
      </c>
      <c r="G99" s="2" t="s">
        <v>359</v>
      </c>
      <c r="H99" s="2"/>
      <c r="I99" s="2" t="s">
        <v>448</v>
      </c>
      <c r="J99" s="2" t="s">
        <v>372</v>
      </c>
      <c r="K99" s="2" t="s">
        <v>80</v>
      </c>
      <c r="L99" s="11">
        <v>5</v>
      </c>
      <c r="M99" s="11">
        <v>5</v>
      </c>
      <c r="N99" s="6">
        <v>74250</v>
      </c>
      <c r="O99" s="6">
        <v>371250</v>
      </c>
      <c r="P99" s="6">
        <v>0</v>
      </c>
      <c r="Q99" s="11">
        <v>0</v>
      </c>
      <c r="R99" s="6">
        <v>0</v>
      </c>
      <c r="S99" s="2" t="s">
        <v>462</v>
      </c>
      <c r="T99" s="2" t="s">
        <v>252</v>
      </c>
      <c r="U99" s="2" t="s">
        <v>469</v>
      </c>
      <c r="V99" s="2" t="s">
        <v>253</v>
      </c>
      <c r="W99" s="2" t="s">
        <v>425</v>
      </c>
      <c r="X99" s="2" t="s">
        <v>445</v>
      </c>
      <c r="Y99" s="2"/>
      <c r="Z99" s="2"/>
      <c r="AA99" t="s">
        <v>523</v>
      </c>
    </row>
    <row r="100" spans="1:27" x14ac:dyDescent="0.25">
      <c r="A100" s="8">
        <v>45476</v>
      </c>
      <c r="B100" s="2" t="s">
        <v>340</v>
      </c>
      <c r="C100" s="8">
        <v>45484</v>
      </c>
      <c r="D100" s="2" t="s">
        <v>92</v>
      </c>
      <c r="E100" s="2" t="s">
        <v>397</v>
      </c>
      <c r="F100" s="2" t="s">
        <v>223</v>
      </c>
      <c r="G100" s="2" t="s">
        <v>359</v>
      </c>
      <c r="H100" s="2"/>
      <c r="I100" s="2" t="s">
        <v>500</v>
      </c>
      <c r="J100" s="2" t="s">
        <v>485</v>
      </c>
      <c r="K100" s="2" t="s">
        <v>80</v>
      </c>
      <c r="L100" s="11">
        <v>5</v>
      </c>
      <c r="M100" s="11">
        <v>5</v>
      </c>
      <c r="N100" s="6">
        <v>50182</v>
      </c>
      <c r="O100" s="6">
        <v>250910</v>
      </c>
      <c r="P100" s="6">
        <v>0</v>
      </c>
      <c r="Q100" s="11">
        <v>0</v>
      </c>
      <c r="R100" s="6">
        <v>0</v>
      </c>
      <c r="S100" s="2" t="s">
        <v>462</v>
      </c>
      <c r="T100" s="2" t="s">
        <v>252</v>
      </c>
      <c r="U100" s="2" t="s">
        <v>469</v>
      </c>
      <c r="V100" s="2" t="s">
        <v>253</v>
      </c>
      <c r="W100" s="2" t="s">
        <v>425</v>
      </c>
      <c r="X100" s="2" t="s">
        <v>445</v>
      </c>
      <c r="Y100" s="2"/>
      <c r="Z100" s="2"/>
      <c r="AA100" t="s">
        <v>523</v>
      </c>
    </row>
    <row r="101" spans="1:27" x14ac:dyDescent="0.25">
      <c r="A101" s="8">
        <v>45476</v>
      </c>
      <c r="B101" s="2" t="s">
        <v>340</v>
      </c>
      <c r="C101" s="8">
        <v>45484</v>
      </c>
      <c r="D101" s="2" t="s">
        <v>92</v>
      </c>
      <c r="E101" s="2" t="s">
        <v>397</v>
      </c>
      <c r="F101" s="2" t="s">
        <v>223</v>
      </c>
      <c r="G101" s="2" t="s">
        <v>359</v>
      </c>
      <c r="H101" s="2"/>
      <c r="I101" s="2" t="s">
        <v>490</v>
      </c>
      <c r="J101" s="2" t="s">
        <v>236</v>
      </c>
      <c r="K101" s="2" t="s">
        <v>80</v>
      </c>
      <c r="L101" s="11">
        <v>5</v>
      </c>
      <c r="M101" s="11">
        <v>5</v>
      </c>
      <c r="N101" s="6">
        <v>70950</v>
      </c>
      <c r="O101" s="6">
        <v>354750</v>
      </c>
      <c r="P101" s="6">
        <v>0</v>
      </c>
      <c r="Q101" s="11">
        <v>0</v>
      </c>
      <c r="R101" s="6">
        <v>0</v>
      </c>
      <c r="S101" s="2" t="s">
        <v>462</v>
      </c>
      <c r="T101" s="2" t="s">
        <v>252</v>
      </c>
      <c r="U101" s="2" t="s">
        <v>469</v>
      </c>
      <c r="V101" s="2" t="s">
        <v>253</v>
      </c>
      <c r="W101" s="2" t="s">
        <v>425</v>
      </c>
      <c r="X101" s="2" t="s">
        <v>445</v>
      </c>
      <c r="Y101" s="2"/>
      <c r="Z101" s="2"/>
      <c r="AA101" t="s">
        <v>523</v>
      </c>
    </row>
    <row r="102" spans="1:27" x14ac:dyDescent="0.25">
      <c r="A102" s="8">
        <v>45477</v>
      </c>
      <c r="B102" s="2" t="s">
        <v>131</v>
      </c>
      <c r="C102" s="8">
        <v>45485</v>
      </c>
      <c r="D102" s="2" t="s">
        <v>336</v>
      </c>
      <c r="E102" s="2" t="s">
        <v>277</v>
      </c>
      <c r="F102" s="2" t="s">
        <v>260</v>
      </c>
      <c r="G102" s="2" t="s">
        <v>297</v>
      </c>
      <c r="H102" s="2" t="s">
        <v>75</v>
      </c>
      <c r="I102" s="2" t="s">
        <v>328</v>
      </c>
      <c r="J102" s="2" t="s">
        <v>305</v>
      </c>
      <c r="K102" s="2" t="s">
        <v>80</v>
      </c>
      <c r="L102" s="11">
        <v>4</v>
      </c>
      <c r="M102" s="11">
        <v>4</v>
      </c>
      <c r="N102" s="6">
        <v>111058</v>
      </c>
      <c r="O102" s="6">
        <v>444232</v>
      </c>
      <c r="P102" s="6">
        <v>0</v>
      </c>
      <c r="Q102" s="11">
        <v>0</v>
      </c>
      <c r="R102" s="6">
        <v>0</v>
      </c>
      <c r="S102" s="2"/>
      <c r="T102" s="2" t="s">
        <v>157</v>
      </c>
      <c r="U102" s="2"/>
      <c r="V102" s="2" t="s">
        <v>113</v>
      </c>
      <c r="W102" s="2" t="s">
        <v>425</v>
      </c>
      <c r="X102" s="2" t="s">
        <v>240</v>
      </c>
      <c r="Y102" s="2"/>
      <c r="Z102" s="2"/>
      <c r="AA102" t="s">
        <v>524</v>
      </c>
    </row>
    <row r="103" spans="1:27" x14ac:dyDescent="0.25">
      <c r="A103" s="8">
        <v>45477</v>
      </c>
      <c r="B103" s="2" t="s">
        <v>131</v>
      </c>
      <c r="C103" s="8">
        <v>45485</v>
      </c>
      <c r="D103" s="2" t="s">
        <v>336</v>
      </c>
      <c r="E103" s="2" t="s">
        <v>277</v>
      </c>
      <c r="F103" s="2" t="s">
        <v>260</v>
      </c>
      <c r="G103" s="2" t="s">
        <v>297</v>
      </c>
      <c r="H103" s="2" t="s">
        <v>75</v>
      </c>
      <c r="I103" s="2" t="s">
        <v>450</v>
      </c>
      <c r="J103" s="2" t="s">
        <v>306</v>
      </c>
      <c r="K103" s="2" t="s">
        <v>80</v>
      </c>
      <c r="L103" s="11">
        <v>8</v>
      </c>
      <c r="M103" s="11">
        <v>8</v>
      </c>
      <c r="N103" s="6">
        <v>58745</v>
      </c>
      <c r="O103" s="6">
        <v>469960</v>
      </c>
      <c r="P103" s="6">
        <v>0</v>
      </c>
      <c r="Q103" s="11">
        <v>0</v>
      </c>
      <c r="R103" s="6">
        <v>0</v>
      </c>
      <c r="S103" s="2"/>
      <c r="T103" s="2" t="s">
        <v>157</v>
      </c>
      <c r="U103" s="2"/>
      <c r="V103" s="2" t="s">
        <v>113</v>
      </c>
      <c r="W103" s="2" t="s">
        <v>425</v>
      </c>
      <c r="X103" s="2" t="s">
        <v>240</v>
      </c>
      <c r="Y103" s="2"/>
      <c r="Z103" s="2"/>
      <c r="AA103" t="s">
        <v>524</v>
      </c>
    </row>
    <row r="104" spans="1:27" x14ac:dyDescent="0.25">
      <c r="A104" s="8">
        <v>45477</v>
      </c>
      <c r="B104" s="2" t="s">
        <v>131</v>
      </c>
      <c r="C104" s="8">
        <v>45485</v>
      </c>
      <c r="D104" s="2" t="s">
        <v>336</v>
      </c>
      <c r="E104" s="2" t="s">
        <v>277</v>
      </c>
      <c r="F104" s="2" t="s">
        <v>260</v>
      </c>
      <c r="G104" s="2" t="s">
        <v>297</v>
      </c>
      <c r="H104" s="2" t="s">
        <v>75</v>
      </c>
      <c r="I104" s="2" t="s">
        <v>472</v>
      </c>
      <c r="J104" s="2" t="s">
        <v>256</v>
      </c>
      <c r="K104" s="2" t="s">
        <v>80</v>
      </c>
      <c r="L104" s="11">
        <v>4</v>
      </c>
      <c r="M104" s="11">
        <v>4</v>
      </c>
      <c r="N104" s="6">
        <v>55595</v>
      </c>
      <c r="O104" s="6">
        <v>222380</v>
      </c>
      <c r="P104" s="6">
        <v>0</v>
      </c>
      <c r="Q104" s="11">
        <v>0</v>
      </c>
      <c r="R104" s="6">
        <v>0</v>
      </c>
      <c r="S104" s="2"/>
      <c r="T104" s="2" t="s">
        <v>157</v>
      </c>
      <c r="U104" s="2"/>
      <c r="V104" s="2" t="s">
        <v>113</v>
      </c>
      <c r="W104" s="2" t="s">
        <v>425</v>
      </c>
      <c r="X104" s="2" t="s">
        <v>240</v>
      </c>
      <c r="Y104" s="2"/>
      <c r="Z104" s="2"/>
      <c r="AA104" t="s">
        <v>524</v>
      </c>
    </row>
    <row r="105" spans="1:27" x14ac:dyDescent="0.25">
      <c r="A105" s="8">
        <v>45477</v>
      </c>
      <c r="B105" s="2" t="s">
        <v>131</v>
      </c>
      <c r="C105" s="8">
        <v>45485</v>
      </c>
      <c r="D105" s="2" t="s">
        <v>336</v>
      </c>
      <c r="E105" s="2" t="s">
        <v>277</v>
      </c>
      <c r="F105" s="2" t="s">
        <v>260</v>
      </c>
      <c r="G105" s="2" t="s">
        <v>297</v>
      </c>
      <c r="H105" s="2" t="s">
        <v>75</v>
      </c>
      <c r="I105" s="2" t="s">
        <v>490</v>
      </c>
      <c r="J105" s="2" t="s">
        <v>236</v>
      </c>
      <c r="K105" s="2" t="s">
        <v>80</v>
      </c>
      <c r="L105" s="11">
        <v>4</v>
      </c>
      <c r="M105" s="11">
        <v>4</v>
      </c>
      <c r="N105" s="6">
        <v>70950</v>
      </c>
      <c r="O105" s="6">
        <v>283800</v>
      </c>
      <c r="P105" s="6">
        <v>0</v>
      </c>
      <c r="Q105" s="11">
        <v>0</v>
      </c>
      <c r="R105" s="6">
        <v>0</v>
      </c>
      <c r="S105" s="2"/>
      <c r="T105" s="2" t="s">
        <v>157</v>
      </c>
      <c r="U105" s="2"/>
      <c r="V105" s="2" t="s">
        <v>113</v>
      </c>
      <c r="W105" s="2" t="s">
        <v>425</v>
      </c>
      <c r="X105" s="2" t="s">
        <v>240</v>
      </c>
      <c r="Y105" s="2"/>
      <c r="Z105" s="2"/>
      <c r="AA105" t="s">
        <v>524</v>
      </c>
    </row>
    <row r="106" spans="1:27" x14ac:dyDescent="0.25">
      <c r="A106" s="8">
        <v>45477</v>
      </c>
      <c r="B106" s="2" t="s">
        <v>135</v>
      </c>
      <c r="C106" s="8">
        <v>45485</v>
      </c>
      <c r="D106" s="2" t="s">
        <v>292</v>
      </c>
      <c r="E106" s="2" t="s">
        <v>301</v>
      </c>
      <c r="F106" s="2" t="s">
        <v>260</v>
      </c>
      <c r="G106" s="2" t="s">
        <v>297</v>
      </c>
      <c r="H106" s="2" t="s">
        <v>75</v>
      </c>
      <c r="I106" s="2" t="s">
        <v>328</v>
      </c>
      <c r="J106" s="2" t="s">
        <v>305</v>
      </c>
      <c r="K106" s="2" t="s">
        <v>80</v>
      </c>
      <c r="L106" s="11">
        <v>6</v>
      </c>
      <c r="M106" s="11">
        <v>6</v>
      </c>
      <c r="N106" s="6">
        <v>111058</v>
      </c>
      <c r="O106" s="6">
        <v>666348</v>
      </c>
      <c r="P106" s="6">
        <v>0</v>
      </c>
      <c r="Q106" s="11">
        <v>0</v>
      </c>
      <c r="R106" s="6">
        <v>0</v>
      </c>
      <c r="S106" s="2"/>
      <c r="T106" s="2" t="s">
        <v>157</v>
      </c>
      <c r="U106" s="2"/>
      <c r="V106" s="2" t="s">
        <v>113</v>
      </c>
      <c r="W106" s="2" t="s">
        <v>425</v>
      </c>
      <c r="X106" s="2" t="s">
        <v>240</v>
      </c>
      <c r="Y106" s="2"/>
      <c r="Z106" s="2"/>
      <c r="AA106" t="s">
        <v>525</v>
      </c>
    </row>
    <row r="107" spans="1:27" x14ac:dyDescent="0.25">
      <c r="A107" s="8">
        <v>45477</v>
      </c>
      <c r="B107" s="2" t="s">
        <v>135</v>
      </c>
      <c r="C107" s="8">
        <v>45485</v>
      </c>
      <c r="D107" s="2" t="s">
        <v>292</v>
      </c>
      <c r="E107" s="2" t="s">
        <v>301</v>
      </c>
      <c r="F107" s="2" t="s">
        <v>260</v>
      </c>
      <c r="G107" s="2" t="s">
        <v>297</v>
      </c>
      <c r="H107" s="2" t="s">
        <v>75</v>
      </c>
      <c r="I107" s="2" t="s">
        <v>448</v>
      </c>
      <c r="J107" s="2" t="s">
        <v>372</v>
      </c>
      <c r="K107" s="2" t="s">
        <v>80</v>
      </c>
      <c r="L107" s="11">
        <v>4</v>
      </c>
      <c r="M107" s="11">
        <v>4</v>
      </c>
      <c r="N107" s="6">
        <v>74250</v>
      </c>
      <c r="O107" s="6">
        <v>297000</v>
      </c>
      <c r="P107" s="6">
        <v>0</v>
      </c>
      <c r="Q107" s="11">
        <v>0</v>
      </c>
      <c r="R107" s="6">
        <v>0</v>
      </c>
      <c r="S107" s="2"/>
      <c r="T107" s="2" t="s">
        <v>157</v>
      </c>
      <c r="U107" s="2"/>
      <c r="V107" s="2" t="s">
        <v>113</v>
      </c>
      <c r="W107" s="2" t="s">
        <v>425</v>
      </c>
      <c r="X107" s="2" t="s">
        <v>240</v>
      </c>
      <c r="Y107" s="2"/>
      <c r="Z107" s="2"/>
      <c r="AA107" t="s">
        <v>525</v>
      </c>
    </row>
    <row r="108" spans="1:27" x14ac:dyDescent="0.25">
      <c r="A108" s="8">
        <v>45477</v>
      </c>
      <c r="B108" s="2" t="s">
        <v>135</v>
      </c>
      <c r="C108" s="8">
        <v>45485</v>
      </c>
      <c r="D108" s="2" t="s">
        <v>292</v>
      </c>
      <c r="E108" s="2" t="s">
        <v>301</v>
      </c>
      <c r="F108" s="2" t="s">
        <v>260</v>
      </c>
      <c r="G108" s="2" t="s">
        <v>297</v>
      </c>
      <c r="H108" s="2" t="s">
        <v>75</v>
      </c>
      <c r="I108" s="2" t="s">
        <v>490</v>
      </c>
      <c r="J108" s="2" t="s">
        <v>236</v>
      </c>
      <c r="K108" s="2" t="s">
        <v>80</v>
      </c>
      <c r="L108" s="11">
        <v>4</v>
      </c>
      <c r="M108" s="11">
        <v>4</v>
      </c>
      <c r="N108" s="6">
        <v>70950</v>
      </c>
      <c r="O108" s="6">
        <v>283800</v>
      </c>
      <c r="P108" s="6">
        <v>0</v>
      </c>
      <c r="Q108" s="11">
        <v>0</v>
      </c>
      <c r="R108" s="6">
        <v>0</v>
      </c>
      <c r="S108" s="2"/>
      <c r="T108" s="2" t="s">
        <v>157</v>
      </c>
      <c r="U108" s="2"/>
      <c r="V108" s="2" t="s">
        <v>113</v>
      </c>
      <c r="W108" s="2" t="s">
        <v>425</v>
      </c>
      <c r="X108" s="2" t="s">
        <v>240</v>
      </c>
      <c r="Y108" s="2"/>
      <c r="Z108" s="2"/>
      <c r="AA108" t="s">
        <v>525</v>
      </c>
    </row>
    <row r="109" spans="1:27" x14ac:dyDescent="0.25">
      <c r="A109" s="8">
        <v>45477</v>
      </c>
      <c r="B109" s="2" t="s">
        <v>135</v>
      </c>
      <c r="C109" s="8">
        <v>45485</v>
      </c>
      <c r="D109" s="2" t="s">
        <v>292</v>
      </c>
      <c r="E109" s="2" t="s">
        <v>301</v>
      </c>
      <c r="F109" s="2" t="s">
        <v>260</v>
      </c>
      <c r="G109" s="2" t="s">
        <v>297</v>
      </c>
      <c r="H109" s="2" t="s">
        <v>75</v>
      </c>
      <c r="I109" s="2" t="s">
        <v>450</v>
      </c>
      <c r="J109" s="2" t="s">
        <v>306</v>
      </c>
      <c r="K109" s="2" t="s">
        <v>80</v>
      </c>
      <c r="L109" s="11">
        <v>6</v>
      </c>
      <c r="M109" s="11">
        <v>6</v>
      </c>
      <c r="N109" s="6">
        <v>58745</v>
      </c>
      <c r="O109" s="6">
        <v>352470</v>
      </c>
      <c r="P109" s="6">
        <v>0</v>
      </c>
      <c r="Q109" s="11">
        <v>0</v>
      </c>
      <c r="R109" s="6">
        <v>0</v>
      </c>
      <c r="S109" s="2"/>
      <c r="T109" s="2" t="s">
        <v>157</v>
      </c>
      <c r="U109" s="2"/>
      <c r="V109" s="2" t="s">
        <v>113</v>
      </c>
      <c r="W109" s="2" t="s">
        <v>425</v>
      </c>
      <c r="X109" s="2" t="s">
        <v>240</v>
      </c>
      <c r="Y109" s="2"/>
      <c r="Z109" s="2"/>
      <c r="AA109" t="s">
        <v>525</v>
      </c>
    </row>
    <row r="110" spans="1:27" x14ac:dyDescent="0.25">
      <c r="A110" s="8">
        <v>45477</v>
      </c>
      <c r="B110" s="2" t="s">
        <v>135</v>
      </c>
      <c r="C110" s="8">
        <v>45485</v>
      </c>
      <c r="D110" s="2" t="s">
        <v>292</v>
      </c>
      <c r="E110" s="2" t="s">
        <v>301</v>
      </c>
      <c r="F110" s="2" t="s">
        <v>260</v>
      </c>
      <c r="G110" s="2" t="s">
        <v>297</v>
      </c>
      <c r="H110" s="2" t="s">
        <v>75</v>
      </c>
      <c r="I110" s="2" t="s">
        <v>472</v>
      </c>
      <c r="J110" s="2" t="s">
        <v>256</v>
      </c>
      <c r="K110" s="2" t="s">
        <v>80</v>
      </c>
      <c r="L110" s="11">
        <v>4</v>
      </c>
      <c r="M110" s="11">
        <v>4</v>
      </c>
      <c r="N110" s="6">
        <v>55595</v>
      </c>
      <c r="O110" s="6">
        <v>222380</v>
      </c>
      <c r="P110" s="6">
        <v>0</v>
      </c>
      <c r="Q110" s="11">
        <v>0</v>
      </c>
      <c r="R110" s="6">
        <v>0</v>
      </c>
      <c r="S110" s="2"/>
      <c r="T110" s="2" t="s">
        <v>157</v>
      </c>
      <c r="U110" s="2"/>
      <c r="V110" s="2" t="s">
        <v>113</v>
      </c>
      <c r="W110" s="2" t="s">
        <v>425</v>
      </c>
      <c r="X110" s="2" t="s">
        <v>240</v>
      </c>
      <c r="Y110" s="2"/>
      <c r="Z110" s="2"/>
      <c r="AA110" t="s">
        <v>525</v>
      </c>
    </row>
    <row r="111" spans="1:27" x14ac:dyDescent="0.25">
      <c r="A111" s="8">
        <v>45477</v>
      </c>
      <c r="B111" s="2" t="s">
        <v>135</v>
      </c>
      <c r="C111" s="8">
        <v>45485</v>
      </c>
      <c r="D111" s="2" t="s">
        <v>292</v>
      </c>
      <c r="E111" s="2" t="s">
        <v>301</v>
      </c>
      <c r="F111" s="2" t="s">
        <v>260</v>
      </c>
      <c r="G111" s="2" t="s">
        <v>297</v>
      </c>
      <c r="H111" s="2" t="s">
        <v>75</v>
      </c>
      <c r="I111" s="2" t="s">
        <v>500</v>
      </c>
      <c r="J111" s="2" t="s">
        <v>485</v>
      </c>
      <c r="K111" s="2" t="s">
        <v>80</v>
      </c>
      <c r="L111" s="11">
        <v>4</v>
      </c>
      <c r="M111" s="11">
        <v>4</v>
      </c>
      <c r="N111" s="6">
        <v>50182</v>
      </c>
      <c r="O111" s="6">
        <v>200728</v>
      </c>
      <c r="P111" s="6">
        <v>0</v>
      </c>
      <c r="Q111" s="11">
        <v>0</v>
      </c>
      <c r="R111" s="6">
        <v>0</v>
      </c>
      <c r="S111" s="2"/>
      <c r="T111" s="2" t="s">
        <v>157</v>
      </c>
      <c r="U111" s="2"/>
      <c r="V111" s="2" t="s">
        <v>113</v>
      </c>
      <c r="W111" s="2" t="s">
        <v>425</v>
      </c>
      <c r="X111" s="2" t="s">
        <v>240</v>
      </c>
      <c r="Y111" s="2"/>
      <c r="Z111" s="2"/>
      <c r="AA111" t="s">
        <v>525</v>
      </c>
    </row>
    <row r="112" spans="1:27" x14ac:dyDescent="0.25">
      <c r="A112" s="8">
        <v>45478</v>
      </c>
      <c r="B112" s="2" t="s">
        <v>467</v>
      </c>
      <c r="C112" s="8">
        <v>45484</v>
      </c>
      <c r="D112" s="2" t="s">
        <v>67</v>
      </c>
      <c r="E112" s="2" t="s">
        <v>87</v>
      </c>
      <c r="F112" s="2" t="s">
        <v>316</v>
      </c>
      <c r="G112" s="2" t="s">
        <v>282</v>
      </c>
      <c r="H112" s="2"/>
      <c r="I112" s="2" t="s">
        <v>450</v>
      </c>
      <c r="J112" s="2" t="s">
        <v>306</v>
      </c>
      <c r="K112" s="2" t="s">
        <v>80</v>
      </c>
      <c r="L112" s="11">
        <v>4</v>
      </c>
      <c r="M112" s="11">
        <v>4</v>
      </c>
      <c r="N112" s="6">
        <v>58745</v>
      </c>
      <c r="O112" s="6">
        <v>234980</v>
      </c>
      <c r="P112" s="6">
        <v>0</v>
      </c>
      <c r="Q112" s="11">
        <v>0</v>
      </c>
      <c r="R112" s="6">
        <v>0</v>
      </c>
      <c r="S112" s="2" t="s">
        <v>196</v>
      </c>
      <c r="T112" s="2" t="s">
        <v>252</v>
      </c>
      <c r="U112" s="2" t="s">
        <v>451</v>
      </c>
      <c r="V112" s="2" t="s">
        <v>253</v>
      </c>
      <c r="W112" s="2" t="s">
        <v>425</v>
      </c>
      <c r="X112" s="2" t="s">
        <v>445</v>
      </c>
      <c r="Y112" s="2"/>
      <c r="Z112" s="2"/>
      <c r="AA112" t="s">
        <v>526</v>
      </c>
    </row>
    <row r="113" spans="1:27" x14ac:dyDescent="0.25">
      <c r="A113" s="8">
        <v>45478</v>
      </c>
      <c r="B113" s="2" t="s">
        <v>467</v>
      </c>
      <c r="C113" s="8">
        <v>45484</v>
      </c>
      <c r="D113" s="2" t="s">
        <v>67</v>
      </c>
      <c r="E113" s="2" t="s">
        <v>87</v>
      </c>
      <c r="F113" s="2" t="s">
        <v>316</v>
      </c>
      <c r="G113" s="2" t="s">
        <v>282</v>
      </c>
      <c r="H113" s="2"/>
      <c r="I113" s="2" t="s">
        <v>490</v>
      </c>
      <c r="J113" s="2" t="s">
        <v>236</v>
      </c>
      <c r="K113" s="2" t="s">
        <v>80</v>
      </c>
      <c r="L113" s="11">
        <v>2</v>
      </c>
      <c r="M113" s="11">
        <v>2</v>
      </c>
      <c r="N113" s="6">
        <v>70950</v>
      </c>
      <c r="O113" s="6">
        <v>141900</v>
      </c>
      <c r="P113" s="6">
        <v>0</v>
      </c>
      <c r="Q113" s="11">
        <v>0</v>
      </c>
      <c r="R113" s="6">
        <v>0</v>
      </c>
      <c r="S113" s="2" t="s">
        <v>196</v>
      </c>
      <c r="T113" s="2" t="s">
        <v>252</v>
      </c>
      <c r="U113" s="2" t="s">
        <v>451</v>
      </c>
      <c r="V113" s="2" t="s">
        <v>253</v>
      </c>
      <c r="W113" s="2" t="s">
        <v>425</v>
      </c>
      <c r="X113" s="2" t="s">
        <v>445</v>
      </c>
      <c r="Y113" s="2"/>
      <c r="Z113" s="2"/>
      <c r="AA113" t="s">
        <v>526</v>
      </c>
    </row>
    <row r="114" spans="1:27" x14ac:dyDescent="0.25">
      <c r="A114" s="8">
        <v>45478</v>
      </c>
      <c r="B114" s="2" t="s">
        <v>467</v>
      </c>
      <c r="C114" s="8">
        <v>45484</v>
      </c>
      <c r="D114" s="2" t="s">
        <v>67</v>
      </c>
      <c r="E114" s="2" t="s">
        <v>87</v>
      </c>
      <c r="F114" s="2" t="s">
        <v>316</v>
      </c>
      <c r="G114" s="2" t="s">
        <v>282</v>
      </c>
      <c r="H114" s="2"/>
      <c r="I114" s="2" t="s">
        <v>500</v>
      </c>
      <c r="J114" s="2" t="s">
        <v>485</v>
      </c>
      <c r="K114" s="2" t="s">
        <v>80</v>
      </c>
      <c r="L114" s="11">
        <v>5</v>
      </c>
      <c r="M114" s="11">
        <v>5</v>
      </c>
      <c r="N114" s="6">
        <v>50182</v>
      </c>
      <c r="O114" s="6">
        <v>250910</v>
      </c>
      <c r="P114" s="6">
        <v>0</v>
      </c>
      <c r="Q114" s="11">
        <v>0</v>
      </c>
      <c r="R114" s="6">
        <v>0</v>
      </c>
      <c r="S114" s="2" t="s">
        <v>196</v>
      </c>
      <c r="T114" s="2" t="s">
        <v>252</v>
      </c>
      <c r="U114" s="2" t="s">
        <v>451</v>
      </c>
      <c r="V114" s="2" t="s">
        <v>253</v>
      </c>
      <c r="W114" s="2" t="s">
        <v>425</v>
      </c>
      <c r="X114" s="2" t="s">
        <v>445</v>
      </c>
      <c r="Y114" s="2"/>
      <c r="Z114" s="2"/>
      <c r="AA114" t="s">
        <v>526</v>
      </c>
    </row>
    <row r="115" spans="1:27" x14ac:dyDescent="0.25">
      <c r="A115" s="8">
        <v>45478</v>
      </c>
      <c r="B115" s="2" t="s">
        <v>467</v>
      </c>
      <c r="C115" s="8">
        <v>45484</v>
      </c>
      <c r="D115" s="2" t="s">
        <v>67</v>
      </c>
      <c r="E115" s="2" t="s">
        <v>87</v>
      </c>
      <c r="F115" s="2" t="s">
        <v>316</v>
      </c>
      <c r="G115" s="2" t="s">
        <v>282</v>
      </c>
      <c r="H115" s="2"/>
      <c r="I115" s="2" t="s">
        <v>243</v>
      </c>
      <c r="J115" s="2" t="s">
        <v>430</v>
      </c>
      <c r="K115" s="2" t="s">
        <v>80</v>
      </c>
      <c r="L115" s="11">
        <v>2</v>
      </c>
      <c r="M115" s="11">
        <v>2</v>
      </c>
      <c r="N115" s="6">
        <v>46000</v>
      </c>
      <c r="O115" s="6">
        <v>92000</v>
      </c>
      <c r="P115" s="6">
        <v>0</v>
      </c>
      <c r="Q115" s="11">
        <v>0</v>
      </c>
      <c r="R115" s="6">
        <v>0</v>
      </c>
      <c r="S115" s="2" t="s">
        <v>196</v>
      </c>
      <c r="T115" s="2" t="s">
        <v>252</v>
      </c>
      <c r="U115" s="2" t="s">
        <v>451</v>
      </c>
      <c r="V115" s="2" t="s">
        <v>253</v>
      </c>
      <c r="W115" s="2" t="s">
        <v>425</v>
      </c>
      <c r="X115" s="2" t="s">
        <v>445</v>
      </c>
      <c r="Y115" s="2"/>
      <c r="Z115" s="2"/>
      <c r="AA115" t="s">
        <v>526</v>
      </c>
    </row>
    <row r="116" spans="1:27" x14ac:dyDescent="0.25">
      <c r="A116" s="8">
        <v>45479</v>
      </c>
      <c r="B116" s="2" t="s">
        <v>4</v>
      </c>
      <c r="C116" s="8">
        <v>45485</v>
      </c>
      <c r="D116" s="2" t="s">
        <v>112</v>
      </c>
      <c r="E116" s="2" t="s">
        <v>238</v>
      </c>
      <c r="F116" s="2" t="s">
        <v>260</v>
      </c>
      <c r="G116" s="2" t="s">
        <v>297</v>
      </c>
      <c r="H116" s="2" t="s">
        <v>75</v>
      </c>
      <c r="I116" s="2" t="s">
        <v>328</v>
      </c>
      <c r="J116" s="2" t="s">
        <v>305</v>
      </c>
      <c r="K116" s="2" t="s">
        <v>80</v>
      </c>
      <c r="L116" s="11">
        <v>4</v>
      </c>
      <c r="M116" s="11">
        <v>4</v>
      </c>
      <c r="N116" s="6">
        <v>88846</v>
      </c>
      <c r="O116" s="6">
        <v>355384</v>
      </c>
      <c r="P116" s="6">
        <v>0</v>
      </c>
      <c r="Q116" s="11">
        <v>0</v>
      </c>
      <c r="R116" s="6">
        <v>0</v>
      </c>
      <c r="S116" s="2"/>
      <c r="T116" s="2" t="s">
        <v>157</v>
      </c>
      <c r="U116" s="2"/>
      <c r="V116" s="2" t="s">
        <v>113</v>
      </c>
      <c r="W116" s="2" t="s">
        <v>425</v>
      </c>
      <c r="X116" s="2" t="s">
        <v>240</v>
      </c>
      <c r="Y116" s="2"/>
      <c r="Z116" s="2"/>
      <c r="AA116" t="s">
        <v>527</v>
      </c>
    </row>
    <row r="117" spans="1:27" x14ac:dyDescent="0.25">
      <c r="A117" s="8">
        <v>45479</v>
      </c>
      <c r="B117" s="2" t="s">
        <v>4</v>
      </c>
      <c r="C117" s="8">
        <v>45485</v>
      </c>
      <c r="D117" s="2" t="s">
        <v>112</v>
      </c>
      <c r="E117" s="2" t="s">
        <v>238</v>
      </c>
      <c r="F117" s="2" t="s">
        <v>260</v>
      </c>
      <c r="G117" s="2" t="s">
        <v>297</v>
      </c>
      <c r="H117" s="2" t="s">
        <v>75</v>
      </c>
      <c r="I117" s="2" t="s">
        <v>450</v>
      </c>
      <c r="J117" s="2" t="s">
        <v>306</v>
      </c>
      <c r="K117" s="2" t="s">
        <v>80</v>
      </c>
      <c r="L117" s="11">
        <v>5</v>
      </c>
      <c r="M117" s="11">
        <v>5</v>
      </c>
      <c r="N117" s="6">
        <v>58745</v>
      </c>
      <c r="O117" s="6">
        <v>293725</v>
      </c>
      <c r="P117" s="6">
        <v>0</v>
      </c>
      <c r="Q117" s="11">
        <v>0</v>
      </c>
      <c r="R117" s="6">
        <v>0</v>
      </c>
      <c r="S117" s="2"/>
      <c r="T117" s="2" t="s">
        <v>157</v>
      </c>
      <c r="U117" s="2"/>
      <c r="V117" s="2" t="s">
        <v>113</v>
      </c>
      <c r="W117" s="2" t="s">
        <v>425</v>
      </c>
      <c r="X117" s="2" t="s">
        <v>240</v>
      </c>
      <c r="Y117" s="2"/>
      <c r="Z117" s="2"/>
      <c r="AA117" t="s">
        <v>527</v>
      </c>
    </row>
    <row r="118" spans="1:27" x14ac:dyDescent="0.25">
      <c r="A118" s="8">
        <v>45479</v>
      </c>
      <c r="B118" s="2" t="s">
        <v>4</v>
      </c>
      <c r="C118" s="8">
        <v>45485</v>
      </c>
      <c r="D118" s="2" t="s">
        <v>112</v>
      </c>
      <c r="E118" s="2" t="s">
        <v>238</v>
      </c>
      <c r="F118" s="2" t="s">
        <v>260</v>
      </c>
      <c r="G118" s="2" t="s">
        <v>297</v>
      </c>
      <c r="H118" s="2" t="s">
        <v>75</v>
      </c>
      <c r="I118" s="2" t="s">
        <v>448</v>
      </c>
      <c r="J118" s="2" t="s">
        <v>372</v>
      </c>
      <c r="K118" s="2" t="s">
        <v>80</v>
      </c>
      <c r="L118" s="11">
        <v>4</v>
      </c>
      <c r="M118" s="11">
        <v>4</v>
      </c>
      <c r="N118" s="6">
        <v>74250</v>
      </c>
      <c r="O118" s="6">
        <v>297000</v>
      </c>
      <c r="P118" s="6">
        <v>0</v>
      </c>
      <c r="Q118" s="11">
        <v>0</v>
      </c>
      <c r="R118" s="6">
        <v>0</v>
      </c>
      <c r="S118" s="2"/>
      <c r="T118" s="2" t="s">
        <v>157</v>
      </c>
      <c r="U118" s="2"/>
      <c r="V118" s="2" t="s">
        <v>113</v>
      </c>
      <c r="W118" s="2" t="s">
        <v>425</v>
      </c>
      <c r="X118" s="2" t="s">
        <v>240</v>
      </c>
      <c r="Y118" s="2"/>
      <c r="Z118" s="2"/>
      <c r="AA118" t="s">
        <v>527</v>
      </c>
    </row>
    <row r="119" spans="1:27" x14ac:dyDescent="0.25">
      <c r="A119" s="8">
        <v>45479</v>
      </c>
      <c r="B119" s="2" t="s">
        <v>4</v>
      </c>
      <c r="C119" s="8">
        <v>45485</v>
      </c>
      <c r="D119" s="2" t="s">
        <v>112</v>
      </c>
      <c r="E119" s="2" t="s">
        <v>238</v>
      </c>
      <c r="F119" s="2" t="s">
        <v>260</v>
      </c>
      <c r="G119" s="2" t="s">
        <v>297</v>
      </c>
      <c r="H119" s="2" t="s">
        <v>75</v>
      </c>
      <c r="I119" s="2" t="s">
        <v>486</v>
      </c>
      <c r="J119" s="2" t="s">
        <v>22</v>
      </c>
      <c r="K119" s="2" t="s">
        <v>80</v>
      </c>
      <c r="L119" s="11">
        <v>4</v>
      </c>
      <c r="M119" s="11">
        <v>4</v>
      </c>
      <c r="N119" s="6">
        <v>61050</v>
      </c>
      <c r="O119" s="6">
        <v>244200</v>
      </c>
      <c r="P119" s="6">
        <v>0</v>
      </c>
      <c r="Q119" s="11">
        <v>0</v>
      </c>
      <c r="R119" s="6">
        <v>0</v>
      </c>
      <c r="S119" s="2"/>
      <c r="T119" s="2" t="s">
        <v>157</v>
      </c>
      <c r="U119" s="2"/>
      <c r="V119" s="2" t="s">
        <v>113</v>
      </c>
      <c r="W119" s="2" t="s">
        <v>425</v>
      </c>
      <c r="X119" s="2" t="s">
        <v>240</v>
      </c>
      <c r="Y119" s="2"/>
      <c r="Z119" s="2"/>
      <c r="AA119" t="s">
        <v>527</v>
      </c>
    </row>
    <row r="120" spans="1:27" x14ac:dyDescent="0.25">
      <c r="A120" s="8">
        <v>45479</v>
      </c>
      <c r="B120" s="2" t="s">
        <v>96</v>
      </c>
      <c r="C120" s="8">
        <v>45484</v>
      </c>
      <c r="D120" s="2" t="s">
        <v>250</v>
      </c>
      <c r="E120" s="2" t="s">
        <v>237</v>
      </c>
      <c r="F120" s="2" t="s">
        <v>370</v>
      </c>
      <c r="G120" s="2" t="s">
        <v>314</v>
      </c>
      <c r="H120" s="2" t="s">
        <v>251</v>
      </c>
      <c r="I120" s="2" t="s">
        <v>45</v>
      </c>
      <c r="J120" s="2" t="s">
        <v>168</v>
      </c>
      <c r="K120" s="2" t="s">
        <v>80</v>
      </c>
      <c r="L120" s="11">
        <v>4</v>
      </c>
      <c r="M120" s="11">
        <v>4</v>
      </c>
      <c r="N120" s="6">
        <v>59400</v>
      </c>
      <c r="O120" s="6">
        <v>237600</v>
      </c>
      <c r="P120" s="6">
        <v>0</v>
      </c>
      <c r="Q120" s="11">
        <v>0</v>
      </c>
      <c r="R120" s="6">
        <v>0</v>
      </c>
      <c r="S120" s="2" t="s">
        <v>218</v>
      </c>
      <c r="T120" s="2" t="s">
        <v>408</v>
      </c>
      <c r="U120" s="2" t="s">
        <v>349</v>
      </c>
      <c r="V120" s="2" t="s">
        <v>113</v>
      </c>
      <c r="W120" s="2" t="s">
        <v>425</v>
      </c>
      <c r="X120" s="2" t="s">
        <v>240</v>
      </c>
      <c r="Y120" s="2"/>
      <c r="Z120" s="2"/>
      <c r="AA120" t="s">
        <v>518</v>
      </c>
    </row>
    <row r="121" spans="1:27" x14ac:dyDescent="0.25">
      <c r="A121" s="8">
        <v>45479</v>
      </c>
      <c r="B121" s="2" t="s">
        <v>96</v>
      </c>
      <c r="C121" s="8">
        <v>45484</v>
      </c>
      <c r="D121" s="2" t="s">
        <v>250</v>
      </c>
      <c r="E121" s="2" t="s">
        <v>237</v>
      </c>
      <c r="F121" s="2" t="s">
        <v>370</v>
      </c>
      <c r="G121" s="2" t="s">
        <v>314</v>
      </c>
      <c r="H121" s="2" t="s">
        <v>251</v>
      </c>
      <c r="I121" s="2" t="s">
        <v>490</v>
      </c>
      <c r="J121" s="2" t="s">
        <v>236</v>
      </c>
      <c r="K121" s="2" t="s">
        <v>80</v>
      </c>
      <c r="L121" s="11">
        <v>4</v>
      </c>
      <c r="M121" s="11">
        <v>4</v>
      </c>
      <c r="N121" s="6">
        <v>70950</v>
      </c>
      <c r="O121" s="6">
        <v>283800</v>
      </c>
      <c r="P121" s="6">
        <v>0</v>
      </c>
      <c r="Q121" s="11">
        <v>0</v>
      </c>
      <c r="R121" s="6">
        <v>0</v>
      </c>
      <c r="S121" s="2" t="s">
        <v>218</v>
      </c>
      <c r="T121" s="2" t="s">
        <v>408</v>
      </c>
      <c r="U121" s="2" t="s">
        <v>349</v>
      </c>
      <c r="V121" s="2" t="s">
        <v>113</v>
      </c>
      <c r="W121" s="2" t="s">
        <v>425</v>
      </c>
      <c r="X121" s="2" t="s">
        <v>240</v>
      </c>
      <c r="Y121" s="2"/>
      <c r="Z121" s="2"/>
      <c r="AA121" t="s">
        <v>518</v>
      </c>
    </row>
    <row r="122" spans="1:27" x14ac:dyDescent="0.25">
      <c r="A122" s="8">
        <v>45479</v>
      </c>
      <c r="B122" s="2" t="s">
        <v>96</v>
      </c>
      <c r="C122" s="8">
        <v>45484</v>
      </c>
      <c r="D122" s="2" t="s">
        <v>250</v>
      </c>
      <c r="E122" s="2" t="s">
        <v>237</v>
      </c>
      <c r="F122" s="2" t="s">
        <v>370</v>
      </c>
      <c r="G122" s="2" t="s">
        <v>314</v>
      </c>
      <c r="H122" s="2" t="s">
        <v>251</v>
      </c>
      <c r="I122" s="2" t="s">
        <v>243</v>
      </c>
      <c r="J122" s="2" t="s">
        <v>430</v>
      </c>
      <c r="K122" s="2" t="s">
        <v>80</v>
      </c>
      <c r="L122" s="11">
        <v>8</v>
      </c>
      <c r="M122" s="11">
        <v>8</v>
      </c>
      <c r="N122" s="6">
        <v>46000</v>
      </c>
      <c r="O122" s="6">
        <v>368000</v>
      </c>
      <c r="P122" s="6">
        <v>0</v>
      </c>
      <c r="Q122" s="11">
        <v>0</v>
      </c>
      <c r="R122" s="6">
        <v>0</v>
      </c>
      <c r="S122" s="2" t="s">
        <v>218</v>
      </c>
      <c r="T122" s="2" t="s">
        <v>408</v>
      </c>
      <c r="U122" s="2" t="s">
        <v>349</v>
      </c>
      <c r="V122" s="2" t="s">
        <v>113</v>
      </c>
      <c r="W122" s="2" t="s">
        <v>425</v>
      </c>
      <c r="X122" s="2" t="s">
        <v>240</v>
      </c>
      <c r="Y122" s="2"/>
      <c r="Z122" s="2"/>
      <c r="AA122" t="s">
        <v>518</v>
      </c>
    </row>
    <row r="123" spans="1:27" x14ac:dyDescent="0.25">
      <c r="A123" s="8">
        <v>45479</v>
      </c>
      <c r="B123" s="2" t="s">
        <v>289</v>
      </c>
      <c r="C123" s="8">
        <v>45491</v>
      </c>
      <c r="D123" s="2" t="s">
        <v>221</v>
      </c>
      <c r="E123" s="2" t="s">
        <v>224</v>
      </c>
      <c r="F123" s="2" t="s">
        <v>52</v>
      </c>
      <c r="G123" s="2" t="s">
        <v>282</v>
      </c>
      <c r="H123" s="2"/>
      <c r="I123" s="2" t="s">
        <v>450</v>
      </c>
      <c r="J123" s="2" t="s">
        <v>306</v>
      </c>
      <c r="K123" s="2" t="s">
        <v>80</v>
      </c>
      <c r="L123" s="11">
        <v>10</v>
      </c>
      <c r="M123" s="11">
        <v>10</v>
      </c>
      <c r="N123" s="6">
        <v>73431</v>
      </c>
      <c r="O123" s="6">
        <v>734310</v>
      </c>
      <c r="P123" s="6">
        <v>0</v>
      </c>
      <c r="Q123" s="11">
        <v>0</v>
      </c>
      <c r="R123" s="6">
        <v>0</v>
      </c>
      <c r="S123" s="2" t="s">
        <v>462</v>
      </c>
      <c r="T123" s="2" t="s">
        <v>252</v>
      </c>
      <c r="U123" s="2" t="s">
        <v>499</v>
      </c>
      <c r="V123" s="2" t="s">
        <v>253</v>
      </c>
      <c r="W123" s="2" t="s">
        <v>425</v>
      </c>
      <c r="X123" s="2" t="s">
        <v>445</v>
      </c>
      <c r="Y123" s="2"/>
      <c r="Z123" s="2"/>
      <c r="AA123" t="s">
        <v>518</v>
      </c>
    </row>
    <row r="124" spans="1:27" x14ac:dyDescent="0.25">
      <c r="A124" s="8">
        <v>45479</v>
      </c>
      <c r="B124" s="2" t="s">
        <v>289</v>
      </c>
      <c r="C124" s="8">
        <v>45491</v>
      </c>
      <c r="D124" s="2" t="s">
        <v>221</v>
      </c>
      <c r="E124" s="2" t="s">
        <v>224</v>
      </c>
      <c r="F124" s="2" t="s">
        <v>52</v>
      </c>
      <c r="G124" s="2" t="s">
        <v>282</v>
      </c>
      <c r="H124" s="2"/>
      <c r="I124" s="2" t="s">
        <v>328</v>
      </c>
      <c r="J124" s="2" t="s">
        <v>305</v>
      </c>
      <c r="K124" s="2" t="s">
        <v>80</v>
      </c>
      <c r="L124" s="11">
        <v>5</v>
      </c>
      <c r="M124" s="11">
        <v>5</v>
      </c>
      <c r="N124" s="6">
        <v>111058</v>
      </c>
      <c r="O124" s="6">
        <v>555290</v>
      </c>
      <c r="P124" s="6">
        <v>0</v>
      </c>
      <c r="Q124" s="11">
        <v>0</v>
      </c>
      <c r="R124" s="6">
        <v>0</v>
      </c>
      <c r="S124" s="2" t="s">
        <v>462</v>
      </c>
      <c r="T124" s="2" t="s">
        <v>252</v>
      </c>
      <c r="U124" s="2" t="s">
        <v>499</v>
      </c>
      <c r="V124" s="2" t="s">
        <v>253</v>
      </c>
      <c r="W124" s="2" t="s">
        <v>425</v>
      </c>
      <c r="X124" s="2" t="s">
        <v>445</v>
      </c>
      <c r="Y124" s="2"/>
      <c r="Z124" s="2"/>
      <c r="AA124" t="s">
        <v>518</v>
      </c>
    </row>
    <row r="125" spans="1:27" x14ac:dyDescent="0.25">
      <c r="A125" s="8">
        <v>45479</v>
      </c>
      <c r="B125" s="2" t="s">
        <v>289</v>
      </c>
      <c r="C125" s="8">
        <v>45491</v>
      </c>
      <c r="D125" s="2" t="s">
        <v>221</v>
      </c>
      <c r="E125" s="2" t="s">
        <v>224</v>
      </c>
      <c r="F125" s="2" t="s">
        <v>52</v>
      </c>
      <c r="G125" s="2" t="s">
        <v>282</v>
      </c>
      <c r="H125" s="2"/>
      <c r="I125" s="2" t="s">
        <v>490</v>
      </c>
      <c r="J125" s="2" t="s">
        <v>236</v>
      </c>
      <c r="K125" s="2" t="s">
        <v>80</v>
      </c>
      <c r="L125" s="11">
        <v>3</v>
      </c>
      <c r="M125" s="11">
        <v>3</v>
      </c>
      <c r="N125" s="6">
        <v>70950</v>
      </c>
      <c r="O125" s="6">
        <v>212850</v>
      </c>
      <c r="P125" s="6">
        <v>0</v>
      </c>
      <c r="Q125" s="11">
        <v>0</v>
      </c>
      <c r="R125" s="6">
        <v>0</v>
      </c>
      <c r="S125" s="2" t="s">
        <v>462</v>
      </c>
      <c r="T125" s="2" t="s">
        <v>252</v>
      </c>
      <c r="U125" s="2" t="s">
        <v>499</v>
      </c>
      <c r="V125" s="2" t="s">
        <v>253</v>
      </c>
      <c r="W125" s="2" t="s">
        <v>425</v>
      </c>
      <c r="X125" s="2" t="s">
        <v>445</v>
      </c>
      <c r="Y125" s="2"/>
      <c r="Z125" s="2"/>
      <c r="AA125" t="s">
        <v>518</v>
      </c>
    </row>
    <row r="126" spans="1:27" x14ac:dyDescent="0.25">
      <c r="A126" s="8">
        <v>45479</v>
      </c>
      <c r="B126" s="2" t="s">
        <v>289</v>
      </c>
      <c r="C126" s="8">
        <v>45491</v>
      </c>
      <c r="D126" s="2" t="s">
        <v>221</v>
      </c>
      <c r="E126" s="2" t="s">
        <v>224</v>
      </c>
      <c r="F126" s="2" t="s">
        <v>52</v>
      </c>
      <c r="G126" s="2" t="s">
        <v>282</v>
      </c>
      <c r="H126" s="2"/>
      <c r="I126" s="2" t="s">
        <v>448</v>
      </c>
      <c r="J126" s="2" t="s">
        <v>372</v>
      </c>
      <c r="K126" s="2" t="s">
        <v>80</v>
      </c>
      <c r="L126" s="11">
        <v>3</v>
      </c>
      <c r="M126" s="11">
        <v>3</v>
      </c>
      <c r="N126" s="6">
        <v>74250</v>
      </c>
      <c r="O126" s="6">
        <v>222750</v>
      </c>
      <c r="P126" s="6">
        <v>0</v>
      </c>
      <c r="Q126" s="11">
        <v>0</v>
      </c>
      <c r="R126" s="6">
        <v>0</v>
      </c>
      <c r="S126" s="2" t="s">
        <v>462</v>
      </c>
      <c r="T126" s="2" t="s">
        <v>252</v>
      </c>
      <c r="U126" s="2" t="s">
        <v>499</v>
      </c>
      <c r="V126" s="2" t="s">
        <v>253</v>
      </c>
      <c r="W126" s="2" t="s">
        <v>425</v>
      </c>
      <c r="X126" s="2" t="s">
        <v>445</v>
      </c>
      <c r="Y126" s="2"/>
      <c r="Z126" s="2"/>
      <c r="AA126" t="s">
        <v>518</v>
      </c>
    </row>
    <row r="127" spans="1:27" x14ac:dyDescent="0.25">
      <c r="A127" s="8">
        <v>45479</v>
      </c>
      <c r="B127" s="2" t="s">
        <v>289</v>
      </c>
      <c r="C127" s="8">
        <v>45491</v>
      </c>
      <c r="D127" s="2" t="s">
        <v>221</v>
      </c>
      <c r="E127" s="2" t="s">
        <v>224</v>
      </c>
      <c r="F127" s="2" t="s">
        <v>52</v>
      </c>
      <c r="G127" s="2" t="s">
        <v>282</v>
      </c>
      <c r="H127" s="2"/>
      <c r="I127" s="2" t="s">
        <v>500</v>
      </c>
      <c r="J127" s="2" t="s">
        <v>485</v>
      </c>
      <c r="K127" s="2" t="s">
        <v>80</v>
      </c>
      <c r="L127" s="11">
        <v>5</v>
      </c>
      <c r="M127" s="11">
        <v>5</v>
      </c>
      <c r="N127" s="6">
        <v>50182</v>
      </c>
      <c r="O127" s="6">
        <v>250910</v>
      </c>
      <c r="P127" s="6">
        <v>0</v>
      </c>
      <c r="Q127" s="11">
        <v>0</v>
      </c>
      <c r="R127" s="6">
        <v>0</v>
      </c>
      <c r="S127" s="2" t="s">
        <v>462</v>
      </c>
      <c r="T127" s="2" t="s">
        <v>252</v>
      </c>
      <c r="U127" s="2" t="s">
        <v>499</v>
      </c>
      <c r="V127" s="2" t="s">
        <v>253</v>
      </c>
      <c r="W127" s="2" t="s">
        <v>425</v>
      </c>
      <c r="X127" s="2" t="s">
        <v>445</v>
      </c>
      <c r="Y127" s="2"/>
      <c r="Z127" s="2"/>
      <c r="AA127" t="s">
        <v>518</v>
      </c>
    </row>
    <row r="128" spans="1:27" x14ac:dyDescent="0.25">
      <c r="A128" s="8">
        <v>45479</v>
      </c>
      <c r="B128" s="2" t="s">
        <v>289</v>
      </c>
      <c r="C128" s="8">
        <v>45491</v>
      </c>
      <c r="D128" s="2" t="s">
        <v>221</v>
      </c>
      <c r="E128" s="2" t="s">
        <v>224</v>
      </c>
      <c r="F128" s="2" t="s">
        <v>52</v>
      </c>
      <c r="G128" s="2" t="s">
        <v>282</v>
      </c>
      <c r="H128" s="2"/>
      <c r="I128" s="2" t="s">
        <v>243</v>
      </c>
      <c r="J128" s="2" t="s">
        <v>430</v>
      </c>
      <c r="K128" s="2" t="s">
        <v>80</v>
      </c>
      <c r="L128" s="11">
        <v>5</v>
      </c>
      <c r="M128" s="11">
        <v>5</v>
      </c>
      <c r="N128" s="6">
        <v>46000</v>
      </c>
      <c r="O128" s="6">
        <v>230000</v>
      </c>
      <c r="P128" s="6">
        <v>0</v>
      </c>
      <c r="Q128" s="11">
        <v>0</v>
      </c>
      <c r="R128" s="6">
        <v>0</v>
      </c>
      <c r="S128" s="2" t="s">
        <v>462</v>
      </c>
      <c r="T128" s="2" t="s">
        <v>252</v>
      </c>
      <c r="U128" s="2" t="s">
        <v>499</v>
      </c>
      <c r="V128" s="2" t="s">
        <v>253</v>
      </c>
      <c r="W128" s="2" t="s">
        <v>425</v>
      </c>
      <c r="X128" s="2" t="s">
        <v>445</v>
      </c>
      <c r="Y128" s="2"/>
      <c r="Z128" s="2"/>
      <c r="AA128" t="s">
        <v>518</v>
      </c>
    </row>
    <row r="129" spans="1:27" x14ac:dyDescent="0.25">
      <c r="A129" s="8">
        <v>45479</v>
      </c>
      <c r="B129" s="2" t="s">
        <v>416</v>
      </c>
      <c r="C129" s="8">
        <v>45491</v>
      </c>
      <c r="D129" s="2" t="s">
        <v>438</v>
      </c>
      <c r="E129" s="2" t="s">
        <v>295</v>
      </c>
      <c r="F129" s="2" t="s">
        <v>279</v>
      </c>
      <c r="G129" s="2" t="s">
        <v>359</v>
      </c>
      <c r="H129" s="2"/>
      <c r="I129" s="2" t="s">
        <v>472</v>
      </c>
      <c r="J129" s="2" t="s">
        <v>256</v>
      </c>
      <c r="K129" s="2" t="s">
        <v>80</v>
      </c>
      <c r="L129" s="11">
        <v>5</v>
      </c>
      <c r="M129" s="11">
        <v>5</v>
      </c>
      <c r="N129" s="6">
        <v>55595</v>
      </c>
      <c r="O129" s="6">
        <v>277975</v>
      </c>
      <c r="P129" s="6">
        <v>0</v>
      </c>
      <c r="Q129" s="11">
        <v>0</v>
      </c>
      <c r="R129" s="6">
        <v>0</v>
      </c>
      <c r="S129" s="2" t="s">
        <v>462</v>
      </c>
      <c r="T129" s="2" t="s">
        <v>252</v>
      </c>
      <c r="U129" s="2" t="s">
        <v>265</v>
      </c>
      <c r="V129" s="2" t="s">
        <v>253</v>
      </c>
      <c r="W129" s="2" t="s">
        <v>425</v>
      </c>
      <c r="X129" s="2" t="s">
        <v>445</v>
      </c>
      <c r="Y129" s="2"/>
      <c r="Z129" s="2"/>
      <c r="AA129" t="s">
        <v>513</v>
      </c>
    </row>
    <row r="130" spans="1:27" x14ac:dyDescent="0.25">
      <c r="A130" s="8">
        <v>45479</v>
      </c>
      <c r="B130" s="2" t="s">
        <v>416</v>
      </c>
      <c r="C130" s="8">
        <v>45491</v>
      </c>
      <c r="D130" s="2" t="s">
        <v>438</v>
      </c>
      <c r="E130" s="2" t="s">
        <v>295</v>
      </c>
      <c r="F130" s="2" t="s">
        <v>279</v>
      </c>
      <c r="G130" s="2" t="s">
        <v>359</v>
      </c>
      <c r="H130" s="2"/>
      <c r="I130" s="2" t="s">
        <v>500</v>
      </c>
      <c r="J130" s="2" t="s">
        <v>485</v>
      </c>
      <c r="K130" s="2" t="s">
        <v>80</v>
      </c>
      <c r="L130" s="11">
        <v>5</v>
      </c>
      <c r="M130" s="11">
        <v>5</v>
      </c>
      <c r="N130" s="6">
        <v>50182</v>
      </c>
      <c r="O130" s="6">
        <v>250910</v>
      </c>
      <c r="P130" s="6">
        <v>0</v>
      </c>
      <c r="Q130" s="11">
        <v>0</v>
      </c>
      <c r="R130" s="6">
        <v>0</v>
      </c>
      <c r="S130" s="2" t="s">
        <v>462</v>
      </c>
      <c r="T130" s="2" t="s">
        <v>252</v>
      </c>
      <c r="U130" s="2" t="s">
        <v>265</v>
      </c>
      <c r="V130" s="2" t="s">
        <v>253</v>
      </c>
      <c r="W130" s="2" t="s">
        <v>425</v>
      </c>
      <c r="X130" s="2" t="s">
        <v>445</v>
      </c>
      <c r="Y130" s="2"/>
      <c r="Z130" s="2"/>
      <c r="AA130" t="s">
        <v>513</v>
      </c>
    </row>
    <row r="131" spans="1:27" x14ac:dyDescent="0.25">
      <c r="A131" s="8">
        <v>45479</v>
      </c>
      <c r="B131" s="2" t="s">
        <v>416</v>
      </c>
      <c r="C131" s="8">
        <v>45491</v>
      </c>
      <c r="D131" s="2" t="s">
        <v>438</v>
      </c>
      <c r="E131" s="2" t="s">
        <v>295</v>
      </c>
      <c r="F131" s="2" t="s">
        <v>279</v>
      </c>
      <c r="G131" s="2" t="s">
        <v>359</v>
      </c>
      <c r="H131" s="2"/>
      <c r="I131" s="2" t="s">
        <v>243</v>
      </c>
      <c r="J131" s="2" t="s">
        <v>430</v>
      </c>
      <c r="K131" s="2" t="s">
        <v>80</v>
      </c>
      <c r="L131" s="11">
        <v>5</v>
      </c>
      <c r="M131" s="11">
        <v>5</v>
      </c>
      <c r="N131" s="6">
        <v>46000</v>
      </c>
      <c r="O131" s="6">
        <v>230000</v>
      </c>
      <c r="P131" s="6">
        <v>0</v>
      </c>
      <c r="Q131" s="11">
        <v>0</v>
      </c>
      <c r="R131" s="6">
        <v>0</v>
      </c>
      <c r="S131" s="2" t="s">
        <v>462</v>
      </c>
      <c r="T131" s="2" t="s">
        <v>252</v>
      </c>
      <c r="U131" s="2" t="s">
        <v>265</v>
      </c>
      <c r="V131" s="2" t="s">
        <v>253</v>
      </c>
      <c r="W131" s="2" t="s">
        <v>425</v>
      </c>
      <c r="X131" s="2" t="s">
        <v>445</v>
      </c>
      <c r="Y131" s="2"/>
      <c r="Z131" s="2"/>
      <c r="AA131" t="s">
        <v>513</v>
      </c>
    </row>
    <row r="132" spans="1:27" x14ac:dyDescent="0.25">
      <c r="A132" s="8">
        <v>45479</v>
      </c>
      <c r="B132" s="2" t="s">
        <v>313</v>
      </c>
      <c r="C132" s="8">
        <v>45491</v>
      </c>
      <c r="D132" s="2" t="s">
        <v>464</v>
      </c>
      <c r="E132" s="2" t="s">
        <v>149</v>
      </c>
      <c r="F132" s="2" t="s">
        <v>178</v>
      </c>
      <c r="G132" s="2" t="s">
        <v>359</v>
      </c>
      <c r="H132" s="2"/>
      <c r="I132" s="2" t="s">
        <v>448</v>
      </c>
      <c r="J132" s="2" t="s">
        <v>372</v>
      </c>
      <c r="K132" s="2" t="s">
        <v>80</v>
      </c>
      <c r="L132" s="11">
        <v>5</v>
      </c>
      <c r="M132" s="11">
        <v>5</v>
      </c>
      <c r="N132" s="6">
        <v>74250</v>
      </c>
      <c r="O132" s="6">
        <v>371250</v>
      </c>
      <c r="P132" s="6">
        <v>0</v>
      </c>
      <c r="Q132" s="11">
        <v>0</v>
      </c>
      <c r="R132" s="6">
        <v>0</v>
      </c>
      <c r="S132" s="2" t="s">
        <v>462</v>
      </c>
      <c r="T132" s="2" t="s">
        <v>252</v>
      </c>
      <c r="U132" s="2" t="s">
        <v>0</v>
      </c>
      <c r="V132" s="2" t="s">
        <v>253</v>
      </c>
      <c r="W132" s="2" t="s">
        <v>425</v>
      </c>
      <c r="X132" s="2" t="s">
        <v>445</v>
      </c>
      <c r="Y132" s="2"/>
      <c r="Z132" s="2"/>
      <c r="AA132" t="s">
        <v>528</v>
      </c>
    </row>
    <row r="133" spans="1:27" x14ac:dyDescent="0.25">
      <c r="A133" s="8">
        <v>45479</v>
      </c>
      <c r="B133" s="2" t="s">
        <v>313</v>
      </c>
      <c r="C133" s="8">
        <v>45491</v>
      </c>
      <c r="D133" s="2" t="s">
        <v>464</v>
      </c>
      <c r="E133" s="2" t="s">
        <v>149</v>
      </c>
      <c r="F133" s="2" t="s">
        <v>178</v>
      </c>
      <c r="G133" s="2" t="s">
        <v>359</v>
      </c>
      <c r="H133" s="2"/>
      <c r="I133" s="2" t="s">
        <v>500</v>
      </c>
      <c r="J133" s="2" t="s">
        <v>485</v>
      </c>
      <c r="K133" s="2" t="s">
        <v>80</v>
      </c>
      <c r="L133" s="11">
        <v>10</v>
      </c>
      <c r="M133" s="11">
        <v>10</v>
      </c>
      <c r="N133" s="6">
        <v>50182</v>
      </c>
      <c r="O133" s="6">
        <v>501820</v>
      </c>
      <c r="P133" s="6">
        <v>0</v>
      </c>
      <c r="Q133" s="11">
        <v>0</v>
      </c>
      <c r="R133" s="6">
        <v>0</v>
      </c>
      <c r="S133" s="2" t="s">
        <v>462</v>
      </c>
      <c r="T133" s="2" t="s">
        <v>252</v>
      </c>
      <c r="U133" s="2" t="s">
        <v>0</v>
      </c>
      <c r="V133" s="2" t="s">
        <v>253</v>
      </c>
      <c r="W133" s="2" t="s">
        <v>425</v>
      </c>
      <c r="X133" s="2" t="s">
        <v>445</v>
      </c>
      <c r="Y133" s="2"/>
      <c r="Z133" s="2"/>
      <c r="AA133" t="s">
        <v>528</v>
      </c>
    </row>
    <row r="134" spans="1:27" x14ac:dyDescent="0.25">
      <c r="A134" s="8">
        <v>45481</v>
      </c>
      <c r="B134" s="2" t="s">
        <v>377</v>
      </c>
      <c r="C134" s="8">
        <v>45484</v>
      </c>
      <c r="D134" s="2" t="s">
        <v>64</v>
      </c>
      <c r="E134" s="2" t="s">
        <v>468</v>
      </c>
      <c r="F134" s="2" t="s">
        <v>477</v>
      </c>
      <c r="G134" s="2" t="s">
        <v>248</v>
      </c>
      <c r="H134" s="2" t="s">
        <v>251</v>
      </c>
      <c r="I134" s="2" t="s">
        <v>450</v>
      </c>
      <c r="J134" s="2" t="s">
        <v>306</v>
      </c>
      <c r="K134" s="2" t="s">
        <v>80</v>
      </c>
      <c r="L134" s="11">
        <v>6</v>
      </c>
      <c r="M134" s="11">
        <v>6</v>
      </c>
      <c r="N134" s="6">
        <v>73431</v>
      </c>
      <c r="O134" s="6">
        <v>440586</v>
      </c>
      <c r="P134" s="6">
        <v>0</v>
      </c>
      <c r="Q134" s="11">
        <v>0</v>
      </c>
      <c r="R134" s="6">
        <v>0</v>
      </c>
      <c r="S134" s="2" t="s">
        <v>207</v>
      </c>
      <c r="T134" s="2" t="s">
        <v>408</v>
      </c>
      <c r="U134" s="2" t="s">
        <v>365</v>
      </c>
      <c r="V134" s="2" t="s">
        <v>113</v>
      </c>
      <c r="W134" s="2" t="s">
        <v>425</v>
      </c>
      <c r="X134" s="2" t="s">
        <v>240</v>
      </c>
      <c r="Y134" s="2"/>
      <c r="Z134" s="2"/>
      <c r="AA134" t="s">
        <v>518</v>
      </c>
    </row>
    <row r="135" spans="1:27" x14ac:dyDescent="0.25">
      <c r="A135" s="8">
        <v>45481</v>
      </c>
      <c r="B135" s="2" t="s">
        <v>377</v>
      </c>
      <c r="C135" s="8">
        <v>45484</v>
      </c>
      <c r="D135" s="2" t="s">
        <v>64</v>
      </c>
      <c r="E135" s="2" t="s">
        <v>468</v>
      </c>
      <c r="F135" s="2" t="s">
        <v>477</v>
      </c>
      <c r="G135" s="2" t="s">
        <v>248</v>
      </c>
      <c r="H135" s="2" t="s">
        <v>251</v>
      </c>
      <c r="I135" s="2" t="s">
        <v>328</v>
      </c>
      <c r="J135" s="2" t="s">
        <v>305</v>
      </c>
      <c r="K135" s="2" t="s">
        <v>80</v>
      </c>
      <c r="L135" s="11">
        <v>6</v>
      </c>
      <c r="M135" s="11">
        <v>6</v>
      </c>
      <c r="N135" s="6">
        <v>111058</v>
      </c>
      <c r="O135" s="6">
        <v>666348</v>
      </c>
      <c r="P135" s="6">
        <v>0</v>
      </c>
      <c r="Q135" s="11">
        <v>0</v>
      </c>
      <c r="R135" s="6">
        <v>0</v>
      </c>
      <c r="S135" s="2" t="s">
        <v>207</v>
      </c>
      <c r="T135" s="2" t="s">
        <v>408</v>
      </c>
      <c r="U135" s="2" t="s">
        <v>365</v>
      </c>
      <c r="V135" s="2" t="s">
        <v>113</v>
      </c>
      <c r="W135" s="2" t="s">
        <v>425</v>
      </c>
      <c r="X135" s="2" t="s">
        <v>240</v>
      </c>
      <c r="Y135" s="2"/>
      <c r="Z135" s="2"/>
      <c r="AA135" t="s">
        <v>518</v>
      </c>
    </row>
    <row r="136" spans="1:27" x14ac:dyDescent="0.25">
      <c r="A136" s="8">
        <v>45481</v>
      </c>
      <c r="B136" s="2" t="s">
        <v>377</v>
      </c>
      <c r="C136" s="8">
        <v>45484</v>
      </c>
      <c r="D136" s="2" t="s">
        <v>64</v>
      </c>
      <c r="E136" s="2" t="s">
        <v>468</v>
      </c>
      <c r="F136" s="2" t="s">
        <v>477</v>
      </c>
      <c r="G136" s="2" t="s">
        <v>248</v>
      </c>
      <c r="H136" s="2" t="s">
        <v>251</v>
      </c>
      <c r="I136" s="2" t="s">
        <v>472</v>
      </c>
      <c r="J136" s="2" t="s">
        <v>256</v>
      </c>
      <c r="K136" s="2" t="s">
        <v>80</v>
      </c>
      <c r="L136" s="11">
        <v>4</v>
      </c>
      <c r="M136" s="11">
        <v>4</v>
      </c>
      <c r="N136" s="6">
        <v>55595</v>
      </c>
      <c r="O136" s="6">
        <v>222380</v>
      </c>
      <c r="P136" s="6">
        <v>0</v>
      </c>
      <c r="Q136" s="11">
        <v>0</v>
      </c>
      <c r="R136" s="6">
        <v>0</v>
      </c>
      <c r="S136" s="2" t="s">
        <v>207</v>
      </c>
      <c r="T136" s="2" t="s">
        <v>408</v>
      </c>
      <c r="U136" s="2" t="s">
        <v>365</v>
      </c>
      <c r="V136" s="2" t="s">
        <v>113</v>
      </c>
      <c r="W136" s="2" t="s">
        <v>425</v>
      </c>
      <c r="X136" s="2" t="s">
        <v>240</v>
      </c>
      <c r="Y136" s="2"/>
      <c r="Z136" s="2"/>
      <c r="AA136" t="s">
        <v>518</v>
      </c>
    </row>
    <row r="137" spans="1:27" x14ac:dyDescent="0.25">
      <c r="A137" s="8">
        <v>45481</v>
      </c>
      <c r="B137" s="2" t="s">
        <v>377</v>
      </c>
      <c r="C137" s="8">
        <v>45484</v>
      </c>
      <c r="D137" s="2" t="s">
        <v>64</v>
      </c>
      <c r="E137" s="2" t="s">
        <v>468</v>
      </c>
      <c r="F137" s="2" t="s">
        <v>477</v>
      </c>
      <c r="G137" s="2" t="s">
        <v>248</v>
      </c>
      <c r="H137" s="2" t="s">
        <v>251</v>
      </c>
      <c r="I137" s="2" t="s">
        <v>490</v>
      </c>
      <c r="J137" s="2" t="s">
        <v>236</v>
      </c>
      <c r="K137" s="2" t="s">
        <v>80</v>
      </c>
      <c r="L137" s="11">
        <v>4</v>
      </c>
      <c r="M137" s="11">
        <v>4</v>
      </c>
      <c r="N137" s="6">
        <v>70950</v>
      </c>
      <c r="O137" s="6">
        <v>283800</v>
      </c>
      <c r="P137" s="6">
        <v>0</v>
      </c>
      <c r="Q137" s="11">
        <v>0</v>
      </c>
      <c r="R137" s="6">
        <v>0</v>
      </c>
      <c r="S137" s="2" t="s">
        <v>207</v>
      </c>
      <c r="T137" s="2" t="s">
        <v>408</v>
      </c>
      <c r="U137" s="2" t="s">
        <v>365</v>
      </c>
      <c r="V137" s="2" t="s">
        <v>113</v>
      </c>
      <c r="W137" s="2" t="s">
        <v>425</v>
      </c>
      <c r="X137" s="2" t="s">
        <v>240</v>
      </c>
      <c r="Y137" s="2"/>
      <c r="Z137" s="2"/>
      <c r="AA137" t="s">
        <v>518</v>
      </c>
    </row>
    <row r="138" spans="1:27" x14ac:dyDescent="0.25">
      <c r="A138" s="8">
        <v>45481</v>
      </c>
      <c r="B138" s="2" t="s">
        <v>377</v>
      </c>
      <c r="C138" s="8">
        <v>45484</v>
      </c>
      <c r="D138" s="2" t="s">
        <v>64</v>
      </c>
      <c r="E138" s="2" t="s">
        <v>468</v>
      </c>
      <c r="F138" s="2" t="s">
        <v>477</v>
      </c>
      <c r="G138" s="2" t="s">
        <v>248</v>
      </c>
      <c r="H138" s="2" t="s">
        <v>251</v>
      </c>
      <c r="I138" s="2" t="s">
        <v>448</v>
      </c>
      <c r="J138" s="2" t="s">
        <v>372</v>
      </c>
      <c r="K138" s="2" t="s">
        <v>80</v>
      </c>
      <c r="L138" s="11">
        <v>6</v>
      </c>
      <c r="M138" s="11">
        <v>6</v>
      </c>
      <c r="N138" s="6">
        <v>74250</v>
      </c>
      <c r="O138" s="6">
        <v>445500</v>
      </c>
      <c r="P138" s="6">
        <v>0</v>
      </c>
      <c r="Q138" s="11">
        <v>0</v>
      </c>
      <c r="R138" s="6">
        <v>0</v>
      </c>
      <c r="S138" s="2" t="s">
        <v>207</v>
      </c>
      <c r="T138" s="2" t="s">
        <v>408</v>
      </c>
      <c r="U138" s="2" t="s">
        <v>365</v>
      </c>
      <c r="V138" s="2" t="s">
        <v>113</v>
      </c>
      <c r="W138" s="2" t="s">
        <v>425</v>
      </c>
      <c r="X138" s="2" t="s">
        <v>240</v>
      </c>
      <c r="Y138" s="2"/>
      <c r="Z138" s="2"/>
      <c r="AA138" t="s">
        <v>518</v>
      </c>
    </row>
    <row r="139" spans="1:27" x14ac:dyDescent="0.25">
      <c r="A139" s="8">
        <v>45481</v>
      </c>
      <c r="B139" s="2" t="s">
        <v>377</v>
      </c>
      <c r="C139" s="8">
        <v>45484</v>
      </c>
      <c r="D139" s="2" t="s">
        <v>64</v>
      </c>
      <c r="E139" s="2" t="s">
        <v>468</v>
      </c>
      <c r="F139" s="2" t="s">
        <v>477</v>
      </c>
      <c r="G139" s="2" t="s">
        <v>248</v>
      </c>
      <c r="H139" s="2" t="s">
        <v>251</v>
      </c>
      <c r="I139" s="2" t="s">
        <v>500</v>
      </c>
      <c r="J139" s="2" t="s">
        <v>485</v>
      </c>
      <c r="K139" s="2" t="s">
        <v>80</v>
      </c>
      <c r="L139" s="11">
        <v>4</v>
      </c>
      <c r="M139" s="11">
        <v>4</v>
      </c>
      <c r="N139" s="6">
        <v>50182</v>
      </c>
      <c r="O139" s="6">
        <v>200728</v>
      </c>
      <c r="P139" s="6">
        <v>0</v>
      </c>
      <c r="Q139" s="11">
        <v>0</v>
      </c>
      <c r="R139" s="6">
        <v>0</v>
      </c>
      <c r="S139" s="2" t="s">
        <v>207</v>
      </c>
      <c r="T139" s="2" t="s">
        <v>408</v>
      </c>
      <c r="U139" s="2" t="s">
        <v>365</v>
      </c>
      <c r="V139" s="2" t="s">
        <v>113</v>
      </c>
      <c r="W139" s="2" t="s">
        <v>425</v>
      </c>
      <c r="X139" s="2" t="s">
        <v>240</v>
      </c>
      <c r="Y139" s="2"/>
      <c r="Z139" s="2"/>
      <c r="AA139" t="s">
        <v>518</v>
      </c>
    </row>
    <row r="140" spans="1:27" x14ac:dyDescent="0.25">
      <c r="A140" s="8">
        <v>45481</v>
      </c>
      <c r="B140" s="2" t="s">
        <v>377</v>
      </c>
      <c r="C140" s="8">
        <v>45484</v>
      </c>
      <c r="D140" s="2" t="s">
        <v>64</v>
      </c>
      <c r="E140" s="2" t="s">
        <v>468</v>
      </c>
      <c r="F140" s="2" t="s">
        <v>477</v>
      </c>
      <c r="G140" s="2" t="s">
        <v>248</v>
      </c>
      <c r="H140" s="2" t="s">
        <v>251</v>
      </c>
      <c r="I140" s="2" t="s">
        <v>243</v>
      </c>
      <c r="J140" s="2" t="s">
        <v>430</v>
      </c>
      <c r="K140" s="2" t="s">
        <v>80</v>
      </c>
      <c r="L140" s="11">
        <v>4</v>
      </c>
      <c r="M140" s="11">
        <v>4</v>
      </c>
      <c r="N140" s="6">
        <v>46000</v>
      </c>
      <c r="O140" s="6">
        <v>184000</v>
      </c>
      <c r="P140" s="6">
        <v>0</v>
      </c>
      <c r="Q140" s="11">
        <v>0</v>
      </c>
      <c r="R140" s="6">
        <v>0</v>
      </c>
      <c r="S140" s="2" t="s">
        <v>207</v>
      </c>
      <c r="T140" s="2" t="s">
        <v>408</v>
      </c>
      <c r="U140" s="2" t="s">
        <v>365</v>
      </c>
      <c r="V140" s="2" t="s">
        <v>113</v>
      </c>
      <c r="W140" s="2" t="s">
        <v>425</v>
      </c>
      <c r="X140" s="2" t="s">
        <v>240</v>
      </c>
      <c r="Y140" s="2"/>
      <c r="Z140" s="2"/>
      <c r="AA140" t="s">
        <v>518</v>
      </c>
    </row>
    <row r="141" spans="1:27" x14ac:dyDescent="0.25">
      <c r="A141" s="8">
        <v>45481</v>
      </c>
      <c r="B141" s="2" t="s">
        <v>189</v>
      </c>
      <c r="C141" s="8">
        <v>45491</v>
      </c>
      <c r="D141" s="2" t="s">
        <v>436</v>
      </c>
      <c r="E141" s="2" t="s">
        <v>406</v>
      </c>
      <c r="F141" s="2" t="s">
        <v>478</v>
      </c>
      <c r="G141" s="2" t="s">
        <v>282</v>
      </c>
      <c r="H141" s="2"/>
      <c r="I141" s="2" t="s">
        <v>328</v>
      </c>
      <c r="J141" s="2" t="s">
        <v>305</v>
      </c>
      <c r="K141" s="2" t="s">
        <v>80</v>
      </c>
      <c r="L141" s="11">
        <v>5</v>
      </c>
      <c r="M141" s="11">
        <v>5</v>
      </c>
      <c r="N141" s="6">
        <v>111058</v>
      </c>
      <c r="O141" s="6">
        <v>555290</v>
      </c>
      <c r="P141" s="6">
        <v>0</v>
      </c>
      <c r="Q141" s="11">
        <v>0</v>
      </c>
      <c r="R141" s="6">
        <v>0</v>
      </c>
      <c r="S141" s="2" t="s">
        <v>196</v>
      </c>
      <c r="T141" s="2" t="s">
        <v>252</v>
      </c>
      <c r="U141" s="2" t="s">
        <v>463</v>
      </c>
      <c r="V141" s="2" t="s">
        <v>253</v>
      </c>
      <c r="W141" s="2" t="s">
        <v>425</v>
      </c>
      <c r="X141" s="2" t="s">
        <v>445</v>
      </c>
      <c r="Y141" s="2"/>
      <c r="Z141" s="2"/>
      <c r="AA141" t="s">
        <v>523</v>
      </c>
    </row>
    <row r="142" spans="1:27" x14ac:dyDescent="0.25">
      <c r="A142" s="8">
        <v>45481</v>
      </c>
      <c r="B142" s="2" t="s">
        <v>189</v>
      </c>
      <c r="C142" s="8">
        <v>45491</v>
      </c>
      <c r="D142" s="2" t="s">
        <v>436</v>
      </c>
      <c r="E142" s="2" t="s">
        <v>406</v>
      </c>
      <c r="F142" s="2" t="s">
        <v>478</v>
      </c>
      <c r="G142" s="2" t="s">
        <v>282</v>
      </c>
      <c r="H142" s="2"/>
      <c r="I142" s="2" t="s">
        <v>450</v>
      </c>
      <c r="J142" s="2" t="s">
        <v>306</v>
      </c>
      <c r="K142" s="2" t="s">
        <v>80</v>
      </c>
      <c r="L142" s="11">
        <v>10</v>
      </c>
      <c r="M142" s="11">
        <v>10</v>
      </c>
      <c r="N142" s="6">
        <v>73431</v>
      </c>
      <c r="O142" s="6">
        <v>734310</v>
      </c>
      <c r="P142" s="6">
        <v>0</v>
      </c>
      <c r="Q142" s="11">
        <v>0</v>
      </c>
      <c r="R142" s="6">
        <v>0</v>
      </c>
      <c r="S142" s="2" t="s">
        <v>196</v>
      </c>
      <c r="T142" s="2" t="s">
        <v>252</v>
      </c>
      <c r="U142" s="2" t="s">
        <v>463</v>
      </c>
      <c r="V142" s="2" t="s">
        <v>253</v>
      </c>
      <c r="W142" s="2" t="s">
        <v>425</v>
      </c>
      <c r="X142" s="2" t="s">
        <v>445</v>
      </c>
      <c r="Y142" s="2"/>
      <c r="Z142" s="2"/>
      <c r="AA142" t="s">
        <v>523</v>
      </c>
    </row>
    <row r="143" spans="1:27" x14ac:dyDescent="0.25">
      <c r="A143" s="8">
        <v>45481</v>
      </c>
      <c r="B143" s="2" t="s">
        <v>189</v>
      </c>
      <c r="C143" s="8">
        <v>45491</v>
      </c>
      <c r="D143" s="2" t="s">
        <v>436</v>
      </c>
      <c r="E143" s="2" t="s">
        <v>406</v>
      </c>
      <c r="F143" s="2" t="s">
        <v>478</v>
      </c>
      <c r="G143" s="2" t="s">
        <v>282</v>
      </c>
      <c r="H143" s="2"/>
      <c r="I143" s="2" t="s">
        <v>490</v>
      </c>
      <c r="J143" s="2" t="s">
        <v>236</v>
      </c>
      <c r="K143" s="2" t="s">
        <v>80</v>
      </c>
      <c r="L143" s="11">
        <v>10</v>
      </c>
      <c r="M143" s="11">
        <v>10</v>
      </c>
      <c r="N143" s="6">
        <v>70950</v>
      </c>
      <c r="O143" s="6">
        <v>709500</v>
      </c>
      <c r="P143" s="6">
        <v>0</v>
      </c>
      <c r="Q143" s="11">
        <v>0</v>
      </c>
      <c r="R143" s="6">
        <v>0</v>
      </c>
      <c r="S143" s="2" t="s">
        <v>196</v>
      </c>
      <c r="T143" s="2" t="s">
        <v>252</v>
      </c>
      <c r="U143" s="2" t="s">
        <v>463</v>
      </c>
      <c r="V143" s="2" t="s">
        <v>253</v>
      </c>
      <c r="W143" s="2" t="s">
        <v>425</v>
      </c>
      <c r="X143" s="2" t="s">
        <v>445</v>
      </c>
      <c r="Y143" s="2"/>
      <c r="Z143" s="2"/>
      <c r="AA143" t="s">
        <v>523</v>
      </c>
    </row>
    <row r="144" spans="1:27" x14ac:dyDescent="0.25">
      <c r="A144" s="8">
        <v>45481</v>
      </c>
      <c r="B144" s="2" t="s">
        <v>189</v>
      </c>
      <c r="C144" s="8">
        <v>45491</v>
      </c>
      <c r="D144" s="2" t="s">
        <v>436</v>
      </c>
      <c r="E144" s="2" t="s">
        <v>406</v>
      </c>
      <c r="F144" s="2" t="s">
        <v>478</v>
      </c>
      <c r="G144" s="2" t="s">
        <v>282</v>
      </c>
      <c r="H144" s="2"/>
      <c r="I144" s="2" t="s">
        <v>500</v>
      </c>
      <c r="J144" s="2" t="s">
        <v>485</v>
      </c>
      <c r="K144" s="2" t="s">
        <v>80</v>
      </c>
      <c r="L144" s="11">
        <v>10</v>
      </c>
      <c r="M144" s="11">
        <v>10</v>
      </c>
      <c r="N144" s="6">
        <v>50182</v>
      </c>
      <c r="O144" s="6">
        <v>501820</v>
      </c>
      <c r="P144" s="6">
        <v>0</v>
      </c>
      <c r="Q144" s="11">
        <v>0</v>
      </c>
      <c r="R144" s="6">
        <v>0</v>
      </c>
      <c r="S144" s="2" t="s">
        <v>196</v>
      </c>
      <c r="T144" s="2" t="s">
        <v>252</v>
      </c>
      <c r="U144" s="2" t="s">
        <v>463</v>
      </c>
      <c r="V144" s="2" t="s">
        <v>253</v>
      </c>
      <c r="W144" s="2" t="s">
        <v>425</v>
      </c>
      <c r="X144" s="2" t="s">
        <v>445</v>
      </c>
      <c r="Y144" s="2"/>
      <c r="Z144" s="2"/>
      <c r="AA144" t="s">
        <v>523</v>
      </c>
    </row>
    <row r="145" spans="1:27" x14ac:dyDescent="0.25">
      <c r="A145" s="8">
        <v>45481</v>
      </c>
      <c r="B145" s="2" t="s">
        <v>189</v>
      </c>
      <c r="C145" s="8">
        <v>45491</v>
      </c>
      <c r="D145" s="2" t="s">
        <v>436</v>
      </c>
      <c r="E145" s="2" t="s">
        <v>406</v>
      </c>
      <c r="F145" s="2" t="s">
        <v>478</v>
      </c>
      <c r="G145" s="2" t="s">
        <v>282</v>
      </c>
      <c r="H145" s="2"/>
      <c r="I145" s="2" t="s">
        <v>243</v>
      </c>
      <c r="J145" s="2" t="s">
        <v>430</v>
      </c>
      <c r="K145" s="2" t="s">
        <v>80</v>
      </c>
      <c r="L145" s="11">
        <v>10</v>
      </c>
      <c r="M145" s="11">
        <v>10</v>
      </c>
      <c r="N145" s="6">
        <v>46000</v>
      </c>
      <c r="O145" s="6">
        <v>460000</v>
      </c>
      <c r="P145" s="6">
        <v>0</v>
      </c>
      <c r="Q145" s="11">
        <v>0</v>
      </c>
      <c r="R145" s="6">
        <v>0</v>
      </c>
      <c r="S145" s="2" t="s">
        <v>196</v>
      </c>
      <c r="T145" s="2" t="s">
        <v>252</v>
      </c>
      <c r="U145" s="2" t="s">
        <v>463</v>
      </c>
      <c r="V145" s="2" t="s">
        <v>253</v>
      </c>
      <c r="W145" s="2" t="s">
        <v>425</v>
      </c>
      <c r="X145" s="2" t="s">
        <v>445</v>
      </c>
      <c r="Y145" s="2"/>
      <c r="Z145" s="2"/>
      <c r="AA145" t="s">
        <v>523</v>
      </c>
    </row>
    <row r="146" spans="1:27" x14ac:dyDescent="0.25">
      <c r="A146" s="8">
        <v>45482</v>
      </c>
      <c r="B146" s="2" t="s">
        <v>447</v>
      </c>
      <c r="C146" s="8">
        <v>45491</v>
      </c>
      <c r="D146" s="2" t="s">
        <v>378</v>
      </c>
      <c r="E146" s="2" t="s">
        <v>118</v>
      </c>
      <c r="F146" s="2" t="s">
        <v>217</v>
      </c>
      <c r="G146" s="2" t="s">
        <v>359</v>
      </c>
      <c r="H146" s="2"/>
      <c r="I146" s="2" t="s">
        <v>243</v>
      </c>
      <c r="J146" s="2" t="s">
        <v>430</v>
      </c>
      <c r="K146" s="2" t="s">
        <v>80</v>
      </c>
      <c r="L146" s="11">
        <v>5</v>
      </c>
      <c r="M146" s="11">
        <v>5</v>
      </c>
      <c r="N146" s="6">
        <v>46000</v>
      </c>
      <c r="O146" s="6">
        <v>230000</v>
      </c>
      <c r="P146" s="6">
        <v>0</v>
      </c>
      <c r="Q146" s="11">
        <v>0</v>
      </c>
      <c r="R146" s="6">
        <v>0</v>
      </c>
      <c r="S146" s="2" t="s">
        <v>462</v>
      </c>
      <c r="T146" s="2" t="s">
        <v>252</v>
      </c>
      <c r="U146" s="2" t="s">
        <v>469</v>
      </c>
      <c r="V146" s="2" t="s">
        <v>253</v>
      </c>
      <c r="W146" s="2" t="s">
        <v>425</v>
      </c>
      <c r="X146" s="2" t="s">
        <v>445</v>
      </c>
      <c r="Y146" s="2"/>
      <c r="Z146" s="2"/>
      <c r="AA146" t="s">
        <v>518</v>
      </c>
    </row>
    <row r="147" spans="1:27" x14ac:dyDescent="0.25">
      <c r="A147" s="8">
        <v>45482</v>
      </c>
      <c r="B147" s="2" t="s">
        <v>447</v>
      </c>
      <c r="C147" s="8">
        <v>45491</v>
      </c>
      <c r="D147" s="2" t="s">
        <v>378</v>
      </c>
      <c r="E147" s="2" t="s">
        <v>118</v>
      </c>
      <c r="F147" s="2" t="s">
        <v>217</v>
      </c>
      <c r="G147" s="2" t="s">
        <v>359</v>
      </c>
      <c r="H147" s="2"/>
      <c r="I147" s="2" t="s">
        <v>500</v>
      </c>
      <c r="J147" s="2" t="s">
        <v>485</v>
      </c>
      <c r="K147" s="2" t="s">
        <v>80</v>
      </c>
      <c r="L147" s="11">
        <v>10</v>
      </c>
      <c r="M147" s="11">
        <v>10</v>
      </c>
      <c r="N147" s="6">
        <v>50182</v>
      </c>
      <c r="O147" s="6">
        <v>501820</v>
      </c>
      <c r="P147" s="6">
        <v>0</v>
      </c>
      <c r="Q147" s="11">
        <v>0</v>
      </c>
      <c r="R147" s="6">
        <v>0</v>
      </c>
      <c r="S147" s="2" t="s">
        <v>462</v>
      </c>
      <c r="T147" s="2" t="s">
        <v>252</v>
      </c>
      <c r="U147" s="2" t="s">
        <v>469</v>
      </c>
      <c r="V147" s="2" t="s">
        <v>253</v>
      </c>
      <c r="W147" s="2" t="s">
        <v>425</v>
      </c>
      <c r="X147" s="2" t="s">
        <v>445</v>
      </c>
      <c r="Y147" s="2"/>
      <c r="Z147" s="2"/>
      <c r="AA147" t="s">
        <v>518</v>
      </c>
    </row>
    <row r="148" spans="1:27" x14ac:dyDescent="0.25">
      <c r="A148" s="8">
        <v>45482</v>
      </c>
      <c r="B148" s="2" t="s">
        <v>447</v>
      </c>
      <c r="C148" s="8">
        <v>45491</v>
      </c>
      <c r="D148" s="2" t="s">
        <v>378</v>
      </c>
      <c r="E148" s="2" t="s">
        <v>118</v>
      </c>
      <c r="F148" s="2" t="s">
        <v>217</v>
      </c>
      <c r="G148" s="2" t="s">
        <v>359</v>
      </c>
      <c r="H148" s="2"/>
      <c r="I148" s="2" t="s">
        <v>472</v>
      </c>
      <c r="J148" s="2" t="s">
        <v>256</v>
      </c>
      <c r="K148" s="2" t="s">
        <v>80</v>
      </c>
      <c r="L148" s="11">
        <v>5</v>
      </c>
      <c r="M148" s="11">
        <v>5</v>
      </c>
      <c r="N148" s="6">
        <v>55595</v>
      </c>
      <c r="O148" s="6">
        <v>277975</v>
      </c>
      <c r="P148" s="6">
        <v>0</v>
      </c>
      <c r="Q148" s="11">
        <v>0</v>
      </c>
      <c r="R148" s="6">
        <v>0</v>
      </c>
      <c r="S148" s="2" t="s">
        <v>462</v>
      </c>
      <c r="T148" s="2" t="s">
        <v>252</v>
      </c>
      <c r="U148" s="2" t="s">
        <v>469</v>
      </c>
      <c r="V148" s="2" t="s">
        <v>253</v>
      </c>
      <c r="W148" s="2" t="s">
        <v>425</v>
      </c>
      <c r="X148" s="2" t="s">
        <v>445</v>
      </c>
      <c r="Y148" s="2"/>
      <c r="Z148" s="2"/>
      <c r="AA148" t="s">
        <v>518</v>
      </c>
    </row>
    <row r="149" spans="1:27" x14ac:dyDescent="0.25">
      <c r="A149" s="8">
        <v>45482</v>
      </c>
      <c r="B149" s="2" t="s">
        <v>447</v>
      </c>
      <c r="C149" s="8">
        <v>45491</v>
      </c>
      <c r="D149" s="2" t="s">
        <v>378</v>
      </c>
      <c r="E149" s="2" t="s">
        <v>118</v>
      </c>
      <c r="F149" s="2" t="s">
        <v>217</v>
      </c>
      <c r="G149" s="2" t="s">
        <v>359</v>
      </c>
      <c r="H149" s="2"/>
      <c r="I149" s="2" t="s">
        <v>450</v>
      </c>
      <c r="J149" s="2" t="s">
        <v>306</v>
      </c>
      <c r="K149" s="2" t="s">
        <v>80</v>
      </c>
      <c r="L149" s="11">
        <v>5</v>
      </c>
      <c r="M149" s="11">
        <v>5</v>
      </c>
      <c r="N149" s="6">
        <v>73431</v>
      </c>
      <c r="O149" s="6">
        <v>367155</v>
      </c>
      <c r="P149" s="6">
        <v>0</v>
      </c>
      <c r="Q149" s="11">
        <v>0</v>
      </c>
      <c r="R149" s="6">
        <v>0</v>
      </c>
      <c r="S149" s="2" t="s">
        <v>462</v>
      </c>
      <c r="T149" s="2" t="s">
        <v>252</v>
      </c>
      <c r="U149" s="2" t="s">
        <v>469</v>
      </c>
      <c r="V149" s="2" t="s">
        <v>253</v>
      </c>
      <c r="W149" s="2" t="s">
        <v>425</v>
      </c>
      <c r="X149" s="2" t="s">
        <v>445</v>
      </c>
      <c r="Y149" s="2"/>
      <c r="Z149" s="2"/>
      <c r="AA149" t="s">
        <v>518</v>
      </c>
    </row>
    <row r="150" spans="1:27" x14ac:dyDescent="0.25">
      <c r="A150" s="8">
        <v>45482</v>
      </c>
      <c r="B150" s="2" t="s">
        <v>213</v>
      </c>
      <c r="C150" s="8">
        <v>45491</v>
      </c>
      <c r="D150" s="2" t="s">
        <v>383</v>
      </c>
      <c r="E150" s="2" t="s">
        <v>172</v>
      </c>
      <c r="F150" s="2" t="s">
        <v>165</v>
      </c>
      <c r="G150" s="2" t="s">
        <v>282</v>
      </c>
      <c r="H150" s="2"/>
      <c r="I150" s="2" t="s">
        <v>450</v>
      </c>
      <c r="J150" s="2" t="s">
        <v>306</v>
      </c>
      <c r="K150" s="2" t="s">
        <v>80</v>
      </c>
      <c r="L150" s="11">
        <v>10</v>
      </c>
      <c r="M150" s="11">
        <v>10</v>
      </c>
      <c r="N150" s="6">
        <v>73431</v>
      </c>
      <c r="O150" s="6">
        <v>734310</v>
      </c>
      <c r="P150" s="6">
        <v>0</v>
      </c>
      <c r="Q150" s="11">
        <v>0</v>
      </c>
      <c r="R150" s="6">
        <v>0</v>
      </c>
      <c r="S150" s="2" t="s">
        <v>196</v>
      </c>
      <c r="T150" s="2" t="s">
        <v>252</v>
      </c>
      <c r="U150" s="2" t="s">
        <v>2</v>
      </c>
      <c r="V150" s="2" t="s">
        <v>253</v>
      </c>
      <c r="W150" s="2" t="s">
        <v>425</v>
      </c>
      <c r="X150" s="2" t="s">
        <v>445</v>
      </c>
      <c r="Y150" s="2"/>
      <c r="Z150" s="2"/>
      <c r="AA150" t="s">
        <v>529</v>
      </c>
    </row>
    <row r="151" spans="1:27" x14ac:dyDescent="0.25">
      <c r="A151" s="8">
        <v>45482</v>
      </c>
      <c r="B151" s="2" t="s">
        <v>213</v>
      </c>
      <c r="C151" s="8">
        <v>45491</v>
      </c>
      <c r="D151" s="2" t="s">
        <v>383</v>
      </c>
      <c r="E151" s="2" t="s">
        <v>172</v>
      </c>
      <c r="F151" s="2" t="s">
        <v>165</v>
      </c>
      <c r="G151" s="2" t="s">
        <v>282</v>
      </c>
      <c r="H151" s="2"/>
      <c r="I151" s="2" t="s">
        <v>328</v>
      </c>
      <c r="J151" s="2" t="s">
        <v>305</v>
      </c>
      <c r="K151" s="2" t="s">
        <v>80</v>
      </c>
      <c r="L151" s="11">
        <v>5</v>
      </c>
      <c r="M151" s="11">
        <v>5</v>
      </c>
      <c r="N151" s="6">
        <v>111058</v>
      </c>
      <c r="O151" s="6">
        <v>555290</v>
      </c>
      <c r="P151" s="6">
        <v>0</v>
      </c>
      <c r="Q151" s="11">
        <v>0</v>
      </c>
      <c r="R151" s="6">
        <v>0</v>
      </c>
      <c r="S151" s="2" t="s">
        <v>196</v>
      </c>
      <c r="T151" s="2" t="s">
        <v>252</v>
      </c>
      <c r="U151" s="2" t="s">
        <v>2</v>
      </c>
      <c r="V151" s="2" t="s">
        <v>253</v>
      </c>
      <c r="W151" s="2" t="s">
        <v>425</v>
      </c>
      <c r="X151" s="2" t="s">
        <v>445</v>
      </c>
      <c r="Y151" s="2"/>
      <c r="Z151" s="2"/>
      <c r="AA151" t="s">
        <v>529</v>
      </c>
    </row>
    <row r="152" spans="1:27" x14ac:dyDescent="0.25">
      <c r="A152" s="8">
        <v>45482</v>
      </c>
      <c r="B152" s="2" t="s">
        <v>350</v>
      </c>
      <c r="C152" s="8">
        <v>45491</v>
      </c>
      <c r="D152" s="2" t="s">
        <v>182</v>
      </c>
      <c r="E152" s="2" t="s">
        <v>102</v>
      </c>
      <c r="F152" s="2" t="s">
        <v>30</v>
      </c>
      <c r="G152" s="2" t="s">
        <v>282</v>
      </c>
      <c r="H152" s="2"/>
      <c r="I152" s="2" t="s">
        <v>450</v>
      </c>
      <c r="J152" s="2" t="s">
        <v>306</v>
      </c>
      <c r="K152" s="2" t="s">
        <v>80</v>
      </c>
      <c r="L152" s="11">
        <v>10</v>
      </c>
      <c r="M152" s="11">
        <v>10</v>
      </c>
      <c r="N152" s="6">
        <v>73431</v>
      </c>
      <c r="O152" s="6">
        <v>734310</v>
      </c>
      <c r="P152" s="6">
        <v>0</v>
      </c>
      <c r="Q152" s="11">
        <v>0</v>
      </c>
      <c r="R152" s="6">
        <v>0</v>
      </c>
      <c r="S152" s="2" t="s">
        <v>196</v>
      </c>
      <c r="T152" s="2" t="s">
        <v>252</v>
      </c>
      <c r="U152" s="2" t="s">
        <v>451</v>
      </c>
      <c r="V152" s="2" t="s">
        <v>253</v>
      </c>
      <c r="W152" s="2" t="s">
        <v>425</v>
      </c>
      <c r="X152" s="2" t="s">
        <v>445</v>
      </c>
      <c r="Y152" s="2" t="s">
        <v>251</v>
      </c>
      <c r="Z152" s="2"/>
      <c r="AA152" t="s">
        <v>530</v>
      </c>
    </row>
    <row r="153" spans="1:27" x14ac:dyDescent="0.25">
      <c r="A153" s="8">
        <v>45482</v>
      </c>
      <c r="B153" s="2" t="s">
        <v>350</v>
      </c>
      <c r="C153" s="8">
        <v>45491</v>
      </c>
      <c r="D153" s="2" t="s">
        <v>182</v>
      </c>
      <c r="E153" s="2" t="s">
        <v>102</v>
      </c>
      <c r="F153" s="2" t="s">
        <v>30</v>
      </c>
      <c r="G153" s="2" t="s">
        <v>282</v>
      </c>
      <c r="H153" s="2"/>
      <c r="I153" s="2" t="s">
        <v>328</v>
      </c>
      <c r="J153" s="2" t="s">
        <v>305</v>
      </c>
      <c r="K153" s="2" t="s">
        <v>80</v>
      </c>
      <c r="L153" s="11">
        <v>3</v>
      </c>
      <c r="M153" s="11">
        <v>3</v>
      </c>
      <c r="N153" s="6">
        <v>111058</v>
      </c>
      <c r="O153" s="6">
        <v>333174</v>
      </c>
      <c r="P153" s="6">
        <v>0</v>
      </c>
      <c r="Q153" s="11">
        <v>0</v>
      </c>
      <c r="R153" s="6">
        <v>0</v>
      </c>
      <c r="S153" s="2" t="s">
        <v>196</v>
      </c>
      <c r="T153" s="2" t="s">
        <v>252</v>
      </c>
      <c r="U153" s="2" t="s">
        <v>451</v>
      </c>
      <c r="V153" s="2" t="s">
        <v>253</v>
      </c>
      <c r="W153" s="2" t="s">
        <v>425</v>
      </c>
      <c r="X153" s="2" t="s">
        <v>445</v>
      </c>
      <c r="Y153" s="2" t="s">
        <v>251</v>
      </c>
      <c r="Z153" s="2"/>
      <c r="AA153" t="s">
        <v>530</v>
      </c>
    </row>
    <row r="154" spans="1:27" x14ac:dyDescent="0.25">
      <c r="A154" s="8">
        <v>45483</v>
      </c>
      <c r="B154" s="2" t="s">
        <v>57</v>
      </c>
      <c r="C154" s="8">
        <v>45485</v>
      </c>
      <c r="D154" s="2" t="s">
        <v>95</v>
      </c>
      <c r="E154" s="2" t="s">
        <v>432</v>
      </c>
      <c r="F154" s="2" t="s">
        <v>204</v>
      </c>
      <c r="G154" s="2" t="s">
        <v>63</v>
      </c>
      <c r="H154" s="2" t="s">
        <v>117</v>
      </c>
      <c r="I154" s="2" t="s">
        <v>328</v>
      </c>
      <c r="J154" s="2" t="s">
        <v>305</v>
      </c>
      <c r="K154" s="2" t="s">
        <v>80</v>
      </c>
      <c r="L154" s="11">
        <v>4</v>
      </c>
      <c r="M154" s="11">
        <v>4</v>
      </c>
      <c r="N154" s="6">
        <v>111058</v>
      </c>
      <c r="O154" s="6">
        <v>444232</v>
      </c>
      <c r="P154" s="6">
        <v>0</v>
      </c>
      <c r="Q154" s="11">
        <v>0</v>
      </c>
      <c r="R154" s="6">
        <v>0</v>
      </c>
      <c r="S154" s="2"/>
      <c r="T154" s="2" t="s">
        <v>197</v>
      </c>
      <c r="U154" s="2"/>
      <c r="V154" s="2" t="s">
        <v>113</v>
      </c>
      <c r="W154" s="2" t="s">
        <v>425</v>
      </c>
      <c r="X154" s="2" t="s">
        <v>240</v>
      </c>
      <c r="Y154" s="2"/>
      <c r="Z154" s="2"/>
      <c r="AA154" t="s">
        <v>518</v>
      </c>
    </row>
    <row r="155" spans="1:27" x14ac:dyDescent="0.25">
      <c r="A155" s="8">
        <v>45483</v>
      </c>
      <c r="B155" s="2" t="s">
        <v>57</v>
      </c>
      <c r="C155" s="8">
        <v>45485</v>
      </c>
      <c r="D155" s="2" t="s">
        <v>95</v>
      </c>
      <c r="E155" s="2" t="s">
        <v>432</v>
      </c>
      <c r="F155" s="2" t="s">
        <v>204</v>
      </c>
      <c r="G155" s="2" t="s">
        <v>63</v>
      </c>
      <c r="H155" s="2" t="s">
        <v>117</v>
      </c>
      <c r="I155" s="2" t="s">
        <v>450</v>
      </c>
      <c r="J155" s="2" t="s">
        <v>306</v>
      </c>
      <c r="K155" s="2" t="s">
        <v>80</v>
      </c>
      <c r="L155" s="11">
        <v>4</v>
      </c>
      <c r="M155" s="11">
        <v>4</v>
      </c>
      <c r="N155" s="6">
        <v>73431</v>
      </c>
      <c r="O155" s="6">
        <v>293724</v>
      </c>
      <c r="P155" s="6">
        <v>0</v>
      </c>
      <c r="Q155" s="11">
        <v>0</v>
      </c>
      <c r="R155" s="6">
        <v>0</v>
      </c>
      <c r="S155" s="2"/>
      <c r="T155" s="2" t="s">
        <v>197</v>
      </c>
      <c r="U155" s="2"/>
      <c r="V155" s="2" t="s">
        <v>113</v>
      </c>
      <c r="W155" s="2" t="s">
        <v>425</v>
      </c>
      <c r="X155" s="2" t="s">
        <v>240</v>
      </c>
      <c r="Y155" s="2"/>
      <c r="Z155" s="2"/>
      <c r="AA155" t="s">
        <v>518</v>
      </c>
    </row>
    <row r="156" spans="1:27" x14ac:dyDescent="0.25">
      <c r="A156" s="8">
        <v>45483</v>
      </c>
      <c r="B156" s="2" t="s">
        <v>57</v>
      </c>
      <c r="C156" s="8">
        <v>45485</v>
      </c>
      <c r="D156" s="2" t="s">
        <v>95</v>
      </c>
      <c r="E156" s="2" t="s">
        <v>432</v>
      </c>
      <c r="F156" s="2" t="s">
        <v>204</v>
      </c>
      <c r="G156" s="2" t="s">
        <v>63</v>
      </c>
      <c r="H156" s="2" t="s">
        <v>117</v>
      </c>
      <c r="I156" s="2" t="s">
        <v>500</v>
      </c>
      <c r="J156" s="2" t="s">
        <v>485</v>
      </c>
      <c r="K156" s="2" t="s">
        <v>80</v>
      </c>
      <c r="L156" s="11">
        <v>4</v>
      </c>
      <c r="M156" s="11">
        <v>4</v>
      </c>
      <c r="N156" s="6">
        <v>50182</v>
      </c>
      <c r="O156" s="6">
        <v>200728</v>
      </c>
      <c r="P156" s="6">
        <v>0</v>
      </c>
      <c r="Q156" s="11">
        <v>0</v>
      </c>
      <c r="R156" s="6">
        <v>0</v>
      </c>
      <c r="S156" s="2"/>
      <c r="T156" s="2" t="s">
        <v>197</v>
      </c>
      <c r="U156" s="2"/>
      <c r="V156" s="2" t="s">
        <v>113</v>
      </c>
      <c r="W156" s="2" t="s">
        <v>425</v>
      </c>
      <c r="X156" s="2" t="s">
        <v>240</v>
      </c>
      <c r="Y156" s="2"/>
      <c r="Z156" s="2"/>
      <c r="AA156" t="s">
        <v>518</v>
      </c>
    </row>
    <row r="157" spans="1:27" x14ac:dyDescent="0.25">
      <c r="A157" s="8">
        <v>45483</v>
      </c>
      <c r="B157" s="2" t="s">
        <v>476</v>
      </c>
      <c r="C157" s="8">
        <v>45485</v>
      </c>
      <c r="D157" s="2" t="s">
        <v>142</v>
      </c>
      <c r="E157" s="2" t="s">
        <v>88</v>
      </c>
      <c r="F157" s="2" t="s">
        <v>204</v>
      </c>
      <c r="G157" s="2" t="s">
        <v>63</v>
      </c>
      <c r="H157" s="2" t="s">
        <v>117</v>
      </c>
      <c r="I157" s="2" t="s">
        <v>328</v>
      </c>
      <c r="J157" s="2" t="s">
        <v>305</v>
      </c>
      <c r="K157" s="2" t="s">
        <v>80</v>
      </c>
      <c r="L157" s="11">
        <v>3</v>
      </c>
      <c r="M157" s="11">
        <v>3</v>
      </c>
      <c r="N157" s="6">
        <v>111058</v>
      </c>
      <c r="O157" s="6">
        <v>333174</v>
      </c>
      <c r="P157" s="6">
        <v>0</v>
      </c>
      <c r="Q157" s="11">
        <v>0</v>
      </c>
      <c r="R157" s="6">
        <v>0</v>
      </c>
      <c r="S157" s="2"/>
      <c r="T157" s="2" t="s">
        <v>197</v>
      </c>
      <c r="U157" s="2"/>
      <c r="V157" s="2" t="s">
        <v>113</v>
      </c>
      <c r="W157" s="2" t="s">
        <v>425</v>
      </c>
      <c r="X157" s="2" t="s">
        <v>240</v>
      </c>
      <c r="Y157" s="2"/>
      <c r="Z157" s="2"/>
      <c r="AA157" t="s">
        <v>524</v>
      </c>
    </row>
    <row r="158" spans="1:27" x14ac:dyDescent="0.25">
      <c r="A158" s="8">
        <v>45483</v>
      </c>
      <c r="B158" s="2" t="s">
        <v>476</v>
      </c>
      <c r="C158" s="8">
        <v>45485</v>
      </c>
      <c r="D158" s="2" t="s">
        <v>142</v>
      </c>
      <c r="E158" s="2" t="s">
        <v>88</v>
      </c>
      <c r="F158" s="2" t="s">
        <v>204</v>
      </c>
      <c r="G158" s="2" t="s">
        <v>63</v>
      </c>
      <c r="H158" s="2" t="s">
        <v>117</v>
      </c>
      <c r="I158" s="2" t="s">
        <v>450</v>
      </c>
      <c r="J158" s="2" t="s">
        <v>306</v>
      </c>
      <c r="K158" s="2" t="s">
        <v>80</v>
      </c>
      <c r="L158" s="11">
        <v>3</v>
      </c>
      <c r="M158" s="11">
        <v>3</v>
      </c>
      <c r="N158" s="6">
        <v>73431</v>
      </c>
      <c r="O158" s="6">
        <v>220293</v>
      </c>
      <c r="P158" s="6">
        <v>0</v>
      </c>
      <c r="Q158" s="11">
        <v>0</v>
      </c>
      <c r="R158" s="6">
        <v>0</v>
      </c>
      <c r="S158" s="2"/>
      <c r="T158" s="2" t="s">
        <v>197</v>
      </c>
      <c r="U158" s="2"/>
      <c r="V158" s="2" t="s">
        <v>113</v>
      </c>
      <c r="W158" s="2" t="s">
        <v>425</v>
      </c>
      <c r="X158" s="2" t="s">
        <v>240</v>
      </c>
      <c r="Y158" s="2"/>
      <c r="Z158" s="2"/>
      <c r="AA158" t="s">
        <v>524</v>
      </c>
    </row>
    <row r="159" spans="1:27" x14ac:dyDescent="0.25">
      <c r="A159" s="8">
        <v>45483</v>
      </c>
      <c r="B159" s="2" t="s">
        <v>476</v>
      </c>
      <c r="C159" s="8">
        <v>45485</v>
      </c>
      <c r="D159" s="2" t="s">
        <v>142</v>
      </c>
      <c r="E159" s="2" t="s">
        <v>88</v>
      </c>
      <c r="F159" s="2" t="s">
        <v>204</v>
      </c>
      <c r="G159" s="2" t="s">
        <v>63</v>
      </c>
      <c r="H159" s="2" t="s">
        <v>117</v>
      </c>
      <c r="I159" s="2" t="s">
        <v>500</v>
      </c>
      <c r="J159" s="2" t="s">
        <v>485</v>
      </c>
      <c r="K159" s="2" t="s">
        <v>80</v>
      </c>
      <c r="L159" s="11">
        <v>3</v>
      </c>
      <c r="M159" s="11">
        <v>3</v>
      </c>
      <c r="N159" s="6">
        <v>50182</v>
      </c>
      <c r="O159" s="6">
        <v>150546</v>
      </c>
      <c r="P159" s="6">
        <v>0</v>
      </c>
      <c r="Q159" s="11">
        <v>0</v>
      </c>
      <c r="R159" s="6">
        <v>0</v>
      </c>
      <c r="S159" s="2"/>
      <c r="T159" s="2" t="s">
        <v>197</v>
      </c>
      <c r="U159" s="2"/>
      <c r="V159" s="2" t="s">
        <v>113</v>
      </c>
      <c r="W159" s="2" t="s">
        <v>425</v>
      </c>
      <c r="X159" s="2" t="s">
        <v>240</v>
      </c>
      <c r="Y159" s="2"/>
      <c r="Z159" s="2"/>
      <c r="AA159" t="s">
        <v>524</v>
      </c>
    </row>
    <row r="160" spans="1:27" x14ac:dyDescent="0.25">
      <c r="A160" s="8">
        <v>45483</v>
      </c>
      <c r="B160" s="2" t="s">
        <v>476</v>
      </c>
      <c r="C160" s="8">
        <v>45485</v>
      </c>
      <c r="D160" s="2" t="s">
        <v>142</v>
      </c>
      <c r="E160" s="2" t="s">
        <v>88</v>
      </c>
      <c r="F160" s="2" t="s">
        <v>204</v>
      </c>
      <c r="G160" s="2" t="s">
        <v>63</v>
      </c>
      <c r="H160" s="2" t="s">
        <v>117</v>
      </c>
      <c r="I160" s="2" t="s">
        <v>448</v>
      </c>
      <c r="J160" s="2" t="s">
        <v>372</v>
      </c>
      <c r="K160" s="2" t="s">
        <v>80</v>
      </c>
      <c r="L160" s="11">
        <v>3</v>
      </c>
      <c r="M160" s="11">
        <v>3</v>
      </c>
      <c r="N160" s="6">
        <v>74250</v>
      </c>
      <c r="O160" s="6">
        <v>222750</v>
      </c>
      <c r="P160" s="6">
        <v>0</v>
      </c>
      <c r="Q160" s="11">
        <v>0</v>
      </c>
      <c r="R160" s="6">
        <v>0</v>
      </c>
      <c r="S160" s="2"/>
      <c r="T160" s="2" t="s">
        <v>197</v>
      </c>
      <c r="U160" s="2"/>
      <c r="V160" s="2" t="s">
        <v>113</v>
      </c>
      <c r="W160" s="2" t="s">
        <v>425</v>
      </c>
      <c r="X160" s="2" t="s">
        <v>240</v>
      </c>
      <c r="Y160" s="2"/>
      <c r="Z160" s="2"/>
      <c r="AA160" t="s">
        <v>524</v>
      </c>
    </row>
    <row r="161" spans="1:27" x14ac:dyDescent="0.25">
      <c r="A161" s="8">
        <v>45483</v>
      </c>
      <c r="B161" s="2" t="s">
        <v>476</v>
      </c>
      <c r="C161" s="8">
        <v>45485</v>
      </c>
      <c r="D161" s="2" t="s">
        <v>142</v>
      </c>
      <c r="E161" s="2" t="s">
        <v>88</v>
      </c>
      <c r="F161" s="2" t="s">
        <v>204</v>
      </c>
      <c r="G161" s="2" t="s">
        <v>63</v>
      </c>
      <c r="H161" s="2" t="s">
        <v>117</v>
      </c>
      <c r="I161" s="2" t="s">
        <v>490</v>
      </c>
      <c r="J161" s="2" t="s">
        <v>236</v>
      </c>
      <c r="K161" s="2" t="s">
        <v>80</v>
      </c>
      <c r="L161" s="11">
        <v>3</v>
      </c>
      <c r="M161" s="11">
        <v>3</v>
      </c>
      <c r="N161" s="6">
        <v>70950</v>
      </c>
      <c r="O161" s="6">
        <v>212850</v>
      </c>
      <c r="P161" s="6">
        <v>0</v>
      </c>
      <c r="Q161" s="11">
        <v>0</v>
      </c>
      <c r="R161" s="6">
        <v>0</v>
      </c>
      <c r="S161" s="2"/>
      <c r="T161" s="2" t="s">
        <v>197</v>
      </c>
      <c r="U161" s="2"/>
      <c r="V161" s="2" t="s">
        <v>113</v>
      </c>
      <c r="W161" s="2" t="s">
        <v>425</v>
      </c>
      <c r="X161" s="2" t="s">
        <v>240</v>
      </c>
      <c r="Y161" s="2"/>
      <c r="Z161" s="2"/>
      <c r="AA161" t="s">
        <v>524</v>
      </c>
    </row>
    <row r="162" spans="1:27" x14ac:dyDescent="0.25">
      <c r="A162" s="8">
        <v>45485</v>
      </c>
      <c r="B162" s="2" t="s">
        <v>299</v>
      </c>
      <c r="C162" s="8">
        <v>45491</v>
      </c>
      <c r="D162" s="2" t="s">
        <v>54</v>
      </c>
      <c r="E162" s="2" t="s">
        <v>68</v>
      </c>
      <c r="F162" s="2" t="s">
        <v>216</v>
      </c>
      <c r="G162" s="2" t="s">
        <v>248</v>
      </c>
      <c r="H162" s="2" t="s">
        <v>251</v>
      </c>
      <c r="I162" s="2" t="s">
        <v>450</v>
      </c>
      <c r="J162" s="2" t="s">
        <v>306</v>
      </c>
      <c r="K162" s="2" t="s">
        <v>80</v>
      </c>
      <c r="L162" s="11">
        <v>4</v>
      </c>
      <c r="M162" s="11">
        <v>4</v>
      </c>
      <c r="N162" s="6">
        <v>73431</v>
      </c>
      <c r="O162" s="6">
        <v>293724</v>
      </c>
      <c r="P162" s="6">
        <v>0</v>
      </c>
      <c r="Q162" s="11">
        <v>0</v>
      </c>
      <c r="R162" s="6">
        <v>0</v>
      </c>
      <c r="S162" s="2" t="s">
        <v>32</v>
      </c>
      <c r="T162" s="2" t="s">
        <v>408</v>
      </c>
      <c r="U162" s="2" t="s">
        <v>365</v>
      </c>
      <c r="V162" s="2" t="s">
        <v>113</v>
      </c>
      <c r="W162" s="2" t="s">
        <v>425</v>
      </c>
      <c r="X162" s="2" t="s">
        <v>240</v>
      </c>
      <c r="Y162" s="2"/>
      <c r="Z162" s="2"/>
      <c r="AA162" t="s">
        <v>513</v>
      </c>
    </row>
    <row r="163" spans="1:27" x14ac:dyDescent="0.25">
      <c r="A163" s="8">
        <v>45485</v>
      </c>
      <c r="B163" s="2" t="s">
        <v>299</v>
      </c>
      <c r="C163" s="8">
        <v>45491</v>
      </c>
      <c r="D163" s="2" t="s">
        <v>54</v>
      </c>
      <c r="E163" s="2" t="s">
        <v>68</v>
      </c>
      <c r="F163" s="2" t="s">
        <v>216</v>
      </c>
      <c r="G163" s="2" t="s">
        <v>248</v>
      </c>
      <c r="H163" s="2" t="s">
        <v>251</v>
      </c>
      <c r="I163" s="2" t="s">
        <v>328</v>
      </c>
      <c r="J163" s="2" t="s">
        <v>305</v>
      </c>
      <c r="K163" s="2" t="s">
        <v>80</v>
      </c>
      <c r="L163" s="11">
        <v>4</v>
      </c>
      <c r="M163" s="11">
        <v>4</v>
      </c>
      <c r="N163" s="6">
        <v>111058</v>
      </c>
      <c r="O163" s="6">
        <v>444232</v>
      </c>
      <c r="P163" s="6">
        <v>0</v>
      </c>
      <c r="Q163" s="11">
        <v>0</v>
      </c>
      <c r="R163" s="6">
        <v>0</v>
      </c>
      <c r="S163" s="2" t="s">
        <v>32</v>
      </c>
      <c r="T163" s="2" t="s">
        <v>408</v>
      </c>
      <c r="U163" s="2" t="s">
        <v>365</v>
      </c>
      <c r="V163" s="2" t="s">
        <v>113</v>
      </c>
      <c r="W163" s="2" t="s">
        <v>425</v>
      </c>
      <c r="X163" s="2" t="s">
        <v>240</v>
      </c>
      <c r="Y163" s="2"/>
      <c r="Z163" s="2"/>
      <c r="AA163" t="s">
        <v>513</v>
      </c>
    </row>
    <row r="164" spans="1:27" x14ac:dyDescent="0.25">
      <c r="A164" s="8">
        <v>45485</v>
      </c>
      <c r="B164" s="2" t="s">
        <v>226</v>
      </c>
      <c r="C164" s="8">
        <v>45491</v>
      </c>
      <c r="D164" s="2" t="s">
        <v>376</v>
      </c>
      <c r="E164" s="2" t="s">
        <v>511</v>
      </c>
      <c r="F164" s="2" t="s">
        <v>225</v>
      </c>
      <c r="G164" s="2" t="s">
        <v>483</v>
      </c>
      <c r="H164" s="2"/>
      <c r="I164" s="2" t="s">
        <v>243</v>
      </c>
      <c r="J164" s="2" t="s">
        <v>430</v>
      </c>
      <c r="K164" s="2" t="s">
        <v>80</v>
      </c>
      <c r="L164" s="11">
        <v>5</v>
      </c>
      <c r="M164" s="11">
        <v>5</v>
      </c>
      <c r="N164" s="6">
        <v>46000</v>
      </c>
      <c r="O164" s="6">
        <v>230000</v>
      </c>
      <c r="P164" s="6">
        <v>0</v>
      </c>
      <c r="Q164" s="11">
        <v>0</v>
      </c>
      <c r="R164" s="6">
        <v>0</v>
      </c>
      <c r="S164" s="2" t="s">
        <v>196</v>
      </c>
      <c r="T164" s="2" t="s">
        <v>252</v>
      </c>
      <c r="U164" s="2" t="s">
        <v>451</v>
      </c>
      <c r="V164" s="2" t="s">
        <v>253</v>
      </c>
      <c r="W164" s="2" t="s">
        <v>425</v>
      </c>
      <c r="X164" s="2" t="s">
        <v>445</v>
      </c>
      <c r="Y164" s="2"/>
      <c r="Z164" s="2"/>
      <c r="AA164" t="s">
        <v>513</v>
      </c>
    </row>
    <row r="165" spans="1:27" x14ac:dyDescent="0.25">
      <c r="A165" s="8">
        <v>45485</v>
      </c>
      <c r="B165" s="2" t="s">
        <v>226</v>
      </c>
      <c r="C165" s="8">
        <v>45491</v>
      </c>
      <c r="D165" s="2" t="s">
        <v>376</v>
      </c>
      <c r="E165" s="2" t="s">
        <v>511</v>
      </c>
      <c r="F165" s="2" t="s">
        <v>225</v>
      </c>
      <c r="G165" s="2" t="s">
        <v>483</v>
      </c>
      <c r="H165" s="2"/>
      <c r="I165" s="2" t="s">
        <v>500</v>
      </c>
      <c r="J165" s="2" t="s">
        <v>485</v>
      </c>
      <c r="K165" s="2" t="s">
        <v>80</v>
      </c>
      <c r="L165" s="11">
        <v>5</v>
      </c>
      <c r="M165" s="11">
        <v>5</v>
      </c>
      <c r="N165" s="6">
        <v>50182</v>
      </c>
      <c r="O165" s="6">
        <v>250910</v>
      </c>
      <c r="P165" s="6">
        <v>0</v>
      </c>
      <c r="Q165" s="11">
        <v>0</v>
      </c>
      <c r="R165" s="6">
        <v>0</v>
      </c>
      <c r="S165" s="2" t="s">
        <v>196</v>
      </c>
      <c r="T165" s="2" t="s">
        <v>252</v>
      </c>
      <c r="U165" s="2" t="s">
        <v>451</v>
      </c>
      <c r="V165" s="2" t="s">
        <v>253</v>
      </c>
      <c r="W165" s="2" t="s">
        <v>425</v>
      </c>
      <c r="X165" s="2" t="s">
        <v>445</v>
      </c>
      <c r="Y165" s="2"/>
      <c r="Z165" s="2"/>
      <c r="AA165" t="s">
        <v>513</v>
      </c>
    </row>
    <row r="166" spans="1:27" x14ac:dyDescent="0.25">
      <c r="A166" s="8">
        <v>45485</v>
      </c>
      <c r="B166" s="2" t="s">
        <v>226</v>
      </c>
      <c r="C166" s="8">
        <v>45491</v>
      </c>
      <c r="D166" s="2" t="s">
        <v>376</v>
      </c>
      <c r="E166" s="2" t="s">
        <v>511</v>
      </c>
      <c r="F166" s="2" t="s">
        <v>225</v>
      </c>
      <c r="G166" s="2" t="s">
        <v>483</v>
      </c>
      <c r="H166" s="2"/>
      <c r="I166" s="2" t="s">
        <v>450</v>
      </c>
      <c r="J166" s="2" t="s">
        <v>306</v>
      </c>
      <c r="K166" s="2" t="s">
        <v>80</v>
      </c>
      <c r="L166" s="11">
        <v>10</v>
      </c>
      <c r="M166" s="11">
        <v>10</v>
      </c>
      <c r="N166" s="6">
        <v>58745</v>
      </c>
      <c r="O166" s="6">
        <v>587450</v>
      </c>
      <c r="P166" s="6">
        <v>0</v>
      </c>
      <c r="Q166" s="11">
        <v>0</v>
      </c>
      <c r="R166" s="6">
        <v>0</v>
      </c>
      <c r="S166" s="2" t="s">
        <v>196</v>
      </c>
      <c r="T166" s="2" t="s">
        <v>252</v>
      </c>
      <c r="U166" s="2" t="s">
        <v>451</v>
      </c>
      <c r="V166" s="2" t="s">
        <v>253</v>
      </c>
      <c r="W166" s="2" t="s">
        <v>425</v>
      </c>
      <c r="X166" s="2" t="s">
        <v>445</v>
      </c>
      <c r="Y166" s="2"/>
      <c r="Z166" s="2"/>
      <c r="AA166" t="s">
        <v>513</v>
      </c>
    </row>
    <row r="167" spans="1:27" x14ac:dyDescent="0.25">
      <c r="A167" s="8">
        <v>45486</v>
      </c>
      <c r="B167" s="2" t="s">
        <v>497</v>
      </c>
      <c r="C167" s="8">
        <v>45492</v>
      </c>
      <c r="D167" s="2" t="s">
        <v>105</v>
      </c>
      <c r="E167" s="2" t="s">
        <v>34</v>
      </c>
      <c r="F167" s="2" t="s">
        <v>263</v>
      </c>
      <c r="G167" s="2" t="s">
        <v>411</v>
      </c>
      <c r="H167" s="2" t="s">
        <v>251</v>
      </c>
      <c r="I167" s="2" t="s">
        <v>500</v>
      </c>
      <c r="J167" s="2" t="s">
        <v>485</v>
      </c>
      <c r="K167" s="2" t="s">
        <v>80</v>
      </c>
      <c r="L167" s="11">
        <v>3</v>
      </c>
      <c r="M167" s="11">
        <v>3</v>
      </c>
      <c r="N167" s="6">
        <v>50182</v>
      </c>
      <c r="O167" s="6">
        <v>150546</v>
      </c>
      <c r="P167" s="6">
        <v>0</v>
      </c>
      <c r="Q167" s="11">
        <v>0</v>
      </c>
      <c r="R167" s="6">
        <v>0</v>
      </c>
      <c r="S167" s="2" t="s">
        <v>333</v>
      </c>
      <c r="T167" s="2" t="s">
        <v>408</v>
      </c>
      <c r="U167" s="2" t="s">
        <v>180</v>
      </c>
      <c r="V167" s="2" t="s">
        <v>113</v>
      </c>
      <c r="W167" s="2" t="s">
        <v>425</v>
      </c>
      <c r="X167" s="2" t="s">
        <v>240</v>
      </c>
      <c r="Y167" s="2"/>
      <c r="Z167" s="2"/>
      <c r="AA167" t="s">
        <v>529</v>
      </c>
    </row>
    <row r="168" spans="1:27" x14ac:dyDescent="0.25">
      <c r="A168" s="8">
        <v>45486</v>
      </c>
      <c r="B168" s="2" t="s">
        <v>497</v>
      </c>
      <c r="C168" s="8">
        <v>45492</v>
      </c>
      <c r="D168" s="2" t="s">
        <v>105</v>
      </c>
      <c r="E168" s="2" t="s">
        <v>34</v>
      </c>
      <c r="F168" s="2" t="s">
        <v>263</v>
      </c>
      <c r="G168" s="2" t="s">
        <v>411</v>
      </c>
      <c r="H168" s="2" t="s">
        <v>251</v>
      </c>
      <c r="I168" s="2" t="s">
        <v>472</v>
      </c>
      <c r="J168" s="2" t="s">
        <v>256</v>
      </c>
      <c r="K168" s="2" t="s">
        <v>80</v>
      </c>
      <c r="L168" s="11">
        <v>3</v>
      </c>
      <c r="M168" s="11">
        <v>3</v>
      </c>
      <c r="N168" s="6">
        <v>55595</v>
      </c>
      <c r="O168" s="6">
        <v>166785</v>
      </c>
      <c r="P168" s="6">
        <v>0</v>
      </c>
      <c r="Q168" s="11">
        <v>0</v>
      </c>
      <c r="R168" s="6">
        <v>0</v>
      </c>
      <c r="S168" s="2" t="s">
        <v>333</v>
      </c>
      <c r="T168" s="2" t="s">
        <v>408</v>
      </c>
      <c r="U168" s="2" t="s">
        <v>180</v>
      </c>
      <c r="V168" s="2" t="s">
        <v>113</v>
      </c>
      <c r="W168" s="2" t="s">
        <v>425</v>
      </c>
      <c r="X168" s="2" t="s">
        <v>240</v>
      </c>
      <c r="Y168" s="2"/>
      <c r="Z168" s="2"/>
      <c r="AA168" t="s">
        <v>529</v>
      </c>
    </row>
    <row r="169" spans="1:27" x14ac:dyDescent="0.25">
      <c r="A169" s="8">
        <v>45486</v>
      </c>
      <c r="B169" s="2" t="s">
        <v>497</v>
      </c>
      <c r="C169" s="8">
        <v>45492</v>
      </c>
      <c r="D169" s="2" t="s">
        <v>105</v>
      </c>
      <c r="E169" s="2" t="s">
        <v>34</v>
      </c>
      <c r="F169" s="2" t="s">
        <v>263</v>
      </c>
      <c r="G169" s="2" t="s">
        <v>411</v>
      </c>
      <c r="H169" s="2" t="s">
        <v>251</v>
      </c>
      <c r="I169" s="2" t="s">
        <v>328</v>
      </c>
      <c r="J169" s="2" t="s">
        <v>305</v>
      </c>
      <c r="K169" s="2" t="s">
        <v>80</v>
      </c>
      <c r="L169" s="11">
        <v>6</v>
      </c>
      <c r="M169" s="11">
        <v>6</v>
      </c>
      <c r="N169" s="6">
        <v>111058</v>
      </c>
      <c r="O169" s="6">
        <v>666348</v>
      </c>
      <c r="P169" s="6">
        <v>0</v>
      </c>
      <c r="Q169" s="11">
        <v>0</v>
      </c>
      <c r="R169" s="6">
        <v>0</v>
      </c>
      <c r="S169" s="2" t="s">
        <v>333</v>
      </c>
      <c r="T169" s="2" t="s">
        <v>408</v>
      </c>
      <c r="U169" s="2" t="s">
        <v>180</v>
      </c>
      <c r="V169" s="2" t="s">
        <v>113</v>
      </c>
      <c r="W169" s="2" t="s">
        <v>425</v>
      </c>
      <c r="X169" s="2" t="s">
        <v>240</v>
      </c>
      <c r="Y169" s="2"/>
      <c r="Z169" s="2"/>
      <c r="AA169" t="s">
        <v>529</v>
      </c>
    </row>
    <row r="170" spans="1:27" x14ac:dyDescent="0.25">
      <c r="A170" s="8">
        <v>45486</v>
      </c>
      <c r="B170" s="2" t="s">
        <v>132</v>
      </c>
      <c r="C170" s="8">
        <v>45492</v>
      </c>
      <c r="D170" s="2" t="s">
        <v>482</v>
      </c>
      <c r="E170" s="2" t="s">
        <v>320</v>
      </c>
      <c r="F170" s="2" t="s">
        <v>204</v>
      </c>
      <c r="G170" s="2" t="s">
        <v>63</v>
      </c>
      <c r="H170" s="2" t="s">
        <v>117</v>
      </c>
      <c r="I170" s="2" t="s">
        <v>243</v>
      </c>
      <c r="J170" s="2" t="s">
        <v>430</v>
      </c>
      <c r="K170" s="2" t="s">
        <v>80</v>
      </c>
      <c r="L170" s="11">
        <v>3</v>
      </c>
      <c r="M170" s="11">
        <v>3</v>
      </c>
      <c r="N170" s="6">
        <v>46000</v>
      </c>
      <c r="O170" s="6">
        <v>138000</v>
      </c>
      <c r="P170" s="6">
        <v>0</v>
      </c>
      <c r="Q170" s="11">
        <v>0</v>
      </c>
      <c r="R170" s="6">
        <v>0</v>
      </c>
      <c r="S170" s="2"/>
      <c r="T170" s="2" t="s">
        <v>197</v>
      </c>
      <c r="U170" s="2"/>
      <c r="V170" s="2" t="s">
        <v>113</v>
      </c>
      <c r="W170" s="2" t="s">
        <v>425</v>
      </c>
      <c r="X170" s="2" t="s">
        <v>240</v>
      </c>
      <c r="Y170" s="2"/>
      <c r="Z170" s="2"/>
      <c r="AA170" t="s">
        <v>513</v>
      </c>
    </row>
    <row r="171" spans="1:27" x14ac:dyDescent="0.25">
      <c r="A171" s="8">
        <v>45486</v>
      </c>
      <c r="B171" s="2" t="s">
        <v>132</v>
      </c>
      <c r="C171" s="8">
        <v>45492</v>
      </c>
      <c r="D171" s="2" t="s">
        <v>482</v>
      </c>
      <c r="E171" s="2" t="s">
        <v>320</v>
      </c>
      <c r="F171" s="2" t="s">
        <v>204</v>
      </c>
      <c r="G171" s="2" t="s">
        <v>63</v>
      </c>
      <c r="H171" s="2" t="s">
        <v>117</v>
      </c>
      <c r="I171" s="2" t="s">
        <v>500</v>
      </c>
      <c r="J171" s="2" t="s">
        <v>485</v>
      </c>
      <c r="K171" s="2" t="s">
        <v>80</v>
      </c>
      <c r="L171" s="11">
        <v>3</v>
      </c>
      <c r="M171" s="11">
        <v>3</v>
      </c>
      <c r="N171" s="6">
        <v>50182</v>
      </c>
      <c r="O171" s="6">
        <v>150546</v>
      </c>
      <c r="P171" s="6">
        <v>0</v>
      </c>
      <c r="Q171" s="11">
        <v>0</v>
      </c>
      <c r="R171" s="6">
        <v>0</v>
      </c>
      <c r="S171" s="2"/>
      <c r="T171" s="2" t="s">
        <v>197</v>
      </c>
      <c r="U171" s="2"/>
      <c r="V171" s="2" t="s">
        <v>113</v>
      </c>
      <c r="W171" s="2" t="s">
        <v>425</v>
      </c>
      <c r="X171" s="2" t="s">
        <v>240</v>
      </c>
      <c r="Y171" s="2"/>
      <c r="Z171" s="2"/>
      <c r="AA171" t="s">
        <v>513</v>
      </c>
    </row>
    <row r="172" spans="1:27" x14ac:dyDescent="0.25">
      <c r="A172" s="8">
        <v>45486</v>
      </c>
      <c r="B172" s="2" t="s">
        <v>132</v>
      </c>
      <c r="C172" s="8">
        <v>45492</v>
      </c>
      <c r="D172" s="2" t="s">
        <v>482</v>
      </c>
      <c r="E172" s="2" t="s">
        <v>320</v>
      </c>
      <c r="F172" s="2" t="s">
        <v>204</v>
      </c>
      <c r="G172" s="2" t="s">
        <v>63</v>
      </c>
      <c r="H172" s="2" t="s">
        <v>117</v>
      </c>
      <c r="I172" s="2" t="s">
        <v>45</v>
      </c>
      <c r="J172" s="2" t="s">
        <v>168</v>
      </c>
      <c r="K172" s="2" t="s">
        <v>80</v>
      </c>
      <c r="L172" s="11">
        <v>3</v>
      </c>
      <c r="M172" s="11">
        <v>3</v>
      </c>
      <c r="N172" s="6">
        <v>49500</v>
      </c>
      <c r="O172" s="6">
        <v>148500</v>
      </c>
      <c r="P172" s="6">
        <v>0</v>
      </c>
      <c r="Q172" s="11">
        <v>0</v>
      </c>
      <c r="R172" s="6">
        <v>0</v>
      </c>
      <c r="S172" s="2"/>
      <c r="T172" s="2" t="s">
        <v>197</v>
      </c>
      <c r="U172" s="2"/>
      <c r="V172" s="2" t="s">
        <v>113</v>
      </c>
      <c r="W172" s="2" t="s">
        <v>425</v>
      </c>
      <c r="X172" s="2" t="s">
        <v>240</v>
      </c>
      <c r="Y172" s="2"/>
      <c r="Z172" s="2"/>
      <c r="AA172" t="s">
        <v>513</v>
      </c>
    </row>
    <row r="173" spans="1:27" x14ac:dyDescent="0.25">
      <c r="A173" s="8">
        <v>45486</v>
      </c>
      <c r="B173" s="2" t="s">
        <v>132</v>
      </c>
      <c r="C173" s="8">
        <v>45492</v>
      </c>
      <c r="D173" s="2" t="s">
        <v>482</v>
      </c>
      <c r="E173" s="2" t="s">
        <v>320</v>
      </c>
      <c r="F173" s="2" t="s">
        <v>204</v>
      </c>
      <c r="G173" s="2" t="s">
        <v>63</v>
      </c>
      <c r="H173" s="2" t="s">
        <v>117</v>
      </c>
      <c r="I173" s="2" t="s">
        <v>472</v>
      </c>
      <c r="J173" s="2" t="s">
        <v>256</v>
      </c>
      <c r="K173" s="2" t="s">
        <v>80</v>
      </c>
      <c r="L173" s="11">
        <v>3</v>
      </c>
      <c r="M173" s="11">
        <v>3</v>
      </c>
      <c r="N173" s="6">
        <v>55595</v>
      </c>
      <c r="O173" s="6">
        <v>166785</v>
      </c>
      <c r="P173" s="6">
        <v>0</v>
      </c>
      <c r="Q173" s="11">
        <v>0</v>
      </c>
      <c r="R173" s="6">
        <v>0</v>
      </c>
      <c r="S173" s="2"/>
      <c r="T173" s="2" t="s">
        <v>197</v>
      </c>
      <c r="U173" s="2"/>
      <c r="V173" s="2" t="s">
        <v>113</v>
      </c>
      <c r="W173" s="2" t="s">
        <v>425</v>
      </c>
      <c r="X173" s="2" t="s">
        <v>240</v>
      </c>
      <c r="Y173" s="2"/>
      <c r="Z173" s="2"/>
      <c r="AA173" t="s">
        <v>513</v>
      </c>
    </row>
    <row r="174" spans="1:27" x14ac:dyDescent="0.25">
      <c r="A174" s="8">
        <v>45486</v>
      </c>
      <c r="B174" s="2" t="s">
        <v>132</v>
      </c>
      <c r="C174" s="8">
        <v>45492</v>
      </c>
      <c r="D174" s="2" t="s">
        <v>482</v>
      </c>
      <c r="E174" s="2" t="s">
        <v>320</v>
      </c>
      <c r="F174" s="2" t="s">
        <v>204</v>
      </c>
      <c r="G174" s="2" t="s">
        <v>63</v>
      </c>
      <c r="H174" s="2" t="s">
        <v>117</v>
      </c>
      <c r="I174" s="2" t="s">
        <v>450</v>
      </c>
      <c r="J174" s="2" t="s">
        <v>306</v>
      </c>
      <c r="K174" s="2" t="s">
        <v>80</v>
      </c>
      <c r="L174" s="11">
        <v>6</v>
      </c>
      <c r="M174" s="11">
        <v>6</v>
      </c>
      <c r="N174" s="6">
        <v>73431</v>
      </c>
      <c r="O174" s="6">
        <v>440586</v>
      </c>
      <c r="P174" s="6">
        <v>0</v>
      </c>
      <c r="Q174" s="11">
        <v>0</v>
      </c>
      <c r="R174" s="6">
        <v>0</v>
      </c>
      <c r="S174" s="2"/>
      <c r="T174" s="2" t="s">
        <v>197</v>
      </c>
      <c r="U174" s="2"/>
      <c r="V174" s="2" t="s">
        <v>113</v>
      </c>
      <c r="W174" s="2" t="s">
        <v>425</v>
      </c>
      <c r="X174" s="2" t="s">
        <v>240</v>
      </c>
      <c r="Y174" s="2"/>
      <c r="Z174" s="2"/>
      <c r="AA174" t="s">
        <v>513</v>
      </c>
    </row>
    <row r="175" spans="1:27" x14ac:dyDescent="0.25">
      <c r="A175" s="8">
        <v>45486</v>
      </c>
      <c r="B175" s="2" t="s">
        <v>130</v>
      </c>
      <c r="C175" s="8">
        <v>45492</v>
      </c>
      <c r="D175" s="2" t="s">
        <v>208</v>
      </c>
      <c r="E175" s="2" t="s">
        <v>229</v>
      </c>
      <c r="F175" s="2" t="s">
        <v>260</v>
      </c>
      <c r="G175" s="2" t="s">
        <v>297</v>
      </c>
      <c r="H175" s="2" t="s">
        <v>75</v>
      </c>
      <c r="I175" s="2" t="s">
        <v>328</v>
      </c>
      <c r="J175" s="2" t="s">
        <v>305</v>
      </c>
      <c r="K175" s="2" t="s">
        <v>80</v>
      </c>
      <c r="L175" s="11">
        <v>4</v>
      </c>
      <c r="M175" s="11">
        <v>4</v>
      </c>
      <c r="N175" s="6">
        <v>111058</v>
      </c>
      <c r="O175" s="6">
        <v>444232</v>
      </c>
      <c r="P175" s="6">
        <v>0</v>
      </c>
      <c r="Q175" s="11">
        <v>0</v>
      </c>
      <c r="R175" s="6">
        <v>0</v>
      </c>
      <c r="S175" s="2"/>
      <c r="T175" s="2" t="s">
        <v>157</v>
      </c>
      <c r="U175" s="2"/>
      <c r="V175" s="2" t="s">
        <v>113</v>
      </c>
      <c r="W175" s="2" t="s">
        <v>425</v>
      </c>
      <c r="X175" s="2" t="s">
        <v>240</v>
      </c>
      <c r="Y175" s="2"/>
      <c r="Z175" s="2"/>
      <c r="AA175" t="s">
        <v>531</v>
      </c>
    </row>
    <row r="176" spans="1:27" x14ac:dyDescent="0.25">
      <c r="A176" s="8">
        <v>45486</v>
      </c>
      <c r="B176" s="2" t="s">
        <v>130</v>
      </c>
      <c r="C176" s="8">
        <v>45492</v>
      </c>
      <c r="D176" s="2" t="s">
        <v>208</v>
      </c>
      <c r="E176" s="2" t="s">
        <v>229</v>
      </c>
      <c r="F176" s="2" t="s">
        <v>260</v>
      </c>
      <c r="G176" s="2" t="s">
        <v>297</v>
      </c>
      <c r="H176" s="2" t="s">
        <v>75</v>
      </c>
      <c r="I176" s="2" t="s">
        <v>450</v>
      </c>
      <c r="J176" s="2" t="s">
        <v>306</v>
      </c>
      <c r="K176" s="2" t="s">
        <v>80</v>
      </c>
      <c r="L176" s="11">
        <v>4</v>
      </c>
      <c r="M176" s="11">
        <v>4</v>
      </c>
      <c r="N176" s="6">
        <v>73431</v>
      </c>
      <c r="O176" s="6">
        <v>293724</v>
      </c>
      <c r="P176" s="6">
        <v>0</v>
      </c>
      <c r="Q176" s="11">
        <v>0</v>
      </c>
      <c r="R176" s="6">
        <v>0</v>
      </c>
      <c r="S176" s="2"/>
      <c r="T176" s="2" t="s">
        <v>157</v>
      </c>
      <c r="U176" s="2"/>
      <c r="V176" s="2" t="s">
        <v>113</v>
      </c>
      <c r="W176" s="2" t="s">
        <v>425</v>
      </c>
      <c r="X176" s="2" t="s">
        <v>240</v>
      </c>
      <c r="Y176" s="2"/>
      <c r="Z176" s="2"/>
      <c r="AA176" t="s">
        <v>531</v>
      </c>
    </row>
    <row r="177" spans="1:27" x14ac:dyDescent="0.25">
      <c r="A177" s="8">
        <v>45486</v>
      </c>
      <c r="B177" s="2" t="s">
        <v>130</v>
      </c>
      <c r="C177" s="8">
        <v>45492</v>
      </c>
      <c r="D177" s="2" t="s">
        <v>208</v>
      </c>
      <c r="E177" s="2" t="s">
        <v>229</v>
      </c>
      <c r="F177" s="2" t="s">
        <v>260</v>
      </c>
      <c r="G177" s="2" t="s">
        <v>297</v>
      </c>
      <c r="H177" s="2" t="s">
        <v>75</v>
      </c>
      <c r="I177" s="2" t="s">
        <v>448</v>
      </c>
      <c r="J177" s="2" t="s">
        <v>372</v>
      </c>
      <c r="K177" s="2" t="s">
        <v>80</v>
      </c>
      <c r="L177" s="11">
        <v>4</v>
      </c>
      <c r="M177" s="11">
        <v>4</v>
      </c>
      <c r="N177" s="6">
        <v>74250</v>
      </c>
      <c r="O177" s="6">
        <v>297000</v>
      </c>
      <c r="P177" s="6">
        <v>0</v>
      </c>
      <c r="Q177" s="11">
        <v>0</v>
      </c>
      <c r="R177" s="6">
        <v>0</v>
      </c>
      <c r="S177" s="2"/>
      <c r="T177" s="2" t="s">
        <v>157</v>
      </c>
      <c r="U177" s="2"/>
      <c r="V177" s="2" t="s">
        <v>113</v>
      </c>
      <c r="W177" s="2" t="s">
        <v>425</v>
      </c>
      <c r="X177" s="2" t="s">
        <v>240</v>
      </c>
      <c r="Y177" s="2"/>
      <c r="Z177" s="2"/>
      <c r="AA177" t="s">
        <v>531</v>
      </c>
    </row>
    <row r="178" spans="1:27" x14ac:dyDescent="0.25">
      <c r="A178" s="8">
        <v>45486</v>
      </c>
      <c r="B178" s="2" t="s">
        <v>98</v>
      </c>
      <c r="C178" s="8">
        <v>45492</v>
      </c>
      <c r="D178" s="2" t="s">
        <v>190</v>
      </c>
      <c r="E178" s="2" t="s">
        <v>62</v>
      </c>
      <c r="F178" s="2" t="s">
        <v>260</v>
      </c>
      <c r="G178" s="2" t="s">
        <v>297</v>
      </c>
      <c r="H178" s="2" t="s">
        <v>75</v>
      </c>
      <c r="I178" s="2" t="s">
        <v>450</v>
      </c>
      <c r="J178" s="2" t="s">
        <v>306</v>
      </c>
      <c r="K178" s="2" t="s">
        <v>80</v>
      </c>
      <c r="L178" s="11">
        <v>6</v>
      </c>
      <c r="M178" s="11">
        <v>6</v>
      </c>
      <c r="N178" s="6">
        <v>73431</v>
      </c>
      <c r="O178" s="6">
        <v>440586</v>
      </c>
      <c r="P178" s="6">
        <v>0</v>
      </c>
      <c r="Q178" s="11">
        <v>0</v>
      </c>
      <c r="R178" s="6">
        <v>0</v>
      </c>
      <c r="S178" s="2"/>
      <c r="T178" s="2" t="s">
        <v>157</v>
      </c>
      <c r="U178" s="2"/>
      <c r="V178" s="2" t="s">
        <v>113</v>
      </c>
      <c r="W178" s="2" t="s">
        <v>425</v>
      </c>
      <c r="X178" s="2" t="s">
        <v>240</v>
      </c>
      <c r="Y178" s="2"/>
      <c r="Z178" s="2"/>
      <c r="AA178" t="s">
        <v>513</v>
      </c>
    </row>
    <row r="179" spans="1:27" x14ac:dyDescent="0.25">
      <c r="A179" s="8">
        <v>45486</v>
      </c>
      <c r="B179" s="2" t="s">
        <v>98</v>
      </c>
      <c r="C179" s="8">
        <v>45492</v>
      </c>
      <c r="D179" s="2" t="s">
        <v>190</v>
      </c>
      <c r="E179" s="2" t="s">
        <v>62</v>
      </c>
      <c r="F179" s="2" t="s">
        <v>260</v>
      </c>
      <c r="G179" s="2" t="s">
        <v>297</v>
      </c>
      <c r="H179" s="2" t="s">
        <v>75</v>
      </c>
      <c r="I179" s="2" t="s">
        <v>500</v>
      </c>
      <c r="J179" s="2" t="s">
        <v>485</v>
      </c>
      <c r="K179" s="2" t="s">
        <v>80</v>
      </c>
      <c r="L179" s="11">
        <v>4</v>
      </c>
      <c r="M179" s="11">
        <v>4</v>
      </c>
      <c r="N179" s="6">
        <v>50182</v>
      </c>
      <c r="O179" s="6">
        <v>200728</v>
      </c>
      <c r="P179" s="6">
        <v>0</v>
      </c>
      <c r="Q179" s="11">
        <v>0</v>
      </c>
      <c r="R179" s="6">
        <v>0</v>
      </c>
      <c r="S179" s="2"/>
      <c r="T179" s="2" t="s">
        <v>157</v>
      </c>
      <c r="U179" s="2"/>
      <c r="V179" s="2" t="s">
        <v>113</v>
      </c>
      <c r="W179" s="2" t="s">
        <v>425</v>
      </c>
      <c r="X179" s="2" t="s">
        <v>240</v>
      </c>
      <c r="Y179" s="2"/>
      <c r="Z179" s="2"/>
      <c r="AA179" t="s">
        <v>513</v>
      </c>
    </row>
    <row r="180" spans="1:27" x14ac:dyDescent="0.25">
      <c r="A180" s="8">
        <v>45486</v>
      </c>
      <c r="B180" s="2" t="s">
        <v>98</v>
      </c>
      <c r="C180" s="8">
        <v>45492</v>
      </c>
      <c r="D180" s="2" t="s">
        <v>190</v>
      </c>
      <c r="E180" s="2" t="s">
        <v>62</v>
      </c>
      <c r="F180" s="2" t="s">
        <v>260</v>
      </c>
      <c r="G180" s="2" t="s">
        <v>297</v>
      </c>
      <c r="H180" s="2" t="s">
        <v>75</v>
      </c>
      <c r="I180" s="2" t="s">
        <v>328</v>
      </c>
      <c r="J180" s="2" t="s">
        <v>305</v>
      </c>
      <c r="K180" s="2" t="s">
        <v>80</v>
      </c>
      <c r="L180" s="11">
        <v>4</v>
      </c>
      <c r="M180" s="11">
        <v>4</v>
      </c>
      <c r="N180" s="6">
        <v>111058</v>
      </c>
      <c r="O180" s="6">
        <v>444232</v>
      </c>
      <c r="P180" s="6">
        <v>0</v>
      </c>
      <c r="Q180" s="11">
        <v>0</v>
      </c>
      <c r="R180" s="6">
        <v>0</v>
      </c>
      <c r="S180" s="2"/>
      <c r="T180" s="2" t="s">
        <v>157</v>
      </c>
      <c r="U180" s="2"/>
      <c r="V180" s="2" t="s">
        <v>113</v>
      </c>
      <c r="W180" s="2" t="s">
        <v>425</v>
      </c>
      <c r="X180" s="2" t="s">
        <v>240</v>
      </c>
      <c r="Y180" s="2"/>
      <c r="Z180" s="2"/>
      <c r="AA180" t="s">
        <v>513</v>
      </c>
    </row>
    <row r="181" spans="1:27" x14ac:dyDescent="0.25">
      <c r="A181" s="8">
        <v>45486</v>
      </c>
      <c r="B181" s="2" t="s">
        <v>98</v>
      </c>
      <c r="C181" s="8">
        <v>45492</v>
      </c>
      <c r="D181" s="2" t="s">
        <v>190</v>
      </c>
      <c r="E181" s="2" t="s">
        <v>62</v>
      </c>
      <c r="F181" s="2" t="s">
        <v>260</v>
      </c>
      <c r="G181" s="2" t="s">
        <v>297</v>
      </c>
      <c r="H181" s="2" t="s">
        <v>75</v>
      </c>
      <c r="I181" s="2" t="s">
        <v>243</v>
      </c>
      <c r="J181" s="2" t="s">
        <v>430</v>
      </c>
      <c r="K181" s="2" t="s">
        <v>80</v>
      </c>
      <c r="L181" s="11">
        <v>4</v>
      </c>
      <c r="M181" s="11">
        <v>4</v>
      </c>
      <c r="N181" s="6">
        <v>46000</v>
      </c>
      <c r="O181" s="6">
        <v>184000</v>
      </c>
      <c r="P181" s="6">
        <v>0</v>
      </c>
      <c r="Q181" s="11">
        <v>0</v>
      </c>
      <c r="R181" s="6">
        <v>0</v>
      </c>
      <c r="S181" s="2"/>
      <c r="T181" s="2" t="s">
        <v>157</v>
      </c>
      <c r="U181" s="2"/>
      <c r="V181" s="2" t="s">
        <v>113</v>
      </c>
      <c r="W181" s="2" t="s">
        <v>425</v>
      </c>
      <c r="X181" s="2" t="s">
        <v>240</v>
      </c>
      <c r="Y181" s="2"/>
      <c r="Z181" s="2"/>
      <c r="AA181" t="s">
        <v>513</v>
      </c>
    </row>
    <row r="182" spans="1:27" x14ac:dyDescent="0.25">
      <c r="A182" s="8">
        <v>45486</v>
      </c>
      <c r="B182" s="2" t="s">
        <v>174</v>
      </c>
      <c r="C182" s="8">
        <v>45491</v>
      </c>
      <c r="D182" s="2" t="s">
        <v>339</v>
      </c>
      <c r="E182" s="2" t="s">
        <v>374</v>
      </c>
      <c r="F182" s="2" t="s">
        <v>239</v>
      </c>
      <c r="G182" s="2" t="s">
        <v>411</v>
      </c>
      <c r="H182" s="2" t="s">
        <v>251</v>
      </c>
      <c r="I182" s="2" t="s">
        <v>450</v>
      </c>
      <c r="J182" s="2" t="s">
        <v>306</v>
      </c>
      <c r="K182" s="2" t="s">
        <v>80</v>
      </c>
      <c r="L182" s="11">
        <v>4</v>
      </c>
      <c r="M182" s="11">
        <v>4</v>
      </c>
      <c r="N182" s="6">
        <v>73431</v>
      </c>
      <c r="O182" s="6">
        <v>293724</v>
      </c>
      <c r="P182" s="6">
        <v>0</v>
      </c>
      <c r="Q182" s="11">
        <v>0</v>
      </c>
      <c r="R182" s="6">
        <v>0</v>
      </c>
      <c r="S182" s="2" t="s">
        <v>207</v>
      </c>
      <c r="T182" s="2" t="s">
        <v>408</v>
      </c>
      <c r="U182" s="2" t="s">
        <v>365</v>
      </c>
      <c r="V182" s="2" t="s">
        <v>113</v>
      </c>
      <c r="W182" s="2" t="s">
        <v>425</v>
      </c>
      <c r="X182" s="2" t="s">
        <v>240</v>
      </c>
      <c r="Y182" s="2"/>
      <c r="Z182" s="2"/>
      <c r="AA182" t="s">
        <v>513</v>
      </c>
    </row>
    <row r="183" spans="1:27" x14ac:dyDescent="0.25">
      <c r="A183" s="8">
        <v>45486</v>
      </c>
      <c r="B183" s="2" t="s">
        <v>174</v>
      </c>
      <c r="C183" s="8">
        <v>45491</v>
      </c>
      <c r="D183" s="2" t="s">
        <v>339</v>
      </c>
      <c r="E183" s="2" t="s">
        <v>374</v>
      </c>
      <c r="F183" s="2" t="s">
        <v>239</v>
      </c>
      <c r="G183" s="2" t="s">
        <v>411</v>
      </c>
      <c r="H183" s="2" t="s">
        <v>251</v>
      </c>
      <c r="I183" s="2" t="s">
        <v>328</v>
      </c>
      <c r="J183" s="2" t="s">
        <v>305</v>
      </c>
      <c r="K183" s="2" t="s">
        <v>80</v>
      </c>
      <c r="L183" s="11">
        <v>4</v>
      </c>
      <c r="M183" s="11">
        <v>4</v>
      </c>
      <c r="N183" s="6">
        <v>111058</v>
      </c>
      <c r="O183" s="6">
        <v>444232</v>
      </c>
      <c r="P183" s="6">
        <v>0</v>
      </c>
      <c r="Q183" s="11">
        <v>0</v>
      </c>
      <c r="R183" s="6">
        <v>0</v>
      </c>
      <c r="S183" s="2" t="s">
        <v>207</v>
      </c>
      <c r="T183" s="2" t="s">
        <v>408</v>
      </c>
      <c r="U183" s="2" t="s">
        <v>365</v>
      </c>
      <c r="V183" s="2" t="s">
        <v>113</v>
      </c>
      <c r="W183" s="2" t="s">
        <v>425</v>
      </c>
      <c r="X183" s="2" t="s">
        <v>240</v>
      </c>
      <c r="Y183" s="2"/>
      <c r="Z183" s="2"/>
      <c r="AA183" t="s">
        <v>513</v>
      </c>
    </row>
    <row r="184" spans="1:27" x14ac:dyDescent="0.25">
      <c r="A184" s="8">
        <v>45486</v>
      </c>
      <c r="B184" s="2" t="s">
        <v>465</v>
      </c>
      <c r="C184" s="8">
        <v>45491</v>
      </c>
      <c r="D184" s="2" t="s">
        <v>493</v>
      </c>
      <c r="E184" s="2" t="s">
        <v>11</v>
      </c>
      <c r="F184" s="2" t="s">
        <v>39</v>
      </c>
      <c r="G184" s="2" t="s">
        <v>143</v>
      </c>
      <c r="H184" s="2" t="s">
        <v>251</v>
      </c>
      <c r="I184" s="2" t="s">
        <v>450</v>
      </c>
      <c r="J184" s="2" t="s">
        <v>306</v>
      </c>
      <c r="K184" s="2" t="s">
        <v>80</v>
      </c>
      <c r="L184" s="11">
        <v>4</v>
      </c>
      <c r="M184" s="11">
        <v>4</v>
      </c>
      <c r="N184" s="6">
        <v>73431</v>
      </c>
      <c r="O184" s="6">
        <v>293724</v>
      </c>
      <c r="P184" s="6">
        <v>0</v>
      </c>
      <c r="Q184" s="11">
        <v>0</v>
      </c>
      <c r="R184" s="6">
        <v>0</v>
      </c>
      <c r="S184" s="2" t="s">
        <v>207</v>
      </c>
      <c r="T184" s="2" t="s">
        <v>408</v>
      </c>
      <c r="U184" s="2" t="s">
        <v>121</v>
      </c>
      <c r="V184" s="2" t="s">
        <v>113</v>
      </c>
      <c r="W184" s="2" t="s">
        <v>425</v>
      </c>
      <c r="X184" s="2" t="s">
        <v>240</v>
      </c>
      <c r="Y184" s="2"/>
      <c r="Z184" s="2"/>
      <c r="AA184" t="s">
        <v>513</v>
      </c>
    </row>
    <row r="185" spans="1:27" x14ac:dyDescent="0.25">
      <c r="A185" s="8">
        <v>45486</v>
      </c>
      <c r="B185" s="2" t="s">
        <v>465</v>
      </c>
      <c r="C185" s="8">
        <v>45491</v>
      </c>
      <c r="D185" s="2" t="s">
        <v>493</v>
      </c>
      <c r="E185" s="2" t="s">
        <v>11</v>
      </c>
      <c r="F185" s="2" t="s">
        <v>39</v>
      </c>
      <c r="G185" s="2" t="s">
        <v>143</v>
      </c>
      <c r="H185" s="2" t="s">
        <v>251</v>
      </c>
      <c r="I185" s="2" t="s">
        <v>328</v>
      </c>
      <c r="J185" s="2" t="s">
        <v>305</v>
      </c>
      <c r="K185" s="2" t="s">
        <v>80</v>
      </c>
      <c r="L185" s="11">
        <v>4</v>
      </c>
      <c r="M185" s="11">
        <v>4</v>
      </c>
      <c r="N185" s="6">
        <v>111058</v>
      </c>
      <c r="O185" s="6">
        <v>444232</v>
      </c>
      <c r="P185" s="6">
        <v>0</v>
      </c>
      <c r="Q185" s="11">
        <v>0</v>
      </c>
      <c r="R185" s="6">
        <v>0</v>
      </c>
      <c r="S185" s="2" t="s">
        <v>207</v>
      </c>
      <c r="T185" s="2" t="s">
        <v>408</v>
      </c>
      <c r="U185" s="2" t="s">
        <v>121</v>
      </c>
      <c r="V185" s="2" t="s">
        <v>113</v>
      </c>
      <c r="W185" s="2" t="s">
        <v>425</v>
      </c>
      <c r="X185" s="2" t="s">
        <v>240</v>
      </c>
      <c r="Y185" s="2"/>
      <c r="Z185" s="2"/>
      <c r="AA185" t="s">
        <v>513</v>
      </c>
    </row>
    <row r="186" spans="1:27" x14ac:dyDescent="0.25">
      <c r="A186" s="8">
        <v>45488</v>
      </c>
      <c r="B186" s="2" t="s">
        <v>244</v>
      </c>
      <c r="C186" s="8">
        <v>45498</v>
      </c>
      <c r="D186" s="2" t="s">
        <v>434</v>
      </c>
      <c r="E186" s="2" t="s">
        <v>401</v>
      </c>
      <c r="F186" s="2" t="s">
        <v>28</v>
      </c>
      <c r="G186" s="2" t="s">
        <v>282</v>
      </c>
      <c r="H186" s="2"/>
      <c r="I186" s="2" t="s">
        <v>450</v>
      </c>
      <c r="J186" s="2" t="s">
        <v>306</v>
      </c>
      <c r="K186" s="2" t="s">
        <v>80</v>
      </c>
      <c r="L186" s="11">
        <v>5</v>
      </c>
      <c r="M186" s="11">
        <v>5</v>
      </c>
      <c r="N186" s="6">
        <v>73431</v>
      </c>
      <c r="O186" s="6">
        <v>367155</v>
      </c>
      <c r="P186" s="6">
        <v>0</v>
      </c>
      <c r="Q186" s="11">
        <v>0</v>
      </c>
      <c r="R186" s="6">
        <v>0</v>
      </c>
      <c r="S186" s="2" t="s">
        <v>162</v>
      </c>
      <c r="T186" s="2" t="s">
        <v>252</v>
      </c>
      <c r="U186" s="2" t="s">
        <v>202</v>
      </c>
      <c r="V186" s="2" t="s">
        <v>253</v>
      </c>
      <c r="W186" s="2" t="s">
        <v>425</v>
      </c>
      <c r="X186" s="2" t="s">
        <v>445</v>
      </c>
      <c r="Y186" s="2" t="s">
        <v>251</v>
      </c>
      <c r="Z186" s="2"/>
      <c r="AA186" t="s">
        <v>526</v>
      </c>
    </row>
    <row r="187" spans="1:27" x14ac:dyDescent="0.25">
      <c r="A187" s="8">
        <v>45488</v>
      </c>
      <c r="B187" s="2" t="s">
        <v>244</v>
      </c>
      <c r="C187" s="8">
        <v>45498</v>
      </c>
      <c r="D187" s="2" t="s">
        <v>434</v>
      </c>
      <c r="E187" s="2" t="s">
        <v>401</v>
      </c>
      <c r="F187" s="2" t="s">
        <v>28</v>
      </c>
      <c r="G187" s="2" t="s">
        <v>282</v>
      </c>
      <c r="H187" s="2"/>
      <c r="I187" s="2" t="s">
        <v>243</v>
      </c>
      <c r="J187" s="2" t="s">
        <v>430</v>
      </c>
      <c r="K187" s="2" t="s">
        <v>80</v>
      </c>
      <c r="L187" s="11">
        <v>10</v>
      </c>
      <c r="M187" s="11">
        <v>10</v>
      </c>
      <c r="N187" s="6">
        <v>46000</v>
      </c>
      <c r="O187" s="6">
        <v>460000</v>
      </c>
      <c r="P187" s="6">
        <v>0</v>
      </c>
      <c r="Q187" s="11">
        <v>0</v>
      </c>
      <c r="R187" s="6">
        <v>0</v>
      </c>
      <c r="S187" s="2" t="s">
        <v>162</v>
      </c>
      <c r="T187" s="2" t="s">
        <v>252</v>
      </c>
      <c r="U187" s="2" t="s">
        <v>202</v>
      </c>
      <c r="V187" s="2" t="s">
        <v>253</v>
      </c>
      <c r="W187" s="2" t="s">
        <v>425</v>
      </c>
      <c r="X187" s="2" t="s">
        <v>445</v>
      </c>
      <c r="Y187" s="2" t="s">
        <v>251</v>
      </c>
      <c r="Z187" s="2"/>
      <c r="AA187" t="s">
        <v>526</v>
      </c>
    </row>
    <row r="188" spans="1:27" x14ac:dyDescent="0.25">
      <c r="A188" s="8">
        <v>45488</v>
      </c>
      <c r="B188" s="2" t="s">
        <v>244</v>
      </c>
      <c r="C188" s="8">
        <v>45498</v>
      </c>
      <c r="D188" s="2" t="s">
        <v>434</v>
      </c>
      <c r="E188" s="2" t="s">
        <v>401</v>
      </c>
      <c r="F188" s="2" t="s">
        <v>28</v>
      </c>
      <c r="G188" s="2" t="s">
        <v>282</v>
      </c>
      <c r="H188" s="2"/>
      <c r="I188" s="2" t="s">
        <v>448</v>
      </c>
      <c r="J188" s="2" t="s">
        <v>372</v>
      </c>
      <c r="K188" s="2" t="s">
        <v>80</v>
      </c>
      <c r="L188" s="11">
        <v>10</v>
      </c>
      <c r="M188" s="11">
        <v>10</v>
      </c>
      <c r="N188" s="6">
        <v>59400</v>
      </c>
      <c r="O188" s="6">
        <v>594000</v>
      </c>
      <c r="P188" s="6">
        <v>0</v>
      </c>
      <c r="Q188" s="11">
        <v>0</v>
      </c>
      <c r="R188" s="6">
        <v>0</v>
      </c>
      <c r="S188" s="2" t="s">
        <v>162</v>
      </c>
      <c r="T188" s="2" t="s">
        <v>252</v>
      </c>
      <c r="U188" s="2" t="s">
        <v>202</v>
      </c>
      <c r="V188" s="2" t="s">
        <v>253</v>
      </c>
      <c r="W188" s="2" t="s">
        <v>425</v>
      </c>
      <c r="X188" s="2" t="s">
        <v>445</v>
      </c>
      <c r="Y188" s="2" t="s">
        <v>251</v>
      </c>
      <c r="Z188" s="2"/>
      <c r="AA188" t="s">
        <v>526</v>
      </c>
    </row>
    <row r="189" spans="1:27" x14ac:dyDescent="0.25">
      <c r="A189" s="8">
        <v>45488</v>
      </c>
      <c r="B189" s="2" t="s">
        <v>244</v>
      </c>
      <c r="C189" s="8">
        <v>45498</v>
      </c>
      <c r="D189" s="2" t="s">
        <v>434</v>
      </c>
      <c r="E189" s="2" t="s">
        <v>401</v>
      </c>
      <c r="F189" s="2" t="s">
        <v>28</v>
      </c>
      <c r="G189" s="2" t="s">
        <v>282</v>
      </c>
      <c r="H189" s="2"/>
      <c r="I189" s="2" t="s">
        <v>472</v>
      </c>
      <c r="J189" s="2" t="s">
        <v>256</v>
      </c>
      <c r="K189" s="2" t="s">
        <v>80</v>
      </c>
      <c r="L189" s="11">
        <v>5</v>
      </c>
      <c r="M189" s="11">
        <v>5</v>
      </c>
      <c r="N189" s="6">
        <v>55595</v>
      </c>
      <c r="O189" s="6">
        <v>277975</v>
      </c>
      <c r="P189" s="6">
        <v>0</v>
      </c>
      <c r="Q189" s="11">
        <v>0</v>
      </c>
      <c r="R189" s="6">
        <v>0</v>
      </c>
      <c r="S189" s="2" t="s">
        <v>162</v>
      </c>
      <c r="T189" s="2" t="s">
        <v>252</v>
      </c>
      <c r="U189" s="2" t="s">
        <v>202</v>
      </c>
      <c r="V189" s="2" t="s">
        <v>253</v>
      </c>
      <c r="W189" s="2" t="s">
        <v>425</v>
      </c>
      <c r="X189" s="2" t="s">
        <v>445</v>
      </c>
      <c r="Y189" s="2" t="s">
        <v>251</v>
      </c>
      <c r="Z189" s="2"/>
      <c r="AA189" t="s">
        <v>526</v>
      </c>
    </row>
    <row r="190" spans="1:27" x14ac:dyDescent="0.25">
      <c r="A190" s="8">
        <v>45488</v>
      </c>
      <c r="B190" s="2" t="s">
        <v>398</v>
      </c>
      <c r="C190" s="8">
        <v>45498</v>
      </c>
      <c r="D190" s="2" t="s">
        <v>10</v>
      </c>
      <c r="E190" s="2" t="s">
        <v>235</v>
      </c>
      <c r="F190" s="2" t="s">
        <v>319</v>
      </c>
      <c r="G190" s="2" t="s">
        <v>282</v>
      </c>
      <c r="H190" s="2"/>
      <c r="I190" s="2" t="s">
        <v>328</v>
      </c>
      <c r="J190" s="2" t="s">
        <v>305</v>
      </c>
      <c r="K190" s="2" t="s">
        <v>80</v>
      </c>
      <c r="L190" s="11">
        <v>6</v>
      </c>
      <c r="M190" s="11">
        <v>6</v>
      </c>
      <c r="N190" s="6">
        <v>111058</v>
      </c>
      <c r="O190" s="6">
        <v>666348</v>
      </c>
      <c r="P190" s="6">
        <v>0</v>
      </c>
      <c r="Q190" s="11">
        <v>0</v>
      </c>
      <c r="R190" s="6">
        <v>0</v>
      </c>
      <c r="S190" s="2" t="s">
        <v>162</v>
      </c>
      <c r="T190" s="2" t="s">
        <v>252</v>
      </c>
      <c r="U190" s="2" t="s">
        <v>202</v>
      </c>
      <c r="V190" s="2" t="s">
        <v>253</v>
      </c>
      <c r="W190" s="2" t="s">
        <v>425</v>
      </c>
      <c r="X190" s="2" t="s">
        <v>445</v>
      </c>
      <c r="Y190" s="2" t="s">
        <v>251</v>
      </c>
      <c r="Z190" s="2"/>
      <c r="AA190" t="s">
        <v>513</v>
      </c>
    </row>
    <row r="191" spans="1:27" x14ac:dyDescent="0.25">
      <c r="A191" s="8">
        <v>45488</v>
      </c>
      <c r="B191" s="2" t="s">
        <v>398</v>
      </c>
      <c r="C191" s="8">
        <v>45498</v>
      </c>
      <c r="D191" s="2" t="s">
        <v>10</v>
      </c>
      <c r="E191" s="2" t="s">
        <v>235</v>
      </c>
      <c r="F191" s="2" t="s">
        <v>319</v>
      </c>
      <c r="G191" s="2" t="s">
        <v>282</v>
      </c>
      <c r="H191" s="2"/>
      <c r="I191" s="2" t="s">
        <v>450</v>
      </c>
      <c r="J191" s="2" t="s">
        <v>306</v>
      </c>
      <c r="K191" s="2" t="s">
        <v>80</v>
      </c>
      <c r="L191" s="11">
        <v>8</v>
      </c>
      <c r="M191" s="11">
        <v>8</v>
      </c>
      <c r="N191" s="6">
        <v>73431</v>
      </c>
      <c r="O191" s="6">
        <v>587448</v>
      </c>
      <c r="P191" s="6">
        <v>0</v>
      </c>
      <c r="Q191" s="11">
        <v>0</v>
      </c>
      <c r="R191" s="6">
        <v>0</v>
      </c>
      <c r="S191" s="2" t="s">
        <v>162</v>
      </c>
      <c r="T191" s="2" t="s">
        <v>252</v>
      </c>
      <c r="U191" s="2" t="s">
        <v>202</v>
      </c>
      <c r="V191" s="2" t="s">
        <v>253</v>
      </c>
      <c r="W191" s="2" t="s">
        <v>425</v>
      </c>
      <c r="X191" s="2" t="s">
        <v>445</v>
      </c>
      <c r="Y191" s="2" t="s">
        <v>251</v>
      </c>
      <c r="Z191" s="2"/>
      <c r="AA191" t="s">
        <v>513</v>
      </c>
    </row>
    <row r="192" spans="1:27" x14ac:dyDescent="0.25">
      <c r="A192" s="8">
        <v>45488</v>
      </c>
      <c r="B192" s="2" t="s">
        <v>398</v>
      </c>
      <c r="C192" s="8">
        <v>45498</v>
      </c>
      <c r="D192" s="2" t="s">
        <v>10</v>
      </c>
      <c r="E192" s="2" t="s">
        <v>235</v>
      </c>
      <c r="F192" s="2" t="s">
        <v>319</v>
      </c>
      <c r="G192" s="2" t="s">
        <v>282</v>
      </c>
      <c r="H192" s="2"/>
      <c r="I192" s="2" t="s">
        <v>500</v>
      </c>
      <c r="J192" s="2" t="s">
        <v>485</v>
      </c>
      <c r="K192" s="2" t="s">
        <v>80</v>
      </c>
      <c r="L192" s="11">
        <v>5</v>
      </c>
      <c r="M192" s="11">
        <v>5</v>
      </c>
      <c r="N192" s="6">
        <v>50182</v>
      </c>
      <c r="O192" s="6">
        <v>250910</v>
      </c>
      <c r="P192" s="6">
        <v>0</v>
      </c>
      <c r="Q192" s="11">
        <v>0</v>
      </c>
      <c r="R192" s="6">
        <v>0</v>
      </c>
      <c r="S192" s="2" t="s">
        <v>162</v>
      </c>
      <c r="T192" s="2" t="s">
        <v>252</v>
      </c>
      <c r="U192" s="2" t="s">
        <v>202</v>
      </c>
      <c r="V192" s="2" t="s">
        <v>253</v>
      </c>
      <c r="W192" s="2" t="s">
        <v>425</v>
      </c>
      <c r="X192" s="2" t="s">
        <v>445</v>
      </c>
      <c r="Y192" s="2" t="s">
        <v>251</v>
      </c>
      <c r="Z192" s="2"/>
      <c r="AA192" t="s">
        <v>513</v>
      </c>
    </row>
    <row r="193" spans="1:27" x14ac:dyDescent="0.25">
      <c r="A193" s="8">
        <v>45488</v>
      </c>
      <c r="B193" s="2" t="s">
        <v>398</v>
      </c>
      <c r="C193" s="8">
        <v>45498</v>
      </c>
      <c r="D193" s="2" t="s">
        <v>10</v>
      </c>
      <c r="E193" s="2" t="s">
        <v>235</v>
      </c>
      <c r="F193" s="2" t="s">
        <v>319</v>
      </c>
      <c r="G193" s="2" t="s">
        <v>282</v>
      </c>
      <c r="H193" s="2"/>
      <c r="I193" s="2" t="s">
        <v>243</v>
      </c>
      <c r="J193" s="2" t="s">
        <v>430</v>
      </c>
      <c r="K193" s="2" t="s">
        <v>80</v>
      </c>
      <c r="L193" s="11">
        <v>5</v>
      </c>
      <c r="M193" s="11">
        <v>5</v>
      </c>
      <c r="N193" s="6">
        <v>46000</v>
      </c>
      <c r="O193" s="6">
        <v>230000</v>
      </c>
      <c r="P193" s="6">
        <v>0</v>
      </c>
      <c r="Q193" s="11">
        <v>0</v>
      </c>
      <c r="R193" s="6">
        <v>0</v>
      </c>
      <c r="S193" s="2" t="s">
        <v>162</v>
      </c>
      <c r="T193" s="2" t="s">
        <v>252</v>
      </c>
      <c r="U193" s="2" t="s">
        <v>202</v>
      </c>
      <c r="V193" s="2" t="s">
        <v>253</v>
      </c>
      <c r="W193" s="2" t="s">
        <v>425</v>
      </c>
      <c r="X193" s="2" t="s">
        <v>445</v>
      </c>
      <c r="Y193" s="2" t="s">
        <v>251</v>
      </c>
      <c r="Z193" s="2"/>
      <c r="AA193" t="s">
        <v>513</v>
      </c>
    </row>
    <row r="194" spans="1:27" x14ac:dyDescent="0.25">
      <c r="A194" s="8">
        <v>45488</v>
      </c>
      <c r="B194" s="2" t="s">
        <v>398</v>
      </c>
      <c r="C194" s="8">
        <v>45498</v>
      </c>
      <c r="D194" s="2" t="s">
        <v>10</v>
      </c>
      <c r="E194" s="2" t="s">
        <v>235</v>
      </c>
      <c r="F194" s="2" t="s">
        <v>319</v>
      </c>
      <c r="G194" s="2" t="s">
        <v>282</v>
      </c>
      <c r="H194" s="2"/>
      <c r="I194" s="2" t="s">
        <v>448</v>
      </c>
      <c r="J194" s="2" t="s">
        <v>372</v>
      </c>
      <c r="K194" s="2" t="s">
        <v>80</v>
      </c>
      <c r="L194" s="11">
        <v>3</v>
      </c>
      <c r="M194" s="11">
        <v>3</v>
      </c>
      <c r="N194" s="6">
        <v>59400</v>
      </c>
      <c r="O194" s="6">
        <v>178200</v>
      </c>
      <c r="P194" s="6">
        <v>0</v>
      </c>
      <c r="Q194" s="11">
        <v>0</v>
      </c>
      <c r="R194" s="6">
        <v>0</v>
      </c>
      <c r="S194" s="2" t="s">
        <v>162</v>
      </c>
      <c r="T194" s="2" t="s">
        <v>252</v>
      </c>
      <c r="U194" s="2" t="s">
        <v>202</v>
      </c>
      <c r="V194" s="2" t="s">
        <v>253</v>
      </c>
      <c r="W194" s="2" t="s">
        <v>425</v>
      </c>
      <c r="X194" s="2" t="s">
        <v>445</v>
      </c>
      <c r="Y194" s="2" t="s">
        <v>251</v>
      </c>
      <c r="Z194" s="2"/>
      <c r="AA194" t="s">
        <v>513</v>
      </c>
    </row>
    <row r="195" spans="1:27" x14ac:dyDescent="0.25">
      <c r="A195" s="8">
        <v>45488</v>
      </c>
      <c r="B195" s="2" t="s">
        <v>398</v>
      </c>
      <c r="C195" s="8">
        <v>45498</v>
      </c>
      <c r="D195" s="2" t="s">
        <v>10</v>
      </c>
      <c r="E195" s="2" t="s">
        <v>235</v>
      </c>
      <c r="F195" s="2" t="s">
        <v>319</v>
      </c>
      <c r="G195" s="2" t="s">
        <v>282</v>
      </c>
      <c r="H195" s="2"/>
      <c r="I195" s="2" t="s">
        <v>490</v>
      </c>
      <c r="J195" s="2" t="s">
        <v>236</v>
      </c>
      <c r="K195" s="2" t="s">
        <v>80</v>
      </c>
      <c r="L195" s="11">
        <v>3</v>
      </c>
      <c r="M195" s="11">
        <v>3</v>
      </c>
      <c r="N195" s="6">
        <v>70950</v>
      </c>
      <c r="O195" s="6">
        <v>212850</v>
      </c>
      <c r="P195" s="6">
        <v>0</v>
      </c>
      <c r="Q195" s="11">
        <v>0</v>
      </c>
      <c r="R195" s="6">
        <v>0</v>
      </c>
      <c r="S195" s="2" t="s">
        <v>162</v>
      </c>
      <c r="T195" s="2" t="s">
        <v>252</v>
      </c>
      <c r="U195" s="2" t="s">
        <v>202</v>
      </c>
      <c r="V195" s="2" t="s">
        <v>253</v>
      </c>
      <c r="W195" s="2" t="s">
        <v>425</v>
      </c>
      <c r="X195" s="2" t="s">
        <v>445</v>
      </c>
      <c r="Y195" s="2" t="s">
        <v>251</v>
      </c>
      <c r="Z195" s="2"/>
      <c r="AA195" t="s">
        <v>513</v>
      </c>
    </row>
    <row r="196" spans="1:27" x14ac:dyDescent="0.25">
      <c r="A196" s="8">
        <v>45488</v>
      </c>
      <c r="B196" s="2" t="s">
        <v>398</v>
      </c>
      <c r="C196" s="8">
        <v>45498</v>
      </c>
      <c r="D196" s="2" t="s">
        <v>10</v>
      </c>
      <c r="E196" s="2" t="s">
        <v>235</v>
      </c>
      <c r="F196" s="2" t="s">
        <v>319</v>
      </c>
      <c r="G196" s="2" t="s">
        <v>282</v>
      </c>
      <c r="H196" s="2"/>
      <c r="I196" s="2" t="s">
        <v>472</v>
      </c>
      <c r="J196" s="2" t="s">
        <v>256</v>
      </c>
      <c r="K196" s="2" t="s">
        <v>80</v>
      </c>
      <c r="L196" s="11">
        <v>5</v>
      </c>
      <c r="M196" s="11">
        <v>5</v>
      </c>
      <c r="N196" s="6">
        <v>55595</v>
      </c>
      <c r="O196" s="6">
        <v>277975</v>
      </c>
      <c r="P196" s="6">
        <v>0</v>
      </c>
      <c r="Q196" s="11">
        <v>0</v>
      </c>
      <c r="R196" s="6">
        <v>0</v>
      </c>
      <c r="S196" s="2" t="s">
        <v>162</v>
      </c>
      <c r="T196" s="2" t="s">
        <v>252</v>
      </c>
      <c r="U196" s="2" t="s">
        <v>202</v>
      </c>
      <c r="V196" s="2" t="s">
        <v>253</v>
      </c>
      <c r="W196" s="2" t="s">
        <v>425</v>
      </c>
      <c r="X196" s="2" t="s">
        <v>445</v>
      </c>
      <c r="Y196" s="2" t="s">
        <v>251</v>
      </c>
      <c r="Z196" s="2"/>
      <c r="AA196" t="s">
        <v>513</v>
      </c>
    </row>
    <row r="197" spans="1:27" x14ac:dyDescent="0.25">
      <c r="A197" s="8">
        <v>45489</v>
      </c>
      <c r="B197" s="2" t="s">
        <v>246</v>
      </c>
      <c r="C197" s="8">
        <v>45492</v>
      </c>
      <c r="D197" s="2" t="s">
        <v>94</v>
      </c>
      <c r="E197" s="2" t="s">
        <v>41</v>
      </c>
      <c r="F197" s="2" t="s">
        <v>335</v>
      </c>
      <c r="G197" s="2" t="s">
        <v>317</v>
      </c>
      <c r="H197" s="2" t="s">
        <v>251</v>
      </c>
      <c r="I197" s="2" t="s">
        <v>450</v>
      </c>
      <c r="J197" s="2" t="s">
        <v>306</v>
      </c>
      <c r="K197" s="2" t="s">
        <v>80</v>
      </c>
      <c r="L197" s="11">
        <v>5</v>
      </c>
      <c r="M197" s="11">
        <v>5</v>
      </c>
      <c r="N197" s="6">
        <v>73431</v>
      </c>
      <c r="O197" s="6">
        <v>367155</v>
      </c>
      <c r="P197" s="6">
        <v>0</v>
      </c>
      <c r="Q197" s="11">
        <v>0</v>
      </c>
      <c r="R197" s="6">
        <v>0</v>
      </c>
      <c r="S197" s="2" t="s">
        <v>207</v>
      </c>
      <c r="T197" s="2" t="s">
        <v>408</v>
      </c>
      <c r="U197" s="2" t="s">
        <v>365</v>
      </c>
      <c r="V197" s="2" t="s">
        <v>113</v>
      </c>
      <c r="W197" s="2" t="s">
        <v>425</v>
      </c>
      <c r="X197" s="2" t="s">
        <v>240</v>
      </c>
      <c r="Y197" s="2" t="s">
        <v>175</v>
      </c>
      <c r="Z197" s="2"/>
      <c r="AA197" t="s">
        <v>532</v>
      </c>
    </row>
    <row r="198" spans="1:27" x14ac:dyDescent="0.25">
      <c r="A198" s="8">
        <v>45489</v>
      </c>
      <c r="B198" s="2" t="s">
        <v>246</v>
      </c>
      <c r="C198" s="8">
        <v>45492</v>
      </c>
      <c r="D198" s="2" t="s">
        <v>94</v>
      </c>
      <c r="E198" s="2" t="s">
        <v>41</v>
      </c>
      <c r="F198" s="2" t="s">
        <v>335</v>
      </c>
      <c r="G198" s="2" t="s">
        <v>317</v>
      </c>
      <c r="H198" s="2" t="s">
        <v>251</v>
      </c>
      <c r="I198" s="2" t="s">
        <v>328</v>
      </c>
      <c r="J198" s="2" t="s">
        <v>305</v>
      </c>
      <c r="K198" s="2" t="s">
        <v>80</v>
      </c>
      <c r="L198" s="11">
        <v>5</v>
      </c>
      <c r="M198" s="11">
        <v>5</v>
      </c>
      <c r="N198" s="6">
        <v>111058</v>
      </c>
      <c r="O198" s="6">
        <v>555290</v>
      </c>
      <c r="P198" s="6">
        <v>0</v>
      </c>
      <c r="Q198" s="11">
        <v>0</v>
      </c>
      <c r="R198" s="6">
        <v>0</v>
      </c>
      <c r="S198" s="2" t="s">
        <v>207</v>
      </c>
      <c r="T198" s="2" t="s">
        <v>408</v>
      </c>
      <c r="U198" s="2" t="s">
        <v>365</v>
      </c>
      <c r="V198" s="2" t="s">
        <v>113</v>
      </c>
      <c r="W198" s="2" t="s">
        <v>425</v>
      </c>
      <c r="X198" s="2" t="s">
        <v>240</v>
      </c>
      <c r="Y198" s="2" t="s">
        <v>175</v>
      </c>
      <c r="Z198" s="2"/>
      <c r="AA198" t="s">
        <v>532</v>
      </c>
    </row>
    <row r="199" spans="1:27" x14ac:dyDescent="0.25">
      <c r="A199" s="8">
        <v>45489</v>
      </c>
      <c r="B199" s="2" t="s">
        <v>246</v>
      </c>
      <c r="C199" s="8">
        <v>45492</v>
      </c>
      <c r="D199" s="2" t="s">
        <v>94</v>
      </c>
      <c r="E199" s="2" t="s">
        <v>41</v>
      </c>
      <c r="F199" s="2" t="s">
        <v>335</v>
      </c>
      <c r="G199" s="2" t="s">
        <v>317</v>
      </c>
      <c r="H199" s="2" t="s">
        <v>251</v>
      </c>
      <c r="I199" s="2" t="s">
        <v>472</v>
      </c>
      <c r="J199" s="2" t="s">
        <v>256</v>
      </c>
      <c r="K199" s="2" t="s">
        <v>80</v>
      </c>
      <c r="L199" s="11">
        <v>5</v>
      </c>
      <c r="M199" s="11">
        <v>5</v>
      </c>
      <c r="N199" s="6">
        <v>55595</v>
      </c>
      <c r="O199" s="6">
        <v>277975</v>
      </c>
      <c r="P199" s="6">
        <v>0</v>
      </c>
      <c r="Q199" s="11">
        <v>0</v>
      </c>
      <c r="R199" s="6">
        <v>0</v>
      </c>
      <c r="S199" s="2" t="s">
        <v>207</v>
      </c>
      <c r="T199" s="2" t="s">
        <v>408</v>
      </c>
      <c r="U199" s="2" t="s">
        <v>365</v>
      </c>
      <c r="V199" s="2" t="s">
        <v>113</v>
      </c>
      <c r="W199" s="2" t="s">
        <v>425</v>
      </c>
      <c r="X199" s="2" t="s">
        <v>240</v>
      </c>
      <c r="Y199" s="2" t="s">
        <v>175</v>
      </c>
      <c r="Z199" s="2"/>
      <c r="AA199" t="s">
        <v>532</v>
      </c>
    </row>
    <row r="200" spans="1:27" x14ac:dyDescent="0.25">
      <c r="A200" s="8">
        <v>45489</v>
      </c>
      <c r="B200" s="2" t="s">
        <v>246</v>
      </c>
      <c r="C200" s="8">
        <v>45492</v>
      </c>
      <c r="D200" s="2" t="s">
        <v>94</v>
      </c>
      <c r="E200" s="2" t="s">
        <v>41</v>
      </c>
      <c r="F200" s="2" t="s">
        <v>335</v>
      </c>
      <c r="G200" s="2" t="s">
        <v>317</v>
      </c>
      <c r="H200" s="2" t="s">
        <v>251</v>
      </c>
      <c r="I200" s="2" t="s">
        <v>500</v>
      </c>
      <c r="J200" s="2" t="s">
        <v>485</v>
      </c>
      <c r="K200" s="2" t="s">
        <v>80</v>
      </c>
      <c r="L200" s="11">
        <v>5</v>
      </c>
      <c r="M200" s="11">
        <v>5</v>
      </c>
      <c r="N200" s="6">
        <v>50182</v>
      </c>
      <c r="O200" s="6">
        <v>250910</v>
      </c>
      <c r="P200" s="6">
        <v>0</v>
      </c>
      <c r="Q200" s="11">
        <v>0</v>
      </c>
      <c r="R200" s="6">
        <v>0</v>
      </c>
      <c r="S200" s="2" t="s">
        <v>207</v>
      </c>
      <c r="T200" s="2" t="s">
        <v>408</v>
      </c>
      <c r="U200" s="2" t="s">
        <v>365</v>
      </c>
      <c r="V200" s="2" t="s">
        <v>113</v>
      </c>
      <c r="W200" s="2" t="s">
        <v>425</v>
      </c>
      <c r="X200" s="2" t="s">
        <v>240</v>
      </c>
      <c r="Y200" s="2" t="s">
        <v>175</v>
      </c>
      <c r="Z200" s="2"/>
      <c r="AA200" t="s">
        <v>532</v>
      </c>
    </row>
    <row r="201" spans="1:27" x14ac:dyDescent="0.25">
      <c r="A201" s="8">
        <v>45489</v>
      </c>
      <c r="B201" s="2" t="s">
        <v>440</v>
      </c>
      <c r="C201" s="8">
        <v>45498</v>
      </c>
      <c r="D201" s="2" t="s">
        <v>310</v>
      </c>
      <c r="E201" s="2" t="s">
        <v>325</v>
      </c>
      <c r="F201" s="2" t="s">
        <v>311</v>
      </c>
      <c r="G201" s="2" t="s">
        <v>234</v>
      </c>
      <c r="H201" s="2" t="s">
        <v>7</v>
      </c>
      <c r="I201" s="2" t="s">
        <v>486</v>
      </c>
      <c r="J201" s="2" t="s">
        <v>22</v>
      </c>
      <c r="K201" s="2" t="s">
        <v>80</v>
      </c>
      <c r="L201" s="11">
        <v>20</v>
      </c>
      <c r="M201" s="11">
        <v>20</v>
      </c>
      <c r="N201" s="6">
        <v>50400</v>
      </c>
      <c r="O201" s="6">
        <v>1008000</v>
      </c>
      <c r="P201" s="6">
        <v>0</v>
      </c>
      <c r="Q201" s="11">
        <v>0</v>
      </c>
      <c r="R201" s="6">
        <v>0</v>
      </c>
      <c r="S201" s="2"/>
      <c r="T201" s="2" t="s">
        <v>491</v>
      </c>
      <c r="U201" s="2"/>
      <c r="V201" s="2" t="s">
        <v>253</v>
      </c>
      <c r="W201" s="2" t="s">
        <v>425</v>
      </c>
      <c r="X201" s="2" t="s">
        <v>445</v>
      </c>
      <c r="Y201" s="2" t="s">
        <v>251</v>
      </c>
      <c r="Z201" s="2"/>
      <c r="AA201" t="s">
        <v>513</v>
      </c>
    </row>
    <row r="202" spans="1:27" x14ac:dyDescent="0.25">
      <c r="A202" s="8">
        <v>45489</v>
      </c>
      <c r="B202" s="2" t="s">
        <v>440</v>
      </c>
      <c r="C202" s="8">
        <v>45498</v>
      </c>
      <c r="D202" s="2" t="s">
        <v>310</v>
      </c>
      <c r="E202" s="2" t="s">
        <v>325</v>
      </c>
      <c r="F202" s="2" t="s">
        <v>311</v>
      </c>
      <c r="G202" s="2" t="s">
        <v>234</v>
      </c>
      <c r="H202" s="2" t="s">
        <v>7</v>
      </c>
      <c r="I202" s="2" t="s">
        <v>45</v>
      </c>
      <c r="J202" s="2" t="s">
        <v>168</v>
      </c>
      <c r="K202" s="2" t="s">
        <v>80</v>
      </c>
      <c r="L202" s="11">
        <v>10</v>
      </c>
      <c r="M202" s="11">
        <v>10</v>
      </c>
      <c r="N202" s="6">
        <v>49500</v>
      </c>
      <c r="O202" s="6">
        <v>495000</v>
      </c>
      <c r="P202" s="6">
        <v>0</v>
      </c>
      <c r="Q202" s="11">
        <v>0</v>
      </c>
      <c r="R202" s="6">
        <v>0</v>
      </c>
      <c r="S202" s="2"/>
      <c r="T202" s="2" t="s">
        <v>491</v>
      </c>
      <c r="U202" s="2"/>
      <c r="V202" s="2" t="s">
        <v>253</v>
      </c>
      <c r="W202" s="2" t="s">
        <v>425</v>
      </c>
      <c r="X202" s="2" t="s">
        <v>445</v>
      </c>
      <c r="Y202" s="2" t="s">
        <v>251</v>
      </c>
      <c r="Z202" s="2"/>
      <c r="AA202" t="s">
        <v>513</v>
      </c>
    </row>
    <row r="203" spans="1:27" x14ac:dyDescent="0.25">
      <c r="A203" s="8">
        <v>45490</v>
      </c>
      <c r="B203" s="2" t="s">
        <v>286</v>
      </c>
      <c r="C203" s="8">
        <v>45498</v>
      </c>
      <c r="D203" s="2" t="s">
        <v>415</v>
      </c>
      <c r="E203" s="2" t="s">
        <v>271</v>
      </c>
      <c r="F203" s="2" t="s">
        <v>510</v>
      </c>
      <c r="G203" s="2" t="s">
        <v>169</v>
      </c>
      <c r="H203" s="2" t="s">
        <v>58</v>
      </c>
      <c r="I203" s="2" t="s">
        <v>450</v>
      </c>
      <c r="J203" s="2" t="s">
        <v>306</v>
      </c>
      <c r="K203" s="2" t="s">
        <v>80</v>
      </c>
      <c r="L203" s="11">
        <v>1</v>
      </c>
      <c r="M203" s="11">
        <v>1</v>
      </c>
      <c r="N203" s="6">
        <v>73431</v>
      </c>
      <c r="O203" s="6">
        <v>73431</v>
      </c>
      <c r="P203" s="6">
        <v>0</v>
      </c>
      <c r="Q203" s="11">
        <v>0</v>
      </c>
      <c r="R203" s="6">
        <v>0</v>
      </c>
      <c r="S203" s="2"/>
      <c r="T203" s="2" t="s">
        <v>270</v>
      </c>
      <c r="U203" s="2"/>
      <c r="V203" s="2" t="s">
        <v>113</v>
      </c>
      <c r="W203" s="2" t="s">
        <v>425</v>
      </c>
      <c r="X203" s="2" t="s">
        <v>240</v>
      </c>
      <c r="Y203" s="2"/>
      <c r="Z203" s="2"/>
      <c r="AA203" t="s">
        <v>533</v>
      </c>
    </row>
    <row r="204" spans="1:27" x14ac:dyDescent="0.25">
      <c r="A204" s="8">
        <v>45490</v>
      </c>
      <c r="B204" s="2" t="s">
        <v>286</v>
      </c>
      <c r="C204" s="8">
        <v>45498</v>
      </c>
      <c r="D204" s="2" t="s">
        <v>415</v>
      </c>
      <c r="E204" s="2" t="s">
        <v>271</v>
      </c>
      <c r="F204" s="2" t="s">
        <v>510</v>
      </c>
      <c r="G204" s="2" t="s">
        <v>169</v>
      </c>
      <c r="H204" s="2" t="s">
        <v>58</v>
      </c>
      <c r="I204" s="2" t="s">
        <v>472</v>
      </c>
      <c r="J204" s="2" t="s">
        <v>256</v>
      </c>
      <c r="K204" s="2" t="s">
        <v>80</v>
      </c>
      <c r="L204" s="11">
        <v>2</v>
      </c>
      <c r="M204" s="11">
        <v>2</v>
      </c>
      <c r="N204" s="6">
        <v>55595</v>
      </c>
      <c r="O204" s="6">
        <v>111190</v>
      </c>
      <c r="P204" s="6">
        <v>0</v>
      </c>
      <c r="Q204" s="11">
        <v>0</v>
      </c>
      <c r="R204" s="6">
        <v>0</v>
      </c>
      <c r="S204" s="2"/>
      <c r="T204" s="2" t="s">
        <v>270</v>
      </c>
      <c r="U204" s="2"/>
      <c r="V204" s="2" t="s">
        <v>113</v>
      </c>
      <c r="W204" s="2" t="s">
        <v>425</v>
      </c>
      <c r="X204" s="2" t="s">
        <v>240</v>
      </c>
      <c r="Y204" s="2"/>
      <c r="Z204" s="2"/>
      <c r="AA204" t="s">
        <v>533</v>
      </c>
    </row>
    <row r="205" spans="1:27" x14ac:dyDescent="0.25">
      <c r="A205" s="8">
        <v>45490</v>
      </c>
      <c r="B205" s="2" t="s">
        <v>286</v>
      </c>
      <c r="C205" s="8">
        <v>45498</v>
      </c>
      <c r="D205" s="2" t="s">
        <v>415</v>
      </c>
      <c r="E205" s="2" t="s">
        <v>271</v>
      </c>
      <c r="F205" s="2" t="s">
        <v>510</v>
      </c>
      <c r="G205" s="2" t="s">
        <v>169</v>
      </c>
      <c r="H205" s="2" t="s">
        <v>58</v>
      </c>
      <c r="I205" s="2" t="s">
        <v>490</v>
      </c>
      <c r="J205" s="2" t="s">
        <v>236</v>
      </c>
      <c r="K205" s="2" t="s">
        <v>80</v>
      </c>
      <c r="L205" s="11">
        <v>4</v>
      </c>
      <c r="M205" s="11">
        <v>4</v>
      </c>
      <c r="N205" s="6">
        <v>70950</v>
      </c>
      <c r="O205" s="6">
        <v>283800</v>
      </c>
      <c r="P205" s="6">
        <v>0</v>
      </c>
      <c r="Q205" s="11">
        <v>0</v>
      </c>
      <c r="R205" s="6">
        <v>0</v>
      </c>
      <c r="S205" s="2"/>
      <c r="T205" s="2" t="s">
        <v>270</v>
      </c>
      <c r="U205" s="2"/>
      <c r="V205" s="2" t="s">
        <v>113</v>
      </c>
      <c r="W205" s="2" t="s">
        <v>425</v>
      </c>
      <c r="X205" s="2" t="s">
        <v>240</v>
      </c>
      <c r="Y205" s="2"/>
      <c r="Z205" s="2"/>
      <c r="AA205" t="s">
        <v>533</v>
      </c>
    </row>
    <row r="206" spans="1:27" x14ac:dyDescent="0.25">
      <c r="A206" s="8">
        <v>45490</v>
      </c>
      <c r="B206" s="2" t="s">
        <v>286</v>
      </c>
      <c r="C206" s="8">
        <v>45498</v>
      </c>
      <c r="D206" s="2" t="s">
        <v>415</v>
      </c>
      <c r="E206" s="2" t="s">
        <v>271</v>
      </c>
      <c r="F206" s="2" t="s">
        <v>510</v>
      </c>
      <c r="G206" s="2" t="s">
        <v>169</v>
      </c>
      <c r="H206" s="2" t="s">
        <v>58</v>
      </c>
      <c r="I206" s="2" t="s">
        <v>164</v>
      </c>
      <c r="J206" s="2" t="s">
        <v>444</v>
      </c>
      <c r="K206" s="2" t="s">
        <v>80</v>
      </c>
      <c r="L206" s="11">
        <v>4</v>
      </c>
      <c r="M206" s="11">
        <v>4</v>
      </c>
      <c r="N206" s="6">
        <v>111606</v>
      </c>
      <c r="O206" s="6">
        <v>446424</v>
      </c>
      <c r="P206" s="6">
        <v>0</v>
      </c>
      <c r="Q206" s="11">
        <v>0</v>
      </c>
      <c r="R206" s="6">
        <v>0</v>
      </c>
      <c r="S206" s="2"/>
      <c r="T206" s="2" t="s">
        <v>270</v>
      </c>
      <c r="U206" s="2"/>
      <c r="V206" s="2" t="s">
        <v>113</v>
      </c>
      <c r="W206" s="2" t="s">
        <v>425</v>
      </c>
      <c r="X206" s="2" t="s">
        <v>240</v>
      </c>
      <c r="Y206" s="2"/>
      <c r="Z206" s="2"/>
      <c r="AA206" t="s">
        <v>533</v>
      </c>
    </row>
    <row r="207" spans="1:27" x14ac:dyDescent="0.25">
      <c r="A207" s="8">
        <v>45491</v>
      </c>
      <c r="B207" s="2" t="s">
        <v>302</v>
      </c>
      <c r="C207" s="8">
        <v>45492</v>
      </c>
      <c r="D207" s="2" t="s">
        <v>148</v>
      </c>
      <c r="E207" s="2" t="s">
        <v>185</v>
      </c>
      <c r="F207" s="2" t="s">
        <v>260</v>
      </c>
      <c r="G207" s="2" t="s">
        <v>297</v>
      </c>
      <c r="H207" s="2" t="s">
        <v>75</v>
      </c>
      <c r="I207" s="2" t="s">
        <v>328</v>
      </c>
      <c r="J207" s="2" t="s">
        <v>305</v>
      </c>
      <c r="K207" s="2" t="s">
        <v>80</v>
      </c>
      <c r="L207" s="11">
        <v>5</v>
      </c>
      <c r="M207" s="11">
        <v>5</v>
      </c>
      <c r="N207" s="6">
        <v>111058</v>
      </c>
      <c r="O207" s="6">
        <v>555290</v>
      </c>
      <c r="P207" s="6">
        <v>0</v>
      </c>
      <c r="Q207" s="11">
        <v>0</v>
      </c>
      <c r="R207" s="6">
        <v>0</v>
      </c>
      <c r="S207" s="2"/>
      <c r="T207" s="2" t="s">
        <v>157</v>
      </c>
      <c r="U207" s="2"/>
      <c r="V207" s="2" t="s">
        <v>113</v>
      </c>
      <c r="W207" s="2" t="s">
        <v>425</v>
      </c>
      <c r="X207" s="2" t="s">
        <v>240</v>
      </c>
      <c r="Y207" s="2"/>
      <c r="Z207" s="2"/>
      <c r="AA207" t="s">
        <v>513</v>
      </c>
    </row>
    <row r="208" spans="1:27" x14ac:dyDescent="0.25">
      <c r="A208" s="8">
        <v>45491</v>
      </c>
      <c r="B208" s="2" t="s">
        <v>302</v>
      </c>
      <c r="C208" s="8">
        <v>45492</v>
      </c>
      <c r="D208" s="2" t="s">
        <v>148</v>
      </c>
      <c r="E208" s="2" t="s">
        <v>185</v>
      </c>
      <c r="F208" s="2" t="s">
        <v>260</v>
      </c>
      <c r="G208" s="2" t="s">
        <v>297</v>
      </c>
      <c r="H208" s="2" t="s">
        <v>75</v>
      </c>
      <c r="I208" s="2" t="s">
        <v>450</v>
      </c>
      <c r="J208" s="2" t="s">
        <v>306</v>
      </c>
      <c r="K208" s="2" t="s">
        <v>80</v>
      </c>
      <c r="L208" s="11">
        <v>5</v>
      </c>
      <c r="M208" s="11">
        <v>5</v>
      </c>
      <c r="N208" s="6">
        <v>73431</v>
      </c>
      <c r="O208" s="6">
        <v>367155</v>
      </c>
      <c r="P208" s="6">
        <v>0</v>
      </c>
      <c r="Q208" s="11">
        <v>0</v>
      </c>
      <c r="R208" s="6">
        <v>0</v>
      </c>
      <c r="S208" s="2"/>
      <c r="T208" s="2" t="s">
        <v>157</v>
      </c>
      <c r="U208" s="2"/>
      <c r="V208" s="2" t="s">
        <v>113</v>
      </c>
      <c r="W208" s="2" t="s">
        <v>425</v>
      </c>
      <c r="X208" s="2" t="s">
        <v>240</v>
      </c>
      <c r="Y208" s="2"/>
      <c r="Z208" s="2"/>
      <c r="AA208" t="s">
        <v>513</v>
      </c>
    </row>
    <row r="209" spans="1:27" x14ac:dyDescent="0.25">
      <c r="A209" s="8">
        <v>45491</v>
      </c>
      <c r="B209" s="2" t="s">
        <v>302</v>
      </c>
      <c r="C209" s="8">
        <v>45492</v>
      </c>
      <c r="D209" s="2" t="s">
        <v>148</v>
      </c>
      <c r="E209" s="2" t="s">
        <v>185</v>
      </c>
      <c r="F209" s="2" t="s">
        <v>260</v>
      </c>
      <c r="G209" s="2" t="s">
        <v>297</v>
      </c>
      <c r="H209" s="2" t="s">
        <v>75</v>
      </c>
      <c r="I209" s="2" t="s">
        <v>472</v>
      </c>
      <c r="J209" s="2" t="s">
        <v>256</v>
      </c>
      <c r="K209" s="2" t="s">
        <v>80</v>
      </c>
      <c r="L209" s="11">
        <v>3</v>
      </c>
      <c r="M209" s="11">
        <v>3</v>
      </c>
      <c r="N209" s="6">
        <v>55595</v>
      </c>
      <c r="O209" s="6">
        <v>166785</v>
      </c>
      <c r="P209" s="6">
        <v>0</v>
      </c>
      <c r="Q209" s="11">
        <v>0</v>
      </c>
      <c r="R209" s="6">
        <v>0</v>
      </c>
      <c r="S209" s="2"/>
      <c r="T209" s="2" t="s">
        <v>157</v>
      </c>
      <c r="U209" s="2"/>
      <c r="V209" s="2" t="s">
        <v>113</v>
      </c>
      <c r="W209" s="2" t="s">
        <v>425</v>
      </c>
      <c r="X209" s="2" t="s">
        <v>240</v>
      </c>
      <c r="Y209" s="2"/>
      <c r="Z209" s="2"/>
      <c r="AA209" t="s">
        <v>513</v>
      </c>
    </row>
    <row r="210" spans="1:27" x14ac:dyDescent="0.25">
      <c r="A210" s="8">
        <v>45491</v>
      </c>
      <c r="B210" s="2" t="s">
        <v>302</v>
      </c>
      <c r="C210" s="8">
        <v>45492</v>
      </c>
      <c r="D210" s="2" t="s">
        <v>148</v>
      </c>
      <c r="E210" s="2" t="s">
        <v>185</v>
      </c>
      <c r="F210" s="2" t="s">
        <v>260</v>
      </c>
      <c r="G210" s="2" t="s">
        <v>297</v>
      </c>
      <c r="H210" s="2" t="s">
        <v>75</v>
      </c>
      <c r="I210" s="2" t="s">
        <v>448</v>
      </c>
      <c r="J210" s="2" t="s">
        <v>372</v>
      </c>
      <c r="K210" s="2" t="s">
        <v>80</v>
      </c>
      <c r="L210" s="11">
        <v>5</v>
      </c>
      <c r="M210" s="11">
        <v>5</v>
      </c>
      <c r="N210" s="6">
        <v>74250</v>
      </c>
      <c r="O210" s="6">
        <v>371250</v>
      </c>
      <c r="P210" s="6">
        <v>0</v>
      </c>
      <c r="Q210" s="11">
        <v>0</v>
      </c>
      <c r="R210" s="6">
        <v>0</v>
      </c>
      <c r="S210" s="2"/>
      <c r="T210" s="2" t="s">
        <v>157</v>
      </c>
      <c r="U210" s="2"/>
      <c r="V210" s="2" t="s">
        <v>113</v>
      </c>
      <c r="W210" s="2" t="s">
        <v>425</v>
      </c>
      <c r="X210" s="2" t="s">
        <v>240</v>
      </c>
      <c r="Y210" s="2"/>
      <c r="Z210" s="2"/>
      <c r="AA210" t="s">
        <v>513</v>
      </c>
    </row>
    <row r="211" spans="1:27" x14ac:dyDescent="0.25">
      <c r="A211" s="8">
        <v>45491</v>
      </c>
      <c r="B211" s="2" t="s">
        <v>21</v>
      </c>
      <c r="C211" s="8">
        <v>45492</v>
      </c>
      <c r="D211" s="2" t="s">
        <v>59</v>
      </c>
      <c r="E211" s="2" t="s">
        <v>25</v>
      </c>
      <c r="F211" s="2" t="s">
        <v>260</v>
      </c>
      <c r="G211" s="2" t="s">
        <v>297</v>
      </c>
      <c r="H211" s="2" t="s">
        <v>75</v>
      </c>
      <c r="I211" s="2" t="s">
        <v>328</v>
      </c>
      <c r="J211" s="2" t="s">
        <v>305</v>
      </c>
      <c r="K211" s="2" t="s">
        <v>80</v>
      </c>
      <c r="L211" s="11">
        <v>3</v>
      </c>
      <c r="M211" s="11">
        <v>3</v>
      </c>
      <c r="N211" s="6">
        <v>111058</v>
      </c>
      <c r="O211" s="6">
        <v>333174</v>
      </c>
      <c r="P211" s="6">
        <v>0</v>
      </c>
      <c r="Q211" s="11">
        <v>0</v>
      </c>
      <c r="R211" s="6">
        <v>0</v>
      </c>
      <c r="S211" s="2"/>
      <c r="T211" s="2" t="s">
        <v>157</v>
      </c>
      <c r="U211" s="2"/>
      <c r="V211" s="2" t="s">
        <v>113</v>
      </c>
      <c r="W211" s="2" t="s">
        <v>425</v>
      </c>
      <c r="X211" s="2" t="s">
        <v>240</v>
      </c>
      <c r="Y211" s="2"/>
      <c r="Z211" s="2"/>
      <c r="AA211" t="s">
        <v>513</v>
      </c>
    </row>
    <row r="212" spans="1:27" x14ac:dyDescent="0.25">
      <c r="A212" s="8">
        <v>45491</v>
      </c>
      <c r="B212" s="2" t="s">
        <v>21</v>
      </c>
      <c r="C212" s="8">
        <v>45492</v>
      </c>
      <c r="D212" s="2" t="s">
        <v>59</v>
      </c>
      <c r="E212" s="2" t="s">
        <v>25</v>
      </c>
      <c r="F212" s="2" t="s">
        <v>260</v>
      </c>
      <c r="G212" s="2" t="s">
        <v>297</v>
      </c>
      <c r="H212" s="2" t="s">
        <v>75</v>
      </c>
      <c r="I212" s="2" t="s">
        <v>450</v>
      </c>
      <c r="J212" s="2" t="s">
        <v>306</v>
      </c>
      <c r="K212" s="2" t="s">
        <v>80</v>
      </c>
      <c r="L212" s="11">
        <v>3</v>
      </c>
      <c r="M212" s="11">
        <v>3</v>
      </c>
      <c r="N212" s="6">
        <v>73431</v>
      </c>
      <c r="O212" s="6">
        <v>220293</v>
      </c>
      <c r="P212" s="6">
        <v>0</v>
      </c>
      <c r="Q212" s="11">
        <v>0</v>
      </c>
      <c r="R212" s="6">
        <v>0</v>
      </c>
      <c r="S212" s="2"/>
      <c r="T212" s="2" t="s">
        <v>157</v>
      </c>
      <c r="U212" s="2"/>
      <c r="V212" s="2" t="s">
        <v>113</v>
      </c>
      <c r="W212" s="2" t="s">
        <v>425</v>
      </c>
      <c r="X212" s="2" t="s">
        <v>240</v>
      </c>
      <c r="Y212" s="2"/>
      <c r="Z212" s="2"/>
      <c r="AA212" t="s">
        <v>513</v>
      </c>
    </row>
    <row r="213" spans="1:27" x14ac:dyDescent="0.25">
      <c r="A213" s="8">
        <v>45491</v>
      </c>
      <c r="B213" s="2" t="s">
        <v>21</v>
      </c>
      <c r="C213" s="8">
        <v>45492</v>
      </c>
      <c r="D213" s="2" t="s">
        <v>59</v>
      </c>
      <c r="E213" s="2" t="s">
        <v>25</v>
      </c>
      <c r="F213" s="2" t="s">
        <v>260</v>
      </c>
      <c r="G213" s="2" t="s">
        <v>297</v>
      </c>
      <c r="H213" s="2" t="s">
        <v>75</v>
      </c>
      <c r="I213" s="2" t="s">
        <v>472</v>
      </c>
      <c r="J213" s="2" t="s">
        <v>256</v>
      </c>
      <c r="K213" s="2" t="s">
        <v>80</v>
      </c>
      <c r="L213" s="11">
        <v>5</v>
      </c>
      <c r="M213" s="11">
        <v>5</v>
      </c>
      <c r="N213" s="6">
        <v>55595</v>
      </c>
      <c r="O213" s="6">
        <v>277975</v>
      </c>
      <c r="P213" s="6">
        <v>0</v>
      </c>
      <c r="Q213" s="11">
        <v>0</v>
      </c>
      <c r="R213" s="6">
        <v>0</v>
      </c>
      <c r="S213" s="2"/>
      <c r="T213" s="2" t="s">
        <v>157</v>
      </c>
      <c r="U213" s="2"/>
      <c r="V213" s="2" t="s">
        <v>113</v>
      </c>
      <c r="W213" s="2" t="s">
        <v>425</v>
      </c>
      <c r="X213" s="2" t="s">
        <v>240</v>
      </c>
      <c r="Y213" s="2"/>
      <c r="Z213" s="2"/>
      <c r="AA213" t="s">
        <v>513</v>
      </c>
    </row>
    <row r="214" spans="1:27" x14ac:dyDescent="0.25">
      <c r="A214" s="8">
        <v>45491</v>
      </c>
      <c r="B214" s="2" t="s">
        <v>21</v>
      </c>
      <c r="C214" s="8">
        <v>45492</v>
      </c>
      <c r="D214" s="2" t="s">
        <v>59</v>
      </c>
      <c r="E214" s="2" t="s">
        <v>25</v>
      </c>
      <c r="F214" s="2" t="s">
        <v>260</v>
      </c>
      <c r="G214" s="2" t="s">
        <v>297</v>
      </c>
      <c r="H214" s="2" t="s">
        <v>75</v>
      </c>
      <c r="I214" s="2" t="s">
        <v>243</v>
      </c>
      <c r="J214" s="2" t="s">
        <v>430</v>
      </c>
      <c r="K214" s="2" t="s">
        <v>80</v>
      </c>
      <c r="L214" s="11">
        <v>3</v>
      </c>
      <c r="M214" s="11">
        <v>3</v>
      </c>
      <c r="N214" s="6">
        <v>46000</v>
      </c>
      <c r="O214" s="6">
        <v>138000</v>
      </c>
      <c r="P214" s="6">
        <v>0</v>
      </c>
      <c r="Q214" s="11">
        <v>0</v>
      </c>
      <c r="R214" s="6">
        <v>0</v>
      </c>
      <c r="S214" s="2"/>
      <c r="T214" s="2" t="s">
        <v>157</v>
      </c>
      <c r="U214" s="2"/>
      <c r="V214" s="2" t="s">
        <v>113</v>
      </c>
      <c r="W214" s="2" t="s">
        <v>425</v>
      </c>
      <c r="X214" s="2" t="s">
        <v>240</v>
      </c>
      <c r="Y214" s="2"/>
      <c r="Z214" s="2"/>
      <c r="AA214" t="s">
        <v>513</v>
      </c>
    </row>
    <row r="215" spans="1:27" x14ac:dyDescent="0.25">
      <c r="A215" s="8">
        <v>45491</v>
      </c>
      <c r="B215" s="2" t="s">
        <v>21</v>
      </c>
      <c r="C215" s="8">
        <v>45492</v>
      </c>
      <c r="D215" s="2" t="s">
        <v>59</v>
      </c>
      <c r="E215" s="2" t="s">
        <v>25</v>
      </c>
      <c r="F215" s="2" t="s">
        <v>260</v>
      </c>
      <c r="G215" s="2" t="s">
        <v>297</v>
      </c>
      <c r="H215" s="2" t="s">
        <v>75</v>
      </c>
      <c r="I215" s="2" t="s">
        <v>490</v>
      </c>
      <c r="J215" s="2" t="s">
        <v>236</v>
      </c>
      <c r="K215" s="2" t="s">
        <v>80</v>
      </c>
      <c r="L215" s="11">
        <v>3</v>
      </c>
      <c r="M215" s="11">
        <v>3</v>
      </c>
      <c r="N215" s="6">
        <v>70950</v>
      </c>
      <c r="O215" s="6">
        <v>212850</v>
      </c>
      <c r="P215" s="6">
        <v>0</v>
      </c>
      <c r="Q215" s="11">
        <v>0</v>
      </c>
      <c r="R215" s="6">
        <v>0</v>
      </c>
      <c r="S215" s="2"/>
      <c r="T215" s="2" t="s">
        <v>157</v>
      </c>
      <c r="U215" s="2"/>
      <c r="V215" s="2" t="s">
        <v>113</v>
      </c>
      <c r="W215" s="2" t="s">
        <v>425</v>
      </c>
      <c r="X215" s="2" t="s">
        <v>240</v>
      </c>
      <c r="Y215" s="2"/>
      <c r="Z215" s="2"/>
      <c r="AA215" t="s">
        <v>513</v>
      </c>
    </row>
    <row r="216" spans="1:27" x14ac:dyDescent="0.25">
      <c r="A216" s="8">
        <v>45492</v>
      </c>
      <c r="B216" s="2" t="s">
        <v>280</v>
      </c>
      <c r="C216" s="8">
        <v>45498</v>
      </c>
      <c r="D216" s="2" t="s">
        <v>272</v>
      </c>
      <c r="E216" s="2" t="s">
        <v>371</v>
      </c>
      <c r="F216" s="2" t="s">
        <v>505</v>
      </c>
      <c r="G216" s="2" t="s">
        <v>411</v>
      </c>
      <c r="H216" s="2" t="s">
        <v>251</v>
      </c>
      <c r="I216" s="2" t="s">
        <v>328</v>
      </c>
      <c r="J216" s="2" t="s">
        <v>305</v>
      </c>
      <c r="K216" s="2" t="s">
        <v>80</v>
      </c>
      <c r="L216" s="11">
        <v>8</v>
      </c>
      <c r="M216" s="11">
        <v>8</v>
      </c>
      <c r="N216" s="6">
        <v>111058</v>
      </c>
      <c r="O216" s="6">
        <v>888464</v>
      </c>
      <c r="P216" s="6">
        <v>0</v>
      </c>
      <c r="Q216" s="11">
        <v>0</v>
      </c>
      <c r="R216" s="6">
        <v>0</v>
      </c>
      <c r="S216" s="2" t="s">
        <v>218</v>
      </c>
      <c r="T216" s="2" t="s">
        <v>408</v>
      </c>
      <c r="U216" s="2" t="s">
        <v>400</v>
      </c>
      <c r="V216" s="2" t="s">
        <v>113</v>
      </c>
      <c r="W216" s="2" t="s">
        <v>425</v>
      </c>
      <c r="X216" s="2" t="s">
        <v>240</v>
      </c>
      <c r="Y216" s="2"/>
      <c r="Z216" s="2"/>
      <c r="AA216" t="s">
        <v>513</v>
      </c>
    </row>
    <row r="217" spans="1:27" x14ac:dyDescent="0.25">
      <c r="A217" s="8">
        <v>45492</v>
      </c>
      <c r="B217" s="2" t="s">
        <v>203</v>
      </c>
      <c r="C217" s="8">
        <v>45498</v>
      </c>
      <c r="D217" s="2" t="s">
        <v>86</v>
      </c>
      <c r="E217" s="2" t="s">
        <v>166</v>
      </c>
      <c r="F217" s="2" t="s">
        <v>17</v>
      </c>
      <c r="G217" s="2" t="s">
        <v>282</v>
      </c>
      <c r="H217" s="2"/>
      <c r="I217" s="2" t="s">
        <v>243</v>
      </c>
      <c r="J217" s="2" t="s">
        <v>430</v>
      </c>
      <c r="K217" s="2" t="s">
        <v>80</v>
      </c>
      <c r="L217" s="11">
        <v>5</v>
      </c>
      <c r="M217" s="11">
        <v>5</v>
      </c>
      <c r="N217" s="6">
        <v>46000</v>
      </c>
      <c r="O217" s="6">
        <v>230000</v>
      </c>
      <c r="P217" s="6">
        <v>0</v>
      </c>
      <c r="Q217" s="11">
        <v>0</v>
      </c>
      <c r="R217" s="6">
        <v>0</v>
      </c>
      <c r="S217" s="2" t="s">
        <v>196</v>
      </c>
      <c r="T217" s="2" t="s">
        <v>252</v>
      </c>
      <c r="U217" s="2" t="s">
        <v>232</v>
      </c>
      <c r="V217" s="2" t="s">
        <v>253</v>
      </c>
      <c r="W217" s="2" t="s">
        <v>425</v>
      </c>
      <c r="X217" s="2" t="s">
        <v>445</v>
      </c>
      <c r="Y217" s="2"/>
      <c r="Z217" s="2"/>
      <c r="AA217" t="s">
        <v>534</v>
      </c>
    </row>
    <row r="218" spans="1:27" x14ac:dyDescent="0.25">
      <c r="A218" s="8">
        <v>45492</v>
      </c>
      <c r="B218" s="2" t="s">
        <v>203</v>
      </c>
      <c r="C218" s="8">
        <v>45498</v>
      </c>
      <c r="D218" s="2" t="s">
        <v>86</v>
      </c>
      <c r="E218" s="2" t="s">
        <v>166</v>
      </c>
      <c r="F218" s="2" t="s">
        <v>17</v>
      </c>
      <c r="G218" s="2" t="s">
        <v>282</v>
      </c>
      <c r="H218" s="2"/>
      <c r="I218" s="2" t="s">
        <v>500</v>
      </c>
      <c r="J218" s="2" t="s">
        <v>485</v>
      </c>
      <c r="K218" s="2" t="s">
        <v>80</v>
      </c>
      <c r="L218" s="11">
        <v>5</v>
      </c>
      <c r="M218" s="11">
        <v>5</v>
      </c>
      <c r="N218" s="6">
        <v>50182</v>
      </c>
      <c r="O218" s="6">
        <v>250910</v>
      </c>
      <c r="P218" s="6">
        <v>0</v>
      </c>
      <c r="Q218" s="11">
        <v>0</v>
      </c>
      <c r="R218" s="6">
        <v>0</v>
      </c>
      <c r="S218" s="2" t="s">
        <v>196</v>
      </c>
      <c r="T218" s="2" t="s">
        <v>252</v>
      </c>
      <c r="U218" s="2" t="s">
        <v>232</v>
      </c>
      <c r="V218" s="2" t="s">
        <v>253</v>
      </c>
      <c r="W218" s="2" t="s">
        <v>425</v>
      </c>
      <c r="X218" s="2" t="s">
        <v>445</v>
      </c>
      <c r="Y218" s="2"/>
      <c r="Z218" s="2"/>
      <c r="AA218" t="s">
        <v>534</v>
      </c>
    </row>
    <row r="219" spans="1:27" x14ac:dyDescent="0.25">
      <c r="A219" s="8">
        <v>45492</v>
      </c>
      <c r="B219" s="2" t="s">
        <v>203</v>
      </c>
      <c r="C219" s="8">
        <v>45498</v>
      </c>
      <c r="D219" s="2" t="s">
        <v>86</v>
      </c>
      <c r="E219" s="2" t="s">
        <v>166</v>
      </c>
      <c r="F219" s="2" t="s">
        <v>17</v>
      </c>
      <c r="G219" s="2" t="s">
        <v>282</v>
      </c>
      <c r="H219" s="2"/>
      <c r="I219" s="2" t="s">
        <v>14</v>
      </c>
      <c r="J219" s="2" t="s">
        <v>461</v>
      </c>
      <c r="K219" s="2" t="s">
        <v>80</v>
      </c>
      <c r="L219" s="11">
        <v>4</v>
      </c>
      <c r="M219" s="11">
        <v>4</v>
      </c>
      <c r="N219" s="6">
        <v>101989</v>
      </c>
      <c r="O219" s="6">
        <v>407956</v>
      </c>
      <c r="P219" s="6">
        <v>0</v>
      </c>
      <c r="Q219" s="11">
        <v>0</v>
      </c>
      <c r="R219" s="6">
        <v>0</v>
      </c>
      <c r="S219" s="2" t="s">
        <v>196</v>
      </c>
      <c r="T219" s="2" t="s">
        <v>252</v>
      </c>
      <c r="U219" s="2" t="s">
        <v>232</v>
      </c>
      <c r="V219" s="2" t="s">
        <v>253</v>
      </c>
      <c r="W219" s="2" t="s">
        <v>425</v>
      </c>
      <c r="X219" s="2" t="s">
        <v>445</v>
      </c>
      <c r="Y219" s="2"/>
      <c r="Z219" s="2"/>
      <c r="AA219" t="s">
        <v>534</v>
      </c>
    </row>
    <row r="220" spans="1:27" x14ac:dyDescent="0.25">
      <c r="A220" s="8">
        <v>45492</v>
      </c>
      <c r="B220" s="2" t="s">
        <v>203</v>
      </c>
      <c r="C220" s="8">
        <v>45498</v>
      </c>
      <c r="D220" s="2" t="s">
        <v>86</v>
      </c>
      <c r="E220" s="2" t="s">
        <v>166</v>
      </c>
      <c r="F220" s="2" t="s">
        <v>17</v>
      </c>
      <c r="G220" s="2" t="s">
        <v>282</v>
      </c>
      <c r="H220" s="2"/>
      <c r="I220" s="2" t="s">
        <v>164</v>
      </c>
      <c r="J220" s="2" t="s">
        <v>444</v>
      </c>
      <c r="K220" s="2" t="s">
        <v>80</v>
      </c>
      <c r="L220" s="11">
        <v>5</v>
      </c>
      <c r="M220" s="11">
        <v>5</v>
      </c>
      <c r="N220" s="6">
        <v>111606</v>
      </c>
      <c r="O220" s="6">
        <v>558030</v>
      </c>
      <c r="P220" s="6">
        <v>0</v>
      </c>
      <c r="Q220" s="11">
        <v>0</v>
      </c>
      <c r="R220" s="6">
        <v>0</v>
      </c>
      <c r="S220" s="2" t="s">
        <v>196</v>
      </c>
      <c r="T220" s="2" t="s">
        <v>252</v>
      </c>
      <c r="U220" s="2" t="s">
        <v>232</v>
      </c>
      <c r="V220" s="2" t="s">
        <v>253</v>
      </c>
      <c r="W220" s="2" t="s">
        <v>425</v>
      </c>
      <c r="X220" s="2" t="s">
        <v>445</v>
      </c>
      <c r="Y220" s="2"/>
      <c r="Z220" s="2"/>
      <c r="AA220" t="s">
        <v>534</v>
      </c>
    </row>
    <row r="221" spans="1:27" x14ac:dyDescent="0.25">
      <c r="A221" s="8">
        <v>45492</v>
      </c>
      <c r="B221" s="2" t="s">
        <v>203</v>
      </c>
      <c r="C221" s="8">
        <v>45498</v>
      </c>
      <c r="D221" s="2" t="s">
        <v>86</v>
      </c>
      <c r="E221" s="2" t="s">
        <v>166</v>
      </c>
      <c r="F221" s="2" t="s">
        <v>17</v>
      </c>
      <c r="G221" s="2" t="s">
        <v>282</v>
      </c>
      <c r="H221" s="2"/>
      <c r="I221" s="2" t="s">
        <v>312</v>
      </c>
      <c r="J221" s="2" t="s">
        <v>6</v>
      </c>
      <c r="K221" s="2" t="s">
        <v>80</v>
      </c>
      <c r="L221" s="11">
        <v>5</v>
      </c>
      <c r="M221" s="11">
        <v>5</v>
      </c>
      <c r="N221" s="6">
        <v>31977</v>
      </c>
      <c r="O221" s="6">
        <v>159885</v>
      </c>
      <c r="P221" s="6">
        <v>0</v>
      </c>
      <c r="Q221" s="11">
        <v>0</v>
      </c>
      <c r="R221" s="6">
        <v>0</v>
      </c>
      <c r="S221" s="2" t="s">
        <v>196</v>
      </c>
      <c r="T221" s="2" t="s">
        <v>252</v>
      </c>
      <c r="U221" s="2" t="s">
        <v>232</v>
      </c>
      <c r="V221" s="2" t="s">
        <v>253</v>
      </c>
      <c r="W221" s="2" t="s">
        <v>425</v>
      </c>
      <c r="X221" s="2" t="s">
        <v>445</v>
      </c>
      <c r="Y221" s="2"/>
      <c r="Z221" s="2"/>
      <c r="AA221" t="s">
        <v>534</v>
      </c>
    </row>
    <row r="222" spans="1:27" x14ac:dyDescent="0.25">
      <c r="A222" s="8">
        <v>45492</v>
      </c>
      <c r="B222" s="2" t="s">
        <v>203</v>
      </c>
      <c r="C222" s="8">
        <v>45498</v>
      </c>
      <c r="D222" s="2" t="s">
        <v>86</v>
      </c>
      <c r="E222" s="2" t="s">
        <v>166</v>
      </c>
      <c r="F222" s="2" t="s">
        <v>17</v>
      </c>
      <c r="G222" s="2" t="s">
        <v>282</v>
      </c>
      <c r="H222" s="2"/>
      <c r="I222" s="2" t="s">
        <v>19</v>
      </c>
      <c r="J222" s="2" t="s">
        <v>357</v>
      </c>
      <c r="K222" s="2" t="s">
        <v>80</v>
      </c>
      <c r="L222" s="11">
        <v>5</v>
      </c>
      <c r="M222" s="11">
        <v>5</v>
      </c>
      <c r="N222" s="6">
        <v>56848</v>
      </c>
      <c r="O222" s="6">
        <v>284240</v>
      </c>
      <c r="P222" s="6">
        <v>0</v>
      </c>
      <c r="Q222" s="11">
        <v>0</v>
      </c>
      <c r="R222" s="6">
        <v>0</v>
      </c>
      <c r="S222" s="2" t="s">
        <v>196</v>
      </c>
      <c r="T222" s="2" t="s">
        <v>252</v>
      </c>
      <c r="U222" s="2" t="s">
        <v>232</v>
      </c>
      <c r="V222" s="2" t="s">
        <v>253</v>
      </c>
      <c r="W222" s="2" t="s">
        <v>425</v>
      </c>
      <c r="X222" s="2" t="s">
        <v>445</v>
      </c>
      <c r="Y222" s="2"/>
      <c r="Z222" s="2"/>
      <c r="AA222" t="s">
        <v>534</v>
      </c>
    </row>
    <row r="223" spans="1:27" x14ac:dyDescent="0.25">
      <c r="A223" s="8">
        <v>45492</v>
      </c>
      <c r="B223" s="2" t="s">
        <v>203</v>
      </c>
      <c r="C223" s="8">
        <v>45498</v>
      </c>
      <c r="D223" s="2" t="s">
        <v>86</v>
      </c>
      <c r="E223" s="2" t="s">
        <v>166</v>
      </c>
      <c r="F223" s="2" t="s">
        <v>17</v>
      </c>
      <c r="G223" s="2" t="s">
        <v>282</v>
      </c>
      <c r="H223" s="2"/>
      <c r="I223" s="2" t="s">
        <v>448</v>
      </c>
      <c r="J223" s="2" t="s">
        <v>372</v>
      </c>
      <c r="K223" s="2" t="s">
        <v>80</v>
      </c>
      <c r="L223" s="11">
        <v>5</v>
      </c>
      <c r="M223" s="11">
        <v>5</v>
      </c>
      <c r="N223" s="6">
        <v>74250</v>
      </c>
      <c r="O223" s="6">
        <v>371250</v>
      </c>
      <c r="P223" s="6">
        <v>0</v>
      </c>
      <c r="Q223" s="11">
        <v>0</v>
      </c>
      <c r="R223" s="6">
        <v>0</v>
      </c>
      <c r="S223" s="2" t="s">
        <v>196</v>
      </c>
      <c r="T223" s="2" t="s">
        <v>252</v>
      </c>
      <c r="U223" s="2" t="s">
        <v>232</v>
      </c>
      <c r="V223" s="2" t="s">
        <v>253</v>
      </c>
      <c r="W223" s="2" t="s">
        <v>425</v>
      </c>
      <c r="X223" s="2" t="s">
        <v>445</v>
      </c>
      <c r="Y223" s="2"/>
      <c r="Z223" s="2"/>
      <c r="AA223" t="s">
        <v>534</v>
      </c>
    </row>
    <row r="224" spans="1:27" x14ac:dyDescent="0.25">
      <c r="A224" s="8">
        <v>45492</v>
      </c>
      <c r="B224" s="2" t="s">
        <v>203</v>
      </c>
      <c r="C224" s="8">
        <v>45498</v>
      </c>
      <c r="D224" s="2" t="s">
        <v>86</v>
      </c>
      <c r="E224" s="2" t="s">
        <v>166</v>
      </c>
      <c r="F224" s="2" t="s">
        <v>17</v>
      </c>
      <c r="G224" s="2" t="s">
        <v>282</v>
      </c>
      <c r="H224" s="2"/>
      <c r="I224" s="2" t="s">
        <v>490</v>
      </c>
      <c r="J224" s="2" t="s">
        <v>236</v>
      </c>
      <c r="K224" s="2" t="s">
        <v>80</v>
      </c>
      <c r="L224" s="11">
        <v>5</v>
      </c>
      <c r="M224" s="11">
        <v>5</v>
      </c>
      <c r="N224" s="6">
        <v>70950</v>
      </c>
      <c r="O224" s="6">
        <v>354750</v>
      </c>
      <c r="P224" s="6">
        <v>0</v>
      </c>
      <c r="Q224" s="11">
        <v>0</v>
      </c>
      <c r="R224" s="6">
        <v>0</v>
      </c>
      <c r="S224" s="2" t="s">
        <v>196</v>
      </c>
      <c r="T224" s="2" t="s">
        <v>252</v>
      </c>
      <c r="U224" s="2" t="s">
        <v>232</v>
      </c>
      <c r="V224" s="2" t="s">
        <v>253</v>
      </c>
      <c r="W224" s="2" t="s">
        <v>425</v>
      </c>
      <c r="X224" s="2" t="s">
        <v>445</v>
      </c>
      <c r="Y224" s="2"/>
      <c r="Z224" s="2"/>
      <c r="AA224" t="s">
        <v>534</v>
      </c>
    </row>
    <row r="225" spans="1:27" x14ac:dyDescent="0.25">
      <c r="A225" s="8">
        <v>45492</v>
      </c>
      <c r="B225" s="2" t="s">
        <v>203</v>
      </c>
      <c r="C225" s="8">
        <v>45498</v>
      </c>
      <c r="D225" s="2" t="s">
        <v>86</v>
      </c>
      <c r="E225" s="2" t="s">
        <v>166</v>
      </c>
      <c r="F225" s="2" t="s">
        <v>17</v>
      </c>
      <c r="G225" s="2" t="s">
        <v>282</v>
      </c>
      <c r="H225" s="2"/>
      <c r="I225" s="2" t="s">
        <v>486</v>
      </c>
      <c r="J225" s="2" t="s">
        <v>22</v>
      </c>
      <c r="K225" s="2" t="s">
        <v>80</v>
      </c>
      <c r="L225" s="11">
        <v>5</v>
      </c>
      <c r="M225" s="11">
        <v>5</v>
      </c>
      <c r="N225" s="6">
        <v>50400</v>
      </c>
      <c r="O225" s="6">
        <v>252000</v>
      </c>
      <c r="P225" s="6">
        <v>0</v>
      </c>
      <c r="Q225" s="11">
        <v>0</v>
      </c>
      <c r="R225" s="6">
        <v>0</v>
      </c>
      <c r="S225" s="2" t="s">
        <v>196</v>
      </c>
      <c r="T225" s="2" t="s">
        <v>252</v>
      </c>
      <c r="U225" s="2" t="s">
        <v>232</v>
      </c>
      <c r="V225" s="2" t="s">
        <v>253</v>
      </c>
      <c r="W225" s="2" t="s">
        <v>425</v>
      </c>
      <c r="X225" s="2" t="s">
        <v>445</v>
      </c>
      <c r="Y225" s="2"/>
      <c r="Z225" s="2"/>
      <c r="AA225" t="s">
        <v>534</v>
      </c>
    </row>
    <row r="226" spans="1:27" x14ac:dyDescent="0.25">
      <c r="A226" s="8">
        <v>45492</v>
      </c>
      <c r="B226" s="2" t="s">
        <v>203</v>
      </c>
      <c r="C226" s="8">
        <v>45498</v>
      </c>
      <c r="D226" s="2" t="s">
        <v>86</v>
      </c>
      <c r="E226" s="2" t="s">
        <v>166</v>
      </c>
      <c r="F226" s="2" t="s">
        <v>17</v>
      </c>
      <c r="G226" s="2" t="s">
        <v>282</v>
      </c>
      <c r="H226" s="2"/>
      <c r="I226" s="2" t="s">
        <v>45</v>
      </c>
      <c r="J226" s="2" t="s">
        <v>168</v>
      </c>
      <c r="K226" s="2" t="s">
        <v>80</v>
      </c>
      <c r="L226" s="11">
        <v>5</v>
      </c>
      <c r="M226" s="11">
        <v>5</v>
      </c>
      <c r="N226" s="6">
        <v>49500</v>
      </c>
      <c r="O226" s="6">
        <v>247500</v>
      </c>
      <c r="P226" s="6">
        <v>0</v>
      </c>
      <c r="Q226" s="11">
        <v>0</v>
      </c>
      <c r="R226" s="6">
        <v>0</v>
      </c>
      <c r="S226" s="2" t="s">
        <v>196</v>
      </c>
      <c r="T226" s="2" t="s">
        <v>252</v>
      </c>
      <c r="U226" s="2" t="s">
        <v>232</v>
      </c>
      <c r="V226" s="2" t="s">
        <v>253</v>
      </c>
      <c r="W226" s="2" t="s">
        <v>425</v>
      </c>
      <c r="X226" s="2" t="s">
        <v>445</v>
      </c>
      <c r="Y226" s="2"/>
      <c r="Z226" s="2"/>
      <c r="AA226" t="s">
        <v>534</v>
      </c>
    </row>
    <row r="227" spans="1:27" x14ac:dyDescent="0.25">
      <c r="A227" s="8">
        <v>45492</v>
      </c>
      <c r="B227" s="2" t="s">
        <v>203</v>
      </c>
      <c r="C227" s="8">
        <v>45498</v>
      </c>
      <c r="D227" s="2" t="s">
        <v>86</v>
      </c>
      <c r="E227" s="2" t="s">
        <v>166</v>
      </c>
      <c r="F227" s="2" t="s">
        <v>17</v>
      </c>
      <c r="G227" s="2" t="s">
        <v>282</v>
      </c>
      <c r="H227" s="2"/>
      <c r="I227" s="2" t="s">
        <v>329</v>
      </c>
      <c r="J227" s="2" t="s">
        <v>173</v>
      </c>
      <c r="K227" s="2" t="s">
        <v>80</v>
      </c>
      <c r="L227" s="11">
        <v>5</v>
      </c>
      <c r="M227" s="11">
        <v>5</v>
      </c>
      <c r="N227" s="6">
        <v>94013</v>
      </c>
      <c r="O227" s="6">
        <v>470065</v>
      </c>
      <c r="P227" s="6">
        <v>0</v>
      </c>
      <c r="Q227" s="11">
        <v>0</v>
      </c>
      <c r="R227" s="6">
        <v>0</v>
      </c>
      <c r="S227" s="2" t="s">
        <v>196</v>
      </c>
      <c r="T227" s="2" t="s">
        <v>252</v>
      </c>
      <c r="U227" s="2" t="s">
        <v>232</v>
      </c>
      <c r="V227" s="2" t="s">
        <v>253</v>
      </c>
      <c r="W227" s="2" t="s">
        <v>425</v>
      </c>
      <c r="X227" s="2" t="s">
        <v>445</v>
      </c>
      <c r="Y227" s="2"/>
      <c r="Z227" s="2"/>
      <c r="AA227" t="s">
        <v>534</v>
      </c>
    </row>
    <row r="228" spans="1:27" x14ac:dyDescent="0.25">
      <c r="A228" s="8">
        <v>45492</v>
      </c>
      <c r="B228" s="2" t="s">
        <v>203</v>
      </c>
      <c r="C228" s="8">
        <v>45498</v>
      </c>
      <c r="D228" s="2" t="s">
        <v>86</v>
      </c>
      <c r="E228" s="2" t="s">
        <v>166</v>
      </c>
      <c r="F228" s="2" t="s">
        <v>17</v>
      </c>
      <c r="G228" s="2" t="s">
        <v>282</v>
      </c>
      <c r="H228" s="2"/>
      <c r="I228" s="2" t="s">
        <v>472</v>
      </c>
      <c r="J228" s="2" t="s">
        <v>256</v>
      </c>
      <c r="K228" s="2" t="s">
        <v>80</v>
      </c>
      <c r="L228" s="11">
        <v>5</v>
      </c>
      <c r="M228" s="11">
        <v>5</v>
      </c>
      <c r="N228" s="6">
        <v>55595</v>
      </c>
      <c r="O228" s="6">
        <v>277975</v>
      </c>
      <c r="P228" s="6">
        <v>0</v>
      </c>
      <c r="Q228" s="11">
        <v>0</v>
      </c>
      <c r="R228" s="6">
        <v>0</v>
      </c>
      <c r="S228" s="2" t="s">
        <v>196</v>
      </c>
      <c r="T228" s="2" t="s">
        <v>252</v>
      </c>
      <c r="U228" s="2" t="s">
        <v>232</v>
      </c>
      <c r="V228" s="2" t="s">
        <v>253</v>
      </c>
      <c r="W228" s="2" t="s">
        <v>425</v>
      </c>
      <c r="X228" s="2" t="s">
        <v>445</v>
      </c>
      <c r="Y228" s="2"/>
      <c r="Z228" s="2"/>
      <c r="AA228" t="s">
        <v>534</v>
      </c>
    </row>
    <row r="229" spans="1:27" x14ac:dyDescent="0.25">
      <c r="A229" s="8">
        <v>45492</v>
      </c>
      <c r="B229" s="2" t="s">
        <v>203</v>
      </c>
      <c r="C229" s="8">
        <v>45498</v>
      </c>
      <c r="D229" s="2" t="s">
        <v>86</v>
      </c>
      <c r="E229" s="2" t="s">
        <v>166</v>
      </c>
      <c r="F229" s="2" t="s">
        <v>17</v>
      </c>
      <c r="G229" s="2" t="s">
        <v>282</v>
      </c>
      <c r="H229" s="2"/>
      <c r="I229" s="2" t="s">
        <v>328</v>
      </c>
      <c r="J229" s="2" t="s">
        <v>305</v>
      </c>
      <c r="K229" s="2" t="s">
        <v>80</v>
      </c>
      <c r="L229" s="11">
        <v>5</v>
      </c>
      <c r="M229" s="11">
        <v>5</v>
      </c>
      <c r="N229" s="6">
        <v>111058</v>
      </c>
      <c r="O229" s="6">
        <v>555290</v>
      </c>
      <c r="P229" s="6">
        <v>0</v>
      </c>
      <c r="Q229" s="11">
        <v>0</v>
      </c>
      <c r="R229" s="6">
        <v>0</v>
      </c>
      <c r="S229" s="2" t="s">
        <v>196</v>
      </c>
      <c r="T229" s="2" t="s">
        <v>252</v>
      </c>
      <c r="U229" s="2" t="s">
        <v>232</v>
      </c>
      <c r="V229" s="2" t="s">
        <v>253</v>
      </c>
      <c r="W229" s="2" t="s">
        <v>425</v>
      </c>
      <c r="X229" s="2" t="s">
        <v>445</v>
      </c>
      <c r="Y229" s="2"/>
      <c r="Z229" s="2"/>
      <c r="AA229" t="s">
        <v>534</v>
      </c>
    </row>
    <row r="230" spans="1:27" x14ac:dyDescent="0.25">
      <c r="A230" s="8">
        <v>45492</v>
      </c>
      <c r="B230" s="2" t="s">
        <v>203</v>
      </c>
      <c r="C230" s="8">
        <v>45498</v>
      </c>
      <c r="D230" s="2" t="s">
        <v>86</v>
      </c>
      <c r="E230" s="2" t="s">
        <v>166</v>
      </c>
      <c r="F230" s="2" t="s">
        <v>17</v>
      </c>
      <c r="G230" s="2" t="s">
        <v>282</v>
      </c>
      <c r="H230" s="2"/>
      <c r="I230" s="2" t="s">
        <v>450</v>
      </c>
      <c r="J230" s="2" t="s">
        <v>306</v>
      </c>
      <c r="K230" s="2" t="s">
        <v>80</v>
      </c>
      <c r="L230" s="11">
        <v>5</v>
      </c>
      <c r="M230" s="11">
        <v>5</v>
      </c>
      <c r="N230" s="6">
        <v>73431</v>
      </c>
      <c r="O230" s="6">
        <v>367155</v>
      </c>
      <c r="P230" s="6">
        <v>0</v>
      </c>
      <c r="Q230" s="11">
        <v>0</v>
      </c>
      <c r="R230" s="6">
        <v>0</v>
      </c>
      <c r="S230" s="2" t="s">
        <v>196</v>
      </c>
      <c r="T230" s="2" t="s">
        <v>252</v>
      </c>
      <c r="U230" s="2" t="s">
        <v>232</v>
      </c>
      <c r="V230" s="2" t="s">
        <v>253</v>
      </c>
      <c r="W230" s="2" t="s">
        <v>425</v>
      </c>
      <c r="X230" s="2" t="s">
        <v>445</v>
      </c>
      <c r="Y230" s="2"/>
      <c r="Z230" s="2"/>
      <c r="AA230" t="s">
        <v>534</v>
      </c>
    </row>
    <row r="231" spans="1:27" x14ac:dyDescent="0.25">
      <c r="A231" s="8">
        <v>45492</v>
      </c>
      <c r="B231" s="2" t="s">
        <v>455</v>
      </c>
      <c r="C231" s="8">
        <v>45498</v>
      </c>
      <c r="D231" s="2" t="s">
        <v>255</v>
      </c>
      <c r="E231" s="2" t="s">
        <v>3</v>
      </c>
      <c r="F231" s="2" t="s">
        <v>330</v>
      </c>
      <c r="G231" s="2" t="s">
        <v>282</v>
      </c>
      <c r="H231" s="2"/>
      <c r="I231" s="2" t="s">
        <v>450</v>
      </c>
      <c r="J231" s="2" t="s">
        <v>306</v>
      </c>
      <c r="K231" s="2" t="s">
        <v>80</v>
      </c>
      <c r="L231" s="11">
        <v>8</v>
      </c>
      <c r="M231" s="11">
        <v>8</v>
      </c>
      <c r="N231" s="6">
        <v>73431</v>
      </c>
      <c r="O231" s="6">
        <v>587448</v>
      </c>
      <c r="P231" s="6">
        <v>0</v>
      </c>
      <c r="Q231" s="11">
        <v>0</v>
      </c>
      <c r="R231" s="6">
        <v>0</v>
      </c>
      <c r="S231" s="2" t="s">
        <v>196</v>
      </c>
      <c r="T231" s="2" t="s">
        <v>252</v>
      </c>
      <c r="U231" s="2" t="s">
        <v>232</v>
      </c>
      <c r="V231" s="2" t="s">
        <v>253</v>
      </c>
      <c r="W231" s="2" t="s">
        <v>425</v>
      </c>
      <c r="X231" s="2" t="s">
        <v>445</v>
      </c>
      <c r="Y231" s="2"/>
      <c r="Z231" s="2"/>
      <c r="AA231" t="s">
        <v>535</v>
      </c>
    </row>
    <row r="232" spans="1:27" x14ac:dyDescent="0.25">
      <c r="A232" s="8">
        <v>45492</v>
      </c>
      <c r="B232" s="2" t="s">
        <v>455</v>
      </c>
      <c r="C232" s="8">
        <v>45498</v>
      </c>
      <c r="D232" s="2" t="s">
        <v>255</v>
      </c>
      <c r="E232" s="2" t="s">
        <v>3</v>
      </c>
      <c r="F232" s="2" t="s">
        <v>330</v>
      </c>
      <c r="G232" s="2" t="s">
        <v>282</v>
      </c>
      <c r="H232" s="2"/>
      <c r="I232" s="2" t="s">
        <v>328</v>
      </c>
      <c r="J232" s="2" t="s">
        <v>305</v>
      </c>
      <c r="K232" s="2" t="s">
        <v>80</v>
      </c>
      <c r="L232" s="11">
        <v>5</v>
      </c>
      <c r="M232" s="11">
        <v>5</v>
      </c>
      <c r="N232" s="6">
        <v>111058</v>
      </c>
      <c r="O232" s="6">
        <v>555290</v>
      </c>
      <c r="P232" s="6">
        <v>0</v>
      </c>
      <c r="Q232" s="11">
        <v>0</v>
      </c>
      <c r="R232" s="6">
        <v>0</v>
      </c>
      <c r="S232" s="2" t="s">
        <v>196</v>
      </c>
      <c r="T232" s="2" t="s">
        <v>252</v>
      </c>
      <c r="U232" s="2" t="s">
        <v>232</v>
      </c>
      <c r="V232" s="2" t="s">
        <v>253</v>
      </c>
      <c r="W232" s="2" t="s">
        <v>425</v>
      </c>
      <c r="X232" s="2" t="s">
        <v>445</v>
      </c>
      <c r="Y232" s="2"/>
      <c r="Z232" s="2"/>
      <c r="AA232" t="s">
        <v>535</v>
      </c>
    </row>
    <row r="233" spans="1:27" x14ac:dyDescent="0.25">
      <c r="A233" s="8">
        <v>45492</v>
      </c>
      <c r="B233" s="2" t="s">
        <v>455</v>
      </c>
      <c r="C233" s="8">
        <v>45498</v>
      </c>
      <c r="D233" s="2" t="s">
        <v>255</v>
      </c>
      <c r="E233" s="2" t="s">
        <v>3</v>
      </c>
      <c r="F233" s="2" t="s">
        <v>330</v>
      </c>
      <c r="G233" s="2" t="s">
        <v>282</v>
      </c>
      <c r="H233" s="2"/>
      <c r="I233" s="2" t="s">
        <v>490</v>
      </c>
      <c r="J233" s="2" t="s">
        <v>236</v>
      </c>
      <c r="K233" s="2" t="s">
        <v>80</v>
      </c>
      <c r="L233" s="11">
        <v>4</v>
      </c>
      <c r="M233" s="11">
        <v>4</v>
      </c>
      <c r="N233" s="6">
        <v>70950</v>
      </c>
      <c r="O233" s="6">
        <v>283800</v>
      </c>
      <c r="P233" s="6">
        <v>0</v>
      </c>
      <c r="Q233" s="11">
        <v>0</v>
      </c>
      <c r="R233" s="6">
        <v>0</v>
      </c>
      <c r="S233" s="2" t="s">
        <v>196</v>
      </c>
      <c r="T233" s="2" t="s">
        <v>252</v>
      </c>
      <c r="U233" s="2" t="s">
        <v>232</v>
      </c>
      <c r="V233" s="2" t="s">
        <v>253</v>
      </c>
      <c r="W233" s="2" t="s">
        <v>425</v>
      </c>
      <c r="X233" s="2" t="s">
        <v>445</v>
      </c>
      <c r="Y233" s="2"/>
      <c r="Z233" s="2"/>
      <c r="AA233" t="s">
        <v>535</v>
      </c>
    </row>
    <row r="234" spans="1:27" x14ac:dyDescent="0.25">
      <c r="A234" s="8">
        <v>45492</v>
      </c>
      <c r="B234" s="2" t="s">
        <v>455</v>
      </c>
      <c r="C234" s="8">
        <v>45498</v>
      </c>
      <c r="D234" s="2" t="s">
        <v>255</v>
      </c>
      <c r="E234" s="2" t="s">
        <v>3</v>
      </c>
      <c r="F234" s="2" t="s">
        <v>330</v>
      </c>
      <c r="G234" s="2" t="s">
        <v>282</v>
      </c>
      <c r="H234" s="2"/>
      <c r="I234" s="2" t="s">
        <v>448</v>
      </c>
      <c r="J234" s="2" t="s">
        <v>372</v>
      </c>
      <c r="K234" s="2" t="s">
        <v>80</v>
      </c>
      <c r="L234" s="11">
        <v>4</v>
      </c>
      <c r="M234" s="11">
        <v>4</v>
      </c>
      <c r="N234" s="6">
        <v>74250</v>
      </c>
      <c r="O234" s="6">
        <v>297000</v>
      </c>
      <c r="P234" s="6">
        <v>0</v>
      </c>
      <c r="Q234" s="11">
        <v>0</v>
      </c>
      <c r="R234" s="6">
        <v>0</v>
      </c>
      <c r="S234" s="2" t="s">
        <v>196</v>
      </c>
      <c r="T234" s="2" t="s">
        <v>252</v>
      </c>
      <c r="U234" s="2" t="s">
        <v>232</v>
      </c>
      <c r="V234" s="2" t="s">
        <v>253</v>
      </c>
      <c r="W234" s="2" t="s">
        <v>425</v>
      </c>
      <c r="X234" s="2" t="s">
        <v>445</v>
      </c>
      <c r="Y234" s="2"/>
      <c r="Z234" s="2"/>
      <c r="AA234" t="s">
        <v>535</v>
      </c>
    </row>
    <row r="235" spans="1:27" x14ac:dyDescent="0.25">
      <c r="A235" s="8">
        <v>45492</v>
      </c>
      <c r="B235" s="2" t="s">
        <v>455</v>
      </c>
      <c r="C235" s="8">
        <v>45498</v>
      </c>
      <c r="D235" s="2" t="s">
        <v>255</v>
      </c>
      <c r="E235" s="2" t="s">
        <v>3</v>
      </c>
      <c r="F235" s="2" t="s">
        <v>330</v>
      </c>
      <c r="G235" s="2" t="s">
        <v>282</v>
      </c>
      <c r="H235" s="2"/>
      <c r="I235" s="2" t="s">
        <v>500</v>
      </c>
      <c r="J235" s="2" t="s">
        <v>485</v>
      </c>
      <c r="K235" s="2" t="s">
        <v>80</v>
      </c>
      <c r="L235" s="11">
        <v>4</v>
      </c>
      <c r="M235" s="11">
        <v>4</v>
      </c>
      <c r="N235" s="6">
        <v>50182</v>
      </c>
      <c r="O235" s="6">
        <v>200728</v>
      </c>
      <c r="P235" s="6">
        <v>0</v>
      </c>
      <c r="Q235" s="11">
        <v>0</v>
      </c>
      <c r="R235" s="6">
        <v>0</v>
      </c>
      <c r="S235" s="2" t="s">
        <v>196</v>
      </c>
      <c r="T235" s="2" t="s">
        <v>252</v>
      </c>
      <c r="U235" s="2" t="s">
        <v>232</v>
      </c>
      <c r="V235" s="2" t="s">
        <v>253</v>
      </c>
      <c r="W235" s="2" t="s">
        <v>425</v>
      </c>
      <c r="X235" s="2" t="s">
        <v>445</v>
      </c>
      <c r="Y235" s="2"/>
      <c r="Z235" s="2"/>
      <c r="AA235" t="s">
        <v>535</v>
      </c>
    </row>
    <row r="236" spans="1:27" x14ac:dyDescent="0.25">
      <c r="A236" s="8">
        <v>45492</v>
      </c>
      <c r="B236" s="2" t="s">
        <v>455</v>
      </c>
      <c r="C236" s="8">
        <v>45498</v>
      </c>
      <c r="D236" s="2" t="s">
        <v>255</v>
      </c>
      <c r="E236" s="2" t="s">
        <v>3</v>
      </c>
      <c r="F236" s="2" t="s">
        <v>330</v>
      </c>
      <c r="G236" s="2" t="s">
        <v>282</v>
      </c>
      <c r="H236" s="2"/>
      <c r="I236" s="2" t="s">
        <v>243</v>
      </c>
      <c r="J236" s="2" t="s">
        <v>430</v>
      </c>
      <c r="K236" s="2" t="s">
        <v>80</v>
      </c>
      <c r="L236" s="11">
        <v>5</v>
      </c>
      <c r="M236" s="11">
        <v>5</v>
      </c>
      <c r="N236" s="6">
        <v>46000</v>
      </c>
      <c r="O236" s="6">
        <v>230000</v>
      </c>
      <c r="P236" s="6">
        <v>0</v>
      </c>
      <c r="Q236" s="11">
        <v>0</v>
      </c>
      <c r="R236" s="6">
        <v>0</v>
      </c>
      <c r="S236" s="2" t="s">
        <v>196</v>
      </c>
      <c r="T236" s="2" t="s">
        <v>252</v>
      </c>
      <c r="U236" s="2" t="s">
        <v>232</v>
      </c>
      <c r="V236" s="2" t="s">
        <v>253</v>
      </c>
      <c r="W236" s="2" t="s">
        <v>425</v>
      </c>
      <c r="X236" s="2" t="s">
        <v>445</v>
      </c>
      <c r="Y236" s="2"/>
      <c r="Z236" s="2"/>
      <c r="AA236" t="s">
        <v>535</v>
      </c>
    </row>
    <row r="237" spans="1:27" x14ac:dyDescent="0.25">
      <c r="A237" s="8">
        <v>45492</v>
      </c>
      <c r="B237" s="2" t="s">
        <v>358</v>
      </c>
      <c r="C237" s="8">
        <v>45498</v>
      </c>
      <c r="D237" s="2" t="s">
        <v>177</v>
      </c>
      <c r="E237" s="2" t="s">
        <v>473</v>
      </c>
      <c r="F237" s="2" t="s">
        <v>494</v>
      </c>
      <c r="G237" s="2" t="s">
        <v>282</v>
      </c>
      <c r="H237" s="2"/>
      <c r="I237" s="2" t="s">
        <v>328</v>
      </c>
      <c r="J237" s="2" t="s">
        <v>305</v>
      </c>
      <c r="K237" s="2" t="s">
        <v>80</v>
      </c>
      <c r="L237" s="11">
        <v>10</v>
      </c>
      <c r="M237" s="11">
        <v>10</v>
      </c>
      <c r="N237" s="6">
        <v>111058</v>
      </c>
      <c r="O237" s="6">
        <v>1110580</v>
      </c>
      <c r="P237" s="6">
        <v>0</v>
      </c>
      <c r="Q237" s="11">
        <v>0</v>
      </c>
      <c r="R237" s="6">
        <v>0</v>
      </c>
      <c r="S237" s="2" t="s">
        <v>196</v>
      </c>
      <c r="T237" s="2" t="s">
        <v>252</v>
      </c>
      <c r="U237" s="2" t="s">
        <v>463</v>
      </c>
      <c r="V237" s="2" t="s">
        <v>253</v>
      </c>
      <c r="W237" s="2" t="s">
        <v>425</v>
      </c>
      <c r="X237" s="2" t="s">
        <v>445</v>
      </c>
      <c r="Y237" s="2"/>
      <c r="Z237" s="2"/>
      <c r="AA237" t="s">
        <v>513</v>
      </c>
    </row>
    <row r="238" spans="1:27" x14ac:dyDescent="0.25">
      <c r="A238" s="8">
        <v>45495</v>
      </c>
      <c r="B238" s="2" t="s">
        <v>487</v>
      </c>
      <c r="C238" s="8">
        <v>45499</v>
      </c>
      <c r="D238" s="2" t="s">
        <v>188</v>
      </c>
      <c r="E238" s="2" t="s">
        <v>375</v>
      </c>
      <c r="F238" s="2" t="s">
        <v>204</v>
      </c>
      <c r="G238" s="2" t="s">
        <v>63</v>
      </c>
      <c r="H238" s="2" t="s">
        <v>117</v>
      </c>
      <c r="I238" s="2" t="s">
        <v>328</v>
      </c>
      <c r="J238" s="2" t="s">
        <v>305</v>
      </c>
      <c r="K238" s="2" t="s">
        <v>80</v>
      </c>
      <c r="L238" s="11">
        <v>12</v>
      </c>
      <c r="M238" s="11">
        <v>12</v>
      </c>
      <c r="N238" s="6">
        <v>111058</v>
      </c>
      <c r="O238" s="6">
        <v>1332696</v>
      </c>
      <c r="P238" s="6">
        <v>0</v>
      </c>
      <c r="Q238" s="11">
        <v>0</v>
      </c>
      <c r="R238" s="6">
        <v>0</v>
      </c>
      <c r="S238" s="2"/>
      <c r="T238" s="2" t="s">
        <v>197</v>
      </c>
      <c r="U238" s="2"/>
      <c r="V238" s="2" t="s">
        <v>113</v>
      </c>
      <c r="W238" s="2" t="s">
        <v>425</v>
      </c>
      <c r="X238" s="2" t="s">
        <v>240</v>
      </c>
      <c r="Y238" s="2"/>
      <c r="Z238" s="2"/>
      <c r="AA238" t="s">
        <v>522</v>
      </c>
    </row>
    <row r="239" spans="1:27" x14ac:dyDescent="0.25">
      <c r="A239" s="8">
        <v>45495</v>
      </c>
      <c r="B239" s="2" t="s">
        <v>283</v>
      </c>
      <c r="C239" s="8">
        <v>45499</v>
      </c>
      <c r="D239" s="2" t="s">
        <v>390</v>
      </c>
      <c r="E239" s="2" t="s">
        <v>170</v>
      </c>
      <c r="F239" s="2" t="s">
        <v>298</v>
      </c>
      <c r="G239" s="2" t="s">
        <v>140</v>
      </c>
      <c r="H239" s="2" t="s">
        <v>84</v>
      </c>
      <c r="I239" s="2" t="s">
        <v>328</v>
      </c>
      <c r="J239" s="2" t="s">
        <v>305</v>
      </c>
      <c r="K239" s="2" t="s">
        <v>80</v>
      </c>
      <c r="L239" s="11">
        <v>12</v>
      </c>
      <c r="M239" s="11">
        <v>12</v>
      </c>
      <c r="N239" s="6">
        <v>111058</v>
      </c>
      <c r="O239" s="6">
        <v>1332696</v>
      </c>
      <c r="P239" s="6">
        <v>0</v>
      </c>
      <c r="Q239" s="11">
        <v>0</v>
      </c>
      <c r="R239" s="6">
        <v>0</v>
      </c>
      <c r="S239" s="2"/>
      <c r="T239" s="2" t="s">
        <v>35</v>
      </c>
      <c r="U239" s="2" t="s">
        <v>460</v>
      </c>
      <c r="V239" s="2" t="s">
        <v>113</v>
      </c>
      <c r="W239" s="2" t="s">
        <v>425</v>
      </c>
      <c r="X239" s="2" t="s">
        <v>240</v>
      </c>
      <c r="Y239" s="2"/>
      <c r="Z239" s="2"/>
      <c r="AA239" t="s">
        <v>522</v>
      </c>
    </row>
    <row r="240" spans="1:27" x14ac:dyDescent="0.25">
      <c r="A240" s="8">
        <v>45496</v>
      </c>
      <c r="B240" s="2" t="s">
        <v>194</v>
      </c>
      <c r="C240" s="8">
        <v>45498</v>
      </c>
      <c r="D240" s="2" t="s">
        <v>147</v>
      </c>
      <c r="E240" s="2" t="s">
        <v>481</v>
      </c>
      <c r="F240" s="2" t="s">
        <v>315</v>
      </c>
      <c r="G240" s="2" t="s">
        <v>411</v>
      </c>
      <c r="H240" s="2" t="s">
        <v>251</v>
      </c>
      <c r="I240" s="2" t="s">
        <v>450</v>
      </c>
      <c r="J240" s="2" t="s">
        <v>306</v>
      </c>
      <c r="K240" s="2" t="s">
        <v>80</v>
      </c>
      <c r="L240" s="11">
        <v>4</v>
      </c>
      <c r="M240" s="11">
        <v>4</v>
      </c>
      <c r="N240" s="6">
        <v>73431</v>
      </c>
      <c r="O240" s="6">
        <v>293724</v>
      </c>
      <c r="P240" s="6">
        <v>0</v>
      </c>
      <c r="Q240" s="11">
        <v>0</v>
      </c>
      <c r="R240" s="6">
        <v>0</v>
      </c>
      <c r="S240" s="2" t="s">
        <v>207</v>
      </c>
      <c r="T240" s="2" t="s">
        <v>408</v>
      </c>
      <c r="U240" s="2" t="s">
        <v>365</v>
      </c>
      <c r="V240" s="2" t="s">
        <v>113</v>
      </c>
      <c r="W240" s="2" t="s">
        <v>425</v>
      </c>
      <c r="X240" s="2" t="s">
        <v>240</v>
      </c>
      <c r="Y240" s="2"/>
      <c r="Z240" s="2"/>
      <c r="AA240" t="s">
        <v>513</v>
      </c>
    </row>
    <row r="241" spans="1:27" x14ac:dyDescent="0.25">
      <c r="A241" s="8">
        <v>45496</v>
      </c>
      <c r="B241" s="2" t="s">
        <v>194</v>
      </c>
      <c r="C241" s="8">
        <v>45498</v>
      </c>
      <c r="D241" s="2" t="s">
        <v>147</v>
      </c>
      <c r="E241" s="2" t="s">
        <v>481</v>
      </c>
      <c r="F241" s="2" t="s">
        <v>315</v>
      </c>
      <c r="G241" s="2" t="s">
        <v>411</v>
      </c>
      <c r="H241" s="2" t="s">
        <v>251</v>
      </c>
      <c r="I241" s="2" t="s">
        <v>328</v>
      </c>
      <c r="J241" s="2" t="s">
        <v>305</v>
      </c>
      <c r="K241" s="2" t="s">
        <v>80</v>
      </c>
      <c r="L241" s="11">
        <v>4</v>
      </c>
      <c r="M241" s="11">
        <v>4</v>
      </c>
      <c r="N241" s="6">
        <v>111058</v>
      </c>
      <c r="O241" s="6">
        <v>444232</v>
      </c>
      <c r="P241" s="6">
        <v>0</v>
      </c>
      <c r="Q241" s="11">
        <v>0</v>
      </c>
      <c r="R241" s="6">
        <v>0</v>
      </c>
      <c r="S241" s="2" t="s">
        <v>207</v>
      </c>
      <c r="T241" s="2" t="s">
        <v>408</v>
      </c>
      <c r="U241" s="2" t="s">
        <v>365</v>
      </c>
      <c r="V241" s="2" t="s">
        <v>113</v>
      </c>
      <c r="W241" s="2" t="s">
        <v>425</v>
      </c>
      <c r="X241" s="2" t="s">
        <v>240</v>
      </c>
      <c r="Y241" s="2"/>
      <c r="Z241" s="2"/>
      <c r="AA241" t="s">
        <v>513</v>
      </c>
    </row>
    <row r="242" spans="1:27" x14ac:dyDescent="0.25">
      <c r="A242" s="8">
        <v>45497</v>
      </c>
      <c r="B242" s="2" t="s">
        <v>488</v>
      </c>
      <c r="C242" s="8">
        <v>45499</v>
      </c>
      <c r="D242" s="2" t="s">
        <v>361</v>
      </c>
      <c r="E242" s="2" t="s">
        <v>392</v>
      </c>
      <c r="F242" s="2" t="s">
        <v>332</v>
      </c>
      <c r="G242" s="2" t="s">
        <v>411</v>
      </c>
      <c r="H242" s="2" t="s">
        <v>251</v>
      </c>
      <c r="I242" s="2" t="s">
        <v>472</v>
      </c>
      <c r="J242" s="2" t="s">
        <v>256</v>
      </c>
      <c r="K242" s="2" t="s">
        <v>80</v>
      </c>
      <c r="L242" s="11">
        <v>4</v>
      </c>
      <c r="M242" s="11">
        <v>4</v>
      </c>
      <c r="N242" s="6">
        <v>55595</v>
      </c>
      <c r="O242" s="6">
        <v>222380</v>
      </c>
      <c r="P242" s="6">
        <v>0</v>
      </c>
      <c r="Q242" s="11">
        <v>0</v>
      </c>
      <c r="R242" s="6">
        <v>0</v>
      </c>
      <c r="S242" s="2" t="s">
        <v>333</v>
      </c>
      <c r="T242" s="2" t="s">
        <v>408</v>
      </c>
      <c r="U242" s="2" t="s">
        <v>351</v>
      </c>
      <c r="V242" s="2" t="s">
        <v>113</v>
      </c>
      <c r="W242" s="2" t="s">
        <v>425</v>
      </c>
      <c r="X242" s="2" t="s">
        <v>240</v>
      </c>
      <c r="Y242" s="2"/>
      <c r="Z242" s="2"/>
      <c r="AA242" t="s">
        <v>536</v>
      </c>
    </row>
    <row r="243" spans="1:27" x14ac:dyDescent="0.25">
      <c r="A243" s="8">
        <v>45497</v>
      </c>
      <c r="B243" s="2" t="s">
        <v>488</v>
      </c>
      <c r="C243" s="8">
        <v>45499</v>
      </c>
      <c r="D243" s="2" t="s">
        <v>361</v>
      </c>
      <c r="E243" s="2" t="s">
        <v>392</v>
      </c>
      <c r="F243" s="2" t="s">
        <v>332</v>
      </c>
      <c r="G243" s="2" t="s">
        <v>411</v>
      </c>
      <c r="H243" s="2" t="s">
        <v>251</v>
      </c>
      <c r="I243" s="2" t="s">
        <v>448</v>
      </c>
      <c r="J243" s="2" t="s">
        <v>372</v>
      </c>
      <c r="K243" s="2" t="s">
        <v>80</v>
      </c>
      <c r="L243" s="11">
        <v>4</v>
      </c>
      <c r="M243" s="11">
        <v>4</v>
      </c>
      <c r="N243" s="6">
        <v>74250</v>
      </c>
      <c r="O243" s="6">
        <v>297000</v>
      </c>
      <c r="P243" s="6">
        <v>0</v>
      </c>
      <c r="Q243" s="11">
        <v>0</v>
      </c>
      <c r="R243" s="6">
        <v>0</v>
      </c>
      <c r="S243" s="2" t="s">
        <v>333</v>
      </c>
      <c r="T243" s="2" t="s">
        <v>408</v>
      </c>
      <c r="U243" s="2" t="s">
        <v>351</v>
      </c>
      <c r="V243" s="2" t="s">
        <v>113</v>
      </c>
      <c r="W243" s="2" t="s">
        <v>425</v>
      </c>
      <c r="X243" s="2" t="s">
        <v>240</v>
      </c>
      <c r="Y243" s="2"/>
      <c r="Z243" s="2"/>
      <c r="AA243" t="s">
        <v>536</v>
      </c>
    </row>
    <row r="244" spans="1:27" x14ac:dyDescent="0.25">
      <c r="A244" s="8">
        <v>45497</v>
      </c>
      <c r="B244" s="2" t="s">
        <v>488</v>
      </c>
      <c r="C244" s="8">
        <v>45499</v>
      </c>
      <c r="D244" s="2" t="s">
        <v>361</v>
      </c>
      <c r="E244" s="2" t="s">
        <v>392</v>
      </c>
      <c r="F244" s="2" t="s">
        <v>332</v>
      </c>
      <c r="G244" s="2" t="s">
        <v>411</v>
      </c>
      <c r="H244" s="2" t="s">
        <v>251</v>
      </c>
      <c r="I244" s="2" t="s">
        <v>500</v>
      </c>
      <c r="J244" s="2" t="s">
        <v>485</v>
      </c>
      <c r="K244" s="2" t="s">
        <v>80</v>
      </c>
      <c r="L244" s="11">
        <v>4</v>
      </c>
      <c r="M244" s="11">
        <v>4</v>
      </c>
      <c r="N244" s="6">
        <v>50182</v>
      </c>
      <c r="O244" s="6">
        <v>200728</v>
      </c>
      <c r="P244" s="6">
        <v>0</v>
      </c>
      <c r="Q244" s="11">
        <v>0</v>
      </c>
      <c r="R244" s="6">
        <v>0</v>
      </c>
      <c r="S244" s="2" t="s">
        <v>333</v>
      </c>
      <c r="T244" s="2" t="s">
        <v>408</v>
      </c>
      <c r="U244" s="2" t="s">
        <v>351</v>
      </c>
      <c r="V244" s="2" t="s">
        <v>113</v>
      </c>
      <c r="W244" s="2" t="s">
        <v>425</v>
      </c>
      <c r="X244" s="2" t="s">
        <v>240</v>
      </c>
      <c r="Y244" s="2"/>
      <c r="Z244" s="2"/>
      <c r="AA244" t="s">
        <v>536</v>
      </c>
    </row>
    <row r="245" spans="1:27" x14ac:dyDescent="0.25">
      <c r="A245" s="8">
        <v>45498</v>
      </c>
      <c r="B245" s="2" t="s">
        <v>81</v>
      </c>
      <c r="C245" s="8">
        <v>45499</v>
      </c>
      <c r="D245" s="2" t="s">
        <v>82</v>
      </c>
      <c r="E245" s="2" t="s">
        <v>161</v>
      </c>
      <c r="F245" s="2" t="s">
        <v>290</v>
      </c>
      <c r="G245" s="2" t="s">
        <v>248</v>
      </c>
      <c r="H245" s="2" t="s">
        <v>251</v>
      </c>
      <c r="I245" s="2" t="s">
        <v>450</v>
      </c>
      <c r="J245" s="2" t="s">
        <v>306</v>
      </c>
      <c r="K245" s="2" t="s">
        <v>80</v>
      </c>
      <c r="L245" s="11">
        <v>4</v>
      </c>
      <c r="M245" s="11">
        <v>4</v>
      </c>
      <c r="N245" s="6">
        <v>73431</v>
      </c>
      <c r="O245" s="6">
        <v>293724</v>
      </c>
      <c r="P245" s="6">
        <v>0</v>
      </c>
      <c r="Q245" s="11">
        <v>0</v>
      </c>
      <c r="R245" s="6">
        <v>0</v>
      </c>
      <c r="S245" s="2" t="s">
        <v>207</v>
      </c>
      <c r="T245" s="2" t="s">
        <v>408</v>
      </c>
      <c r="U245" s="2" t="s">
        <v>365</v>
      </c>
      <c r="V245" s="2" t="s">
        <v>113</v>
      </c>
      <c r="W245" s="2" t="s">
        <v>425</v>
      </c>
      <c r="X245" s="2" t="s">
        <v>240</v>
      </c>
      <c r="Y245" s="2"/>
      <c r="Z245" s="2"/>
      <c r="AA245" t="s">
        <v>513</v>
      </c>
    </row>
    <row r="246" spans="1:27" x14ac:dyDescent="0.25">
      <c r="A246" s="8">
        <v>45498</v>
      </c>
      <c r="B246" s="2" t="s">
        <v>81</v>
      </c>
      <c r="C246" s="8">
        <v>45499</v>
      </c>
      <c r="D246" s="2" t="s">
        <v>82</v>
      </c>
      <c r="E246" s="2" t="s">
        <v>161</v>
      </c>
      <c r="F246" s="2" t="s">
        <v>290</v>
      </c>
      <c r="G246" s="2" t="s">
        <v>248</v>
      </c>
      <c r="H246" s="2" t="s">
        <v>251</v>
      </c>
      <c r="I246" s="2" t="s">
        <v>328</v>
      </c>
      <c r="J246" s="2" t="s">
        <v>305</v>
      </c>
      <c r="K246" s="2" t="s">
        <v>80</v>
      </c>
      <c r="L246" s="11">
        <v>4</v>
      </c>
      <c r="M246" s="11">
        <v>4</v>
      </c>
      <c r="N246" s="6">
        <v>111058</v>
      </c>
      <c r="O246" s="6">
        <v>444232</v>
      </c>
      <c r="P246" s="6">
        <v>0</v>
      </c>
      <c r="Q246" s="11">
        <v>0</v>
      </c>
      <c r="R246" s="6">
        <v>0</v>
      </c>
      <c r="S246" s="2" t="s">
        <v>207</v>
      </c>
      <c r="T246" s="2" t="s">
        <v>408</v>
      </c>
      <c r="U246" s="2" t="s">
        <v>365</v>
      </c>
      <c r="V246" s="2" t="s">
        <v>113</v>
      </c>
      <c r="W246" s="2" t="s">
        <v>425</v>
      </c>
      <c r="X246" s="2" t="s">
        <v>240</v>
      </c>
      <c r="Y246" s="2"/>
      <c r="Z246" s="2"/>
      <c r="AA246" t="s">
        <v>513</v>
      </c>
    </row>
    <row r="247" spans="1:27" x14ac:dyDescent="0.25">
      <c r="A247" s="8">
        <v>45498</v>
      </c>
      <c r="B247" s="2" t="s">
        <v>81</v>
      </c>
      <c r="C247" s="8">
        <v>45499</v>
      </c>
      <c r="D247" s="2" t="s">
        <v>82</v>
      </c>
      <c r="E247" s="2" t="s">
        <v>161</v>
      </c>
      <c r="F247" s="2" t="s">
        <v>290</v>
      </c>
      <c r="G247" s="2" t="s">
        <v>248</v>
      </c>
      <c r="H247" s="2" t="s">
        <v>251</v>
      </c>
      <c r="I247" s="2" t="s">
        <v>472</v>
      </c>
      <c r="J247" s="2" t="s">
        <v>256</v>
      </c>
      <c r="K247" s="2" t="s">
        <v>80</v>
      </c>
      <c r="L247" s="11">
        <v>4</v>
      </c>
      <c r="M247" s="11">
        <v>4</v>
      </c>
      <c r="N247" s="6">
        <v>55595</v>
      </c>
      <c r="O247" s="6">
        <v>222380</v>
      </c>
      <c r="P247" s="6">
        <v>0</v>
      </c>
      <c r="Q247" s="11">
        <v>0</v>
      </c>
      <c r="R247" s="6">
        <v>0</v>
      </c>
      <c r="S247" s="2" t="s">
        <v>207</v>
      </c>
      <c r="T247" s="2" t="s">
        <v>408</v>
      </c>
      <c r="U247" s="2" t="s">
        <v>365</v>
      </c>
      <c r="V247" s="2" t="s">
        <v>113</v>
      </c>
      <c r="W247" s="2" t="s">
        <v>425</v>
      </c>
      <c r="X247" s="2" t="s">
        <v>240</v>
      </c>
      <c r="Y247" s="2"/>
      <c r="Z247" s="2"/>
      <c r="AA247" t="s">
        <v>513</v>
      </c>
    </row>
    <row r="248" spans="1:27" x14ac:dyDescent="0.25">
      <c r="A248" s="8">
        <v>45498</v>
      </c>
      <c r="B248" s="2" t="s">
        <v>81</v>
      </c>
      <c r="C248" s="8">
        <v>45499</v>
      </c>
      <c r="D248" s="2" t="s">
        <v>82</v>
      </c>
      <c r="E248" s="2" t="s">
        <v>161</v>
      </c>
      <c r="F248" s="2" t="s">
        <v>290</v>
      </c>
      <c r="G248" s="2" t="s">
        <v>248</v>
      </c>
      <c r="H248" s="2" t="s">
        <v>251</v>
      </c>
      <c r="I248" s="2" t="s">
        <v>500</v>
      </c>
      <c r="J248" s="2" t="s">
        <v>485</v>
      </c>
      <c r="K248" s="2" t="s">
        <v>80</v>
      </c>
      <c r="L248" s="11">
        <v>4</v>
      </c>
      <c r="M248" s="11">
        <v>4</v>
      </c>
      <c r="N248" s="6">
        <v>50182</v>
      </c>
      <c r="O248" s="6">
        <v>200728</v>
      </c>
      <c r="P248" s="6">
        <v>0</v>
      </c>
      <c r="Q248" s="11">
        <v>0</v>
      </c>
      <c r="R248" s="6">
        <v>0</v>
      </c>
      <c r="S248" s="2" t="s">
        <v>207</v>
      </c>
      <c r="T248" s="2" t="s">
        <v>408</v>
      </c>
      <c r="U248" s="2" t="s">
        <v>365</v>
      </c>
      <c r="V248" s="2" t="s">
        <v>113</v>
      </c>
      <c r="W248" s="2" t="s">
        <v>425</v>
      </c>
      <c r="X248" s="2" t="s">
        <v>240</v>
      </c>
      <c r="Y248" s="2"/>
      <c r="Z248" s="2"/>
      <c r="AA248" t="s">
        <v>513</v>
      </c>
    </row>
    <row r="249" spans="1:27" x14ac:dyDescent="0.25">
      <c r="A249" s="8">
        <v>45498</v>
      </c>
      <c r="B249" s="2" t="s">
        <v>153</v>
      </c>
      <c r="C249" s="8">
        <v>45499</v>
      </c>
      <c r="D249" s="2" t="s">
        <v>296</v>
      </c>
      <c r="E249" s="2" t="s">
        <v>154</v>
      </c>
      <c r="F249" s="2" t="s">
        <v>127</v>
      </c>
      <c r="G249" s="2" t="s">
        <v>411</v>
      </c>
      <c r="H249" s="2" t="s">
        <v>251</v>
      </c>
      <c r="I249" s="2" t="s">
        <v>450</v>
      </c>
      <c r="J249" s="2" t="s">
        <v>306</v>
      </c>
      <c r="K249" s="2" t="s">
        <v>80</v>
      </c>
      <c r="L249" s="11">
        <v>6</v>
      </c>
      <c r="M249" s="11">
        <v>6</v>
      </c>
      <c r="N249" s="6">
        <v>73431</v>
      </c>
      <c r="O249" s="6">
        <v>440586</v>
      </c>
      <c r="P249" s="6">
        <v>0</v>
      </c>
      <c r="Q249" s="11">
        <v>0</v>
      </c>
      <c r="R249" s="6">
        <v>0</v>
      </c>
      <c r="S249" s="2" t="s">
        <v>207</v>
      </c>
      <c r="T249" s="2" t="s">
        <v>408</v>
      </c>
      <c r="U249" s="2" t="s">
        <v>365</v>
      </c>
      <c r="V249" s="2" t="s">
        <v>113</v>
      </c>
      <c r="W249" s="2" t="s">
        <v>425</v>
      </c>
      <c r="X249" s="2" t="s">
        <v>240</v>
      </c>
      <c r="Y249" s="2"/>
      <c r="Z249" s="2"/>
      <c r="AA249" t="s">
        <v>536</v>
      </c>
    </row>
    <row r="250" spans="1:27" x14ac:dyDescent="0.25">
      <c r="A250" s="8">
        <v>45498</v>
      </c>
      <c r="B250" s="2" t="s">
        <v>153</v>
      </c>
      <c r="C250" s="8">
        <v>45499</v>
      </c>
      <c r="D250" s="2" t="s">
        <v>296</v>
      </c>
      <c r="E250" s="2" t="s">
        <v>154</v>
      </c>
      <c r="F250" s="2" t="s">
        <v>127</v>
      </c>
      <c r="G250" s="2" t="s">
        <v>411</v>
      </c>
      <c r="H250" s="2" t="s">
        <v>251</v>
      </c>
      <c r="I250" s="2" t="s">
        <v>328</v>
      </c>
      <c r="J250" s="2" t="s">
        <v>305</v>
      </c>
      <c r="K250" s="2" t="s">
        <v>80</v>
      </c>
      <c r="L250" s="11">
        <v>6</v>
      </c>
      <c r="M250" s="11">
        <v>6</v>
      </c>
      <c r="N250" s="6">
        <v>111058</v>
      </c>
      <c r="O250" s="6">
        <v>666348</v>
      </c>
      <c r="P250" s="6">
        <v>0</v>
      </c>
      <c r="Q250" s="11">
        <v>0</v>
      </c>
      <c r="R250" s="6">
        <v>0</v>
      </c>
      <c r="S250" s="2" t="s">
        <v>207</v>
      </c>
      <c r="T250" s="2" t="s">
        <v>408</v>
      </c>
      <c r="U250" s="2" t="s">
        <v>365</v>
      </c>
      <c r="V250" s="2" t="s">
        <v>113</v>
      </c>
      <c r="W250" s="2" t="s">
        <v>425</v>
      </c>
      <c r="X250" s="2" t="s">
        <v>240</v>
      </c>
      <c r="Y250" s="2"/>
      <c r="Z250" s="2"/>
      <c r="AA250" t="s">
        <v>536</v>
      </c>
    </row>
    <row r="251" spans="1:27" x14ac:dyDescent="0.25">
      <c r="A251" s="8">
        <v>45498</v>
      </c>
      <c r="B251" s="2" t="s">
        <v>230</v>
      </c>
      <c r="C251" s="8">
        <v>45499</v>
      </c>
      <c r="D251" s="2" t="s">
        <v>435</v>
      </c>
      <c r="E251" s="2" t="s">
        <v>385</v>
      </c>
      <c r="F251" s="2" t="s">
        <v>423</v>
      </c>
      <c r="G251" s="2" t="s">
        <v>411</v>
      </c>
      <c r="H251" s="2" t="s">
        <v>251</v>
      </c>
      <c r="I251" s="2" t="s">
        <v>450</v>
      </c>
      <c r="J251" s="2" t="s">
        <v>306</v>
      </c>
      <c r="K251" s="2" t="s">
        <v>80</v>
      </c>
      <c r="L251" s="11">
        <v>4</v>
      </c>
      <c r="M251" s="11">
        <v>4</v>
      </c>
      <c r="N251" s="6">
        <v>73431</v>
      </c>
      <c r="O251" s="6">
        <v>293724</v>
      </c>
      <c r="P251" s="6">
        <v>0</v>
      </c>
      <c r="Q251" s="11">
        <v>0</v>
      </c>
      <c r="R251" s="6">
        <v>0</v>
      </c>
      <c r="S251" s="2" t="s">
        <v>207</v>
      </c>
      <c r="T251" s="2" t="s">
        <v>408</v>
      </c>
      <c r="U251" s="2" t="s">
        <v>365</v>
      </c>
      <c r="V251" s="2" t="s">
        <v>113</v>
      </c>
      <c r="W251" s="2" t="s">
        <v>425</v>
      </c>
      <c r="X251" s="2" t="s">
        <v>240</v>
      </c>
      <c r="Y251" s="2"/>
      <c r="Z251" s="2"/>
      <c r="AA251" t="s">
        <v>513</v>
      </c>
    </row>
    <row r="252" spans="1:27" x14ac:dyDescent="0.25">
      <c r="A252" s="8">
        <v>45498</v>
      </c>
      <c r="B252" s="2" t="s">
        <v>230</v>
      </c>
      <c r="C252" s="8">
        <v>45499</v>
      </c>
      <c r="D252" s="2" t="s">
        <v>435</v>
      </c>
      <c r="E252" s="2" t="s">
        <v>385</v>
      </c>
      <c r="F252" s="2" t="s">
        <v>423</v>
      </c>
      <c r="G252" s="2" t="s">
        <v>411</v>
      </c>
      <c r="H252" s="2" t="s">
        <v>251</v>
      </c>
      <c r="I252" s="2" t="s">
        <v>328</v>
      </c>
      <c r="J252" s="2" t="s">
        <v>305</v>
      </c>
      <c r="K252" s="2" t="s">
        <v>80</v>
      </c>
      <c r="L252" s="11">
        <v>4</v>
      </c>
      <c r="M252" s="11">
        <v>4</v>
      </c>
      <c r="N252" s="6">
        <v>111058</v>
      </c>
      <c r="O252" s="6">
        <v>444232</v>
      </c>
      <c r="P252" s="6">
        <v>0</v>
      </c>
      <c r="Q252" s="11">
        <v>0</v>
      </c>
      <c r="R252" s="6">
        <v>0</v>
      </c>
      <c r="S252" s="2" t="s">
        <v>207</v>
      </c>
      <c r="T252" s="2" t="s">
        <v>408</v>
      </c>
      <c r="U252" s="2" t="s">
        <v>365</v>
      </c>
      <c r="V252" s="2" t="s">
        <v>113</v>
      </c>
      <c r="W252" s="2" t="s">
        <v>425</v>
      </c>
      <c r="X252" s="2" t="s">
        <v>240</v>
      </c>
      <c r="Y252" s="2"/>
      <c r="Z252" s="2"/>
      <c r="AA252" t="s">
        <v>513</v>
      </c>
    </row>
    <row r="253" spans="1:27" x14ac:dyDescent="0.25">
      <c r="A253" s="8">
        <v>45505</v>
      </c>
      <c r="B253" s="2" t="s">
        <v>395</v>
      </c>
      <c r="C253" s="8">
        <v>45513</v>
      </c>
      <c r="D253" s="2" t="s">
        <v>137</v>
      </c>
      <c r="E253" s="2" t="s">
        <v>191</v>
      </c>
      <c r="F253" s="2" t="s">
        <v>393</v>
      </c>
      <c r="G253" s="2" t="s">
        <v>411</v>
      </c>
      <c r="H253" s="2" t="s">
        <v>251</v>
      </c>
      <c r="I253" s="2" t="s">
        <v>328</v>
      </c>
      <c r="J253" s="2" t="s">
        <v>305</v>
      </c>
      <c r="K253" s="2" t="s">
        <v>80</v>
      </c>
      <c r="L253" s="11">
        <v>60</v>
      </c>
      <c r="M253" s="11">
        <v>60</v>
      </c>
      <c r="N253" s="6">
        <v>111058</v>
      </c>
      <c r="O253" s="6">
        <v>6663480</v>
      </c>
      <c r="P253" s="6">
        <v>0</v>
      </c>
      <c r="Q253" s="11">
        <v>0</v>
      </c>
      <c r="R253" s="6">
        <v>0</v>
      </c>
      <c r="S253" s="2" t="s">
        <v>218</v>
      </c>
      <c r="T253" s="2" t="s">
        <v>408</v>
      </c>
      <c r="U253" s="2" t="s">
        <v>400</v>
      </c>
      <c r="V253" s="2" t="s">
        <v>113</v>
      </c>
      <c r="W253" s="2" t="s">
        <v>425</v>
      </c>
      <c r="X253" s="2" t="s">
        <v>240</v>
      </c>
      <c r="Y253" s="2"/>
      <c r="Z253" s="2"/>
      <c r="AA253" t="s">
        <v>522</v>
      </c>
    </row>
    <row r="254" spans="1:27" x14ac:dyDescent="0.25">
      <c r="A254" s="8">
        <v>45506</v>
      </c>
      <c r="B254" s="2" t="s">
        <v>281</v>
      </c>
      <c r="C254" s="8">
        <v>45512</v>
      </c>
      <c r="D254" s="2" t="s">
        <v>347</v>
      </c>
      <c r="E254" s="2" t="s">
        <v>414</v>
      </c>
      <c r="F254" s="2" t="s">
        <v>458</v>
      </c>
      <c r="G254" s="2" t="s">
        <v>359</v>
      </c>
      <c r="H254" s="2"/>
      <c r="I254" s="2" t="s">
        <v>328</v>
      </c>
      <c r="J254" s="2" t="s">
        <v>305</v>
      </c>
      <c r="K254" s="2" t="s">
        <v>80</v>
      </c>
      <c r="L254" s="11">
        <v>8</v>
      </c>
      <c r="M254" s="11">
        <v>8</v>
      </c>
      <c r="N254" s="6">
        <v>111058</v>
      </c>
      <c r="O254" s="6">
        <v>888464</v>
      </c>
      <c r="P254" s="6">
        <v>0</v>
      </c>
      <c r="Q254" s="11">
        <v>0</v>
      </c>
      <c r="R254" s="6">
        <v>0</v>
      </c>
      <c r="S254" s="2" t="s">
        <v>462</v>
      </c>
      <c r="T254" s="2" t="s">
        <v>252</v>
      </c>
      <c r="U254" s="2" t="s">
        <v>407</v>
      </c>
      <c r="V254" s="2" t="s">
        <v>253</v>
      </c>
      <c r="W254" s="2" t="s">
        <v>425</v>
      </c>
      <c r="X254" s="2" t="s">
        <v>445</v>
      </c>
      <c r="Y254" s="2"/>
      <c r="Z254" s="2"/>
      <c r="AA254" t="s">
        <v>522</v>
      </c>
    </row>
    <row r="255" spans="1:27" x14ac:dyDescent="0.25">
      <c r="A255" s="8">
        <v>45509</v>
      </c>
      <c r="B255" s="2" t="s">
        <v>366</v>
      </c>
      <c r="C255" s="8">
        <v>45512</v>
      </c>
      <c r="D255" s="2" t="s">
        <v>291</v>
      </c>
      <c r="E255" s="2" t="s">
        <v>300</v>
      </c>
      <c r="F255" s="2" t="s">
        <v>267</v>
      </c>
      <c r="G255" s="2" t="s">
        <v>411</v>
      </c>
      <c r="H255" s="2" t="s">
        <v>251</v>
      </c>
      <c r="I255" s="2" t="s">
        <v>450</v>
      </c>
      <c r="J255" s="2" t="s">
        <v>306</v>
      </c>
      <c r="K255" s="2" t="s">
        <v>80</v>
      </c>
      <c r="L255" s="11">
        <v>4</v>
      </c>
      <c r="M255" s="11">
        <v>4</v>
      </c>
      <c r="N255" s="6">
        <v>73431</v>
      </c>
      <c r="O255" s="6">
        <v>293724</v>
      </c>
      <c r="P255" s="6">
        <v>0</v>
      </c>
      <c r="Q255" s="11">
        <v>0</v>
      </c>
      <c r="R255" s="6">
        <v>0</v>
      </c>
      <c r="S255" s="2" t="s">
        <v>32</v>
      </c>
      <c r="T255" s="2" t="s">
        <v>408</v>
      </c>
      <c r="U255" s="2" t="s">
        <v>365</v>
      </c>
      <c r="V255" s="2" t="s">
        <v>113</v>
      </c>
      <c r="W255" s="2" t="s">
        <v>425</v>
      </c>
      <c r="X255" s="2" t="s">
        <v>240</v>
      </c>
      <c r="Y255" s="2"/>
      <c r="Z255" s="2"/>
      <c r="AA255" t="s">
        <v>518</v>
      </c>
    </row>
    <row r="256" spans="1:27" x14ac:dyDescent="0.25">
      <c r="A256" s="8">
        <v>45509</v>
      </c>
      <c r="B256" s="2" t="s">
        <v>366</v>
      </c>
      <c r="C256" s="8">
        <v>45512</v>
      </c>
      <c r="D256" s="2" t="s">
        <v>291</v>
      </c>
      <c r="E256" s="2" t="s">
        <v>300</v>
      </c>
      <c r="F256" s="2" t="s">
        <v>267</v>
      </c>
      <c r="G256" s="2" t="s">
        <v>411</v>
      </c>
      <c r="H256" s="2" t="s">
        <v>251</v>
      </c>
      <c r="I256" s="2" t="s">
        <v>472</v>
      </c>
      <c r="J256" s="2" t="s">
        <v>256</v>
      </c>
      <c r="K256" s="2" t="s">
        <v>80</v>
      </c>
      <c r="L256" s="11">
        <v>4</v>
      </c>
      <c r="M256" s="11">
        <v>4</v>
      </c>
      <c r="N256" s="6">
        <v>55595</v>
      </c>
      <c r="O256" s="6">
        <v>222380</v>
      </c>
      <c r="P256" s="6">
        <v>0</v>
      </c>
      <c r="Q256" s="11">
        <v>0</v>
      </c>
      <c r="R256" s="6">
        <v>0</v>
      </c>
      <c r="S256" s="2" t="s">
        <v>32</v>
      </c>
      <c r="T256" s="2" t="s">
        <v>408</v>
      </c>
      <c r="U256" s="2" t="s">
        <v>365</v>
      </c>
      <c r="V256" s="2" t="s">
        <v>113</v>
      </c>
      <c r="W256" s="2" t="s">
        <v>425</v>
      </c>
      <c r="X256" s="2" t="s">
        <v>240</v>
      </c>
      <c r="Y256" s="2"/>
      <c r="Z256" s="2"/>
      <c r="AA256" t="s">
        <v>518</v>
      </c>
    </row>
    <row r="257" spans="1:27" x14ac:dyDescent="0.25">
      <c r="A257" s="8">
        <v>45509</v>
      </c>
      <c r="B257" s="2" t="s">
        <v>366</v>
      </c>
      <c r="C257" s="8">
        <v>45512</v>
      </c>
      <c r="D257" s="2" t="s">
        <v>291</v>
      </c>
      <c r="E257" s="2" t="s">
        <v>300</v>
      </c>
      <c r="F257" s="2" t="s">
        <v>267</v>
      </c>
      <c r="G257" s="2" t="s">
        <v>411</v>
      </c>
      <c r="H257" s="2" t="s">
        <v>251</v>
      </c>
      <c r="I257" s="2" t="s">
        <v>45</v>
      </c>
      <c r="J257" s="2" t="s">
        <v>168</v>
      </c>
      <c r="K257" s="2" t="s">
        <v>80</v>
      </c>
      <c r="L257" s="11">
        <v>4</v>
      </c>
      <c r="M257" s="11">
        <v>4</v>
      </c>
      <c r="N257" s="6">
        <v>49500</v>
      </c>
      <c r="O257" s="6">
        <v>198000</v>
      </c>
      <c r="P257" s="6">
        <v>0</v>
      </c>
      <c r="Q257" s="11">
        <v>0</v>
      </c>
      <c r="R257" s="6">
        <v>0</v>
      </c>
      <c r="S257" s="2" t="s">
        <v>32</v>
      </c>
      <c r="T257" s="2" t="s">
        <v>408</v>
      </c>
      <c r="U257" s="2" t="s">
        <v>365</v>
      </c>
      <c r="V257" s="2" t="s">
        <v>113</v>
      </c>
      <c r="W257" s="2" t="s">
        <v>425</v>
      </c>
      <c r="X257" s="2" t="s">
        <v>240</v>
      </c>
      <c r="Y257" s="2"/>
      <c r="Z257" s="2"/>
      <c r="AA257" t="s">
        <v>518</v>
      </c>
    </row>
    <row r="258" spans="1:27" x14ac:dyDescent="0.25">
      <c r="A258" s="8">
        <v>45509</v>
      </c>
      <c r="B258" s="2" t="s">
        <v>366</v>
      </c>
      <c r="C258" s="8">
        <v>45512</v>
      </c>
      <c r="D258" s="2" t="s">
        <v>291</v>
      </c>
      <c r="E258" s="2" t="s">
        <v>300</v>
      </c>
      <c r="F258" s="2" t="s">
        <v>267</v>
      </c>
      <c r="G258" s="2" t="s">
        <v>411</v>
      </c>
      <c r="H258" s="2" t="s">
        <v>251</v>
      </c>
      <c r="I258" s="2" t="s">
        <v>490</v>
      </c>
      <c r="J258" s="2" t="s">
        <v>236</v>
      </c>
      <c r="K258" s="2" t="s">
        <v>80</v>
      </c>
      <c r="L258" s="11">
        <v>4</v>
      </c>
      <c r="M258" s="11">
        <v>4</v>
      </c>
      <c r="N258" s="6">
        <v>70950</v>
      </c>
      <c r="O258" s="6">
        <v>283800</v>
      </c>
      <c r="P258" s="6">
        <v>0</v>
      </c>
      <c r="Q258" s="11">
        <v>0</v>
      </c>
      <c r="R258" s="6">
        <v>0</v>
      </c>
      <c r="S258" s="2" t="s">
        <v>32</v>
      </c>
      <c r="T258" s="2" t="s">
        <v>408</v>
      </c>
      <c r="U258" s="2" t="s">
        <v>365</v>
      </c>
      <c r="V258" s="2" t="s">
        <v>113</v>
      </c>
      <c r="W258" s="2" t="s">
        <v>425</v>
      </c>
      <c r="X258" s="2" t="s">
        <v>240</v>
      </c>
      <c r="Y258" s="2"/>
      <c r="Z258" s="2"/>
      <c r="AA258" t="s">
        <v>518</v>
      </c>
    </row>
    <row r="259" spans="1:27" x14ac:dyDescent="0.25">
      <c r="A259" s="8">
        <v>45509</v>
      </c>
      <c r="B259" s="2" t="s">
        <v>366</v>
      </c>
      <c r="C259" s="8">
        <v>45512</v>
      </c>
      <c r="D259" s="2" t="s">
        <v>291</v>
      </c>
      <c r="E259" s="2" t="s">
        <v>300</v>
      </c>
      <c r="F259" s="2" t="s">
        <v>267</v>
      </c>
      <c r="G259" s="2" t="s">
        <v>411</v>
      </c>
      <c r="H259" s="2" t="s">
        <v>251</v>
      </c>
      <c r="I259" s="2" t="s">
        <v>448</v>
      </c>
      <c r="J259" s="2" t="s">
        <v>372</v>
      </c>
      <c r="K259" s="2" t="s">
        <v>80</v>
      </c>
      <c r="L259" s="11">
        <v>4</v>
      </c>
      <c r="M259" s="11">
        <v>4</v>
      </c>
      <c r="N259" s="6">
        <v>74250</v>
      </c>
      <c r="O259" s="6">
        <v>297000</v>
      </c>
      <c r="P259" s="6">
        <v>0</v>
      </c>
      <c r="Q259" s="11">
        <v>0</v>
      </c>
      <c r="R259" s="6">
        <v>0</v>
      </c>
      <c r="S259" s="2" t="s">
        <v>32</v>
      </c>
      <c r="T259" s="2" t="s">
        <v>408</v>
      </c>
      <c r="U259" s="2" t="s">
        <v>365</v>
      </c>
      <c r="V259" s="2" t="s">
        <v>113</v>
      </c>
      <c r="W259" s="2" t="s">
        <v>425</v>
      </c>
      <c r="X259" s="2" t="s">
        <v>240</v>
      </c>
      <c r="Y259" s="2"/>
      <c r="Z259" s="2"/>
      <c r="AA259" t="s">
        <v>518</v>
      </c>
    </row>
    <row r="260" spans="1:27" x14ac:dyDescent="0.25">
      <c r="A260" s="8">
        <v>45509</v>
      </c>
      <c r="B260" s="2" t="s">
        <v>366</v>
      </c>
      <c r="C260" s="8">
        <v>45512</v>
      </c>
      <c r="D260" s="2" t="s">
        <v>291</v>
      </c>
      <c r="E260" s="2" t="s">
        <v>300</v>
      </c>
      <c r="F260" s="2" t="s">
        <v>267</v>
      </c>
      <c r="G260" s="2" t="s">
        <v>411</v>
      </c>
      <c r="H260" s="2" t="s">
        <v>251</v>
      </c>
      <c r="I260" s="2" t="s">
        <v>500</v>
      </c>
      <c r="J260" s="2" t="s">
        <v>485</v>
      </c>
      <c r="K260" s="2" t="s">
        <v>80</v>
      </c>
      <c r="L260" s="11">
        <v>4</v>
      </c>
      <c r="M260" s="11">
        <v>4</v>
      </c>
      <c r="N260" s="6">
        <v>50182</v>
      </c>
      <c r="O260" s="6">
        <v>200728</v>
      </c>
      <c r="P260" s="6">
        <v>0</v>
      </c>
      <c r="Q260" s="11">
        <v>0</v>
      </c>
      <c r="R260" s="6">
        <v>0</v>
      </c>
      <c r="S260" s="2" t="s">
        <v>32</v>
      </c>
      <c r="T260" s="2" t="s">
        <v>408</v>
      </c>
      <c r="U260" s="2" t="s">
        <v>365</v>
      </c>
      <c r="V260" s="2" t="s">
        <v>113</v>
      </c>
      <c r="W260" s="2" t="s">
        <v>425</v>
      </c>
      <c r="X260" s="2" t="s">
        <v>240</v>
      </c>
      <c r="Y260" s="2"/>
      <c r="Z260" s="2"/>
      <c r="AA260" t="s">
        <v>518</v>
      </c>
    </row>
    <row r="261" spans="1:27" x14ac:dyDescent="0.25">
      <c r="A261" s="8">
        <v>45509</v>
      </c>
      <c r="B261" s="2" t="s">
        <v>366</v>
      </c>
      <c r="C261" s="8">
        <v>45512</v>
      </c>
      <c r="D261" s="2" t="s">
        <v>291</v>
      </c>
      <c r="E261" s="2" t="s">
        <v>300</v>
      </c>
      <c r="F261" s="2" t="s">
        <v>267</v>
      </c>
      <c r="G261" s="2" t="s">
        <v>411</v>
      </c>
      <c r="H261" s="2" t="s">
        <v>251</v>
      </c>
      <c r="I261" s="2" t="s">
        <v>243</v>
      </c>
      <c r="J261" s="2" t="s">
        <v>430</v>
      </c>
      <c r="K261" s="2" t="s">
        <v>80</v>
      </c>
      <c r="L261" s="11">
        <v>4</v>
      </c>
      <c r="M261" s="11">
        <v>4</v>
      </c>
      <c r="N261" s="6">
        <v>46000</v>
      </c>
      <c r="O261" s="6">
        <v>184000</v>
      </c>
      <c r="P261" s="6">
        <v>0</v>
      </c>
      <c r="Q261" s="11">
        <v>0</v>
      </c>
      <c r="R261" s="6">
        <v>0</v>
      </c>
      <c r="S261" s="2" t="s">
        <v>32</v>
      </c>
      <c r="T261" s="2" t="s">
        <v>408</v>
      </c>
      <c r="U261" s="2" t="s">
        <v>365</v>
      </c>
      <c r="V261" s="2" t="s">
        <v>113</v>
      </c>
      <c r="W261" s="2" t="s">
        <v>425</v>
      </c>
      <c r="X261" s="2" t="s">
        <v>240</v>
      </c>
      <c r="Y261" s="2"/>
      <c r="Z261" s="2"/>
      <c r="AA261" t="s">
        <v>518</v>
      </c>
    </row>
    <row r="262" spans="1:27" x14ac:dyDescent="0.25">
      <c r="A262" s="8">
        <v>45509</v>
      </c>
      <c r="B262" s="2" t="s">
        <v>107</v>
      </c>
      <c r="C262" s="8">
        <v>45512</v>
      </c>
      <c r="D262" s="2" t="s">
        <v>479</v>
      </c>
      <c r="E262" s="2" t="s">
        <v>266</v>
      </c>
      <c r="F262" s="2" t="s">
        <v>12</v>
      </c>
      <c r="G262" s="2" t="s">
        <v>101</v>
      </c>
      <c r="H262" s="2" t="s">
        <v>125</v>
      </c>
      <c r="I262" s="2" t="s">
        <v>450</v>
      </c>
      <c r="J262" s="2" t="s">
        <v>306</v>
      </c>
      <c r="K262" s="2" t="s">
        <v>80</v>
      </c>
      <c r="L262" s="11">
        <v>5</v>
      </c>
      <c r="M262" s="11">
        <v>5</v>
      </c>
      <c r="N262" s="6">
        <v>73431</v>
      </c>
      <c r="O262" s="6">
        <v>367155</v>
      </c>
      <c r="P262" s="6">
        <v>0</v>
      </c>
      <c r="Q262" s="11">
        <v>0</v>
      </c>
      <c r="R262" s="6">
        <v>0</v>
      </c>
      <c r="S262" s="2"/>
      <c r="T262" s="2" t="s">
        <v>108</v>
      </c>
      <c r="U262" s="2"/>
      <c r="V262" s="2" t="s">
        <v>113</v>
      </c>
      <c r="W262" s="2" t="s">
        <v>425</v>
      </c>
      <c r="X262" s="2" t="s">
        <v>240</v>
      </c>
      <c r="Y262" s="2"/>
      <c r="Z262" s="2"/>
      <c r="AA262" t="s">
        <v>537</v>
      </c>
    </row>
    <row r="263" spans="1:27" x14ac:dyDescent="0.25">
      <c r="A263" s="8">
        <v>45509</v>
      </c>
      <c r="B263" s="2" t="s">
        <v>107</v>
      </c>
      <c r="C263" s="8">
        <v>45512</v>
      </c>
      <c r="D263" s="2" t="s">
        <v>479</v>
      </c>
      <c r="E263" s="2" t="s">
        <v>266</v>
      </c>
      <c r="F263" s="2" t="s">
        <v>12</v>
      </c>
      <c r="G263" s="2" t="s">
        <v>101</v>
      </c>
      <c r="H263" s="2" t="s">
        <v>125</v>
      </c>
      <c r="I263" s="2" t="s">
        <v>328</v>
      </c>
      <c r="J263" s="2" t="s">
        <v>305</v>
      </c>
      <c r="K263" s="2" t="s">
        <v>80</v>
      </c>
      <c r="L263" s="11">
        <v>5</v>
      </c>
      <c r="M263" s="11">
        <v>5</v>
      </c>
      <c r="N263" s="6">
        <v>111058</v>
      </c>
      <c r="O263" s="6">
        <v>555290</v>
      </c>
      <c r="P263" s="6">
        <v>0</v>
      </c>
      <c r="Q263" s="11">
        <v>0</v>
      </c>
      <c r="R263" s="6">
        <v>0</v>
      </c>
      <c r="S263" s="2"/>
      <c r="T263" s="2" t="s">
        <v>108</v>
      </c>
      <c r="U263" s="2"/>
      <c r="V263" s="2" t="s">
        <v>113</v>
      </c>
      <c r="W263" s="2" t="s">
        <v>425</v>
      </c>
      <c r="X263" s="2" t="s">
        <v>240</v>
      </c>
      <c r="Y263" s="2"/>
      <c r="Z263" s="2"/>
      <c r="AA263" t="s">
        <v>537</v>
      </c>
    </row>
    <row r="264" spans="1:27" x14ac:dyDescent="0.25">
      <c r="A264" s="8">
        <v>45509</v>
      </c>
      <c r="B264" s="2" t="s">
        <v>107</v>
      </c>
      <c r="C264" s="8">
        <v>45512</v>
      </c>
      <c r="D264" s="2" t="s">
        <v>479</v>
      </c>
      <c r="E264" s="2" t="s">
        <v>266</v>
      </c>
      <c r="F264" s="2" t="s">
        <v>12</v>
      </c>
      <c r="G264" s="2" t="s">
        <v>101</v>
      </c>
      <c r="H264" s="2" t="s">
        <v>125</v>
      </c>
      <c r="I264" s="2" t="s">
        <v>45</v>
      </c>
      <c r="J264" s="2" t="s">
        <v>168</v>
      </c>
      <c r="K264" s="2" t="s">
        <v>80</v>
      </c>
      <c r="L264" s="11">
        <v>5</v>
      </c>
      <c r="M264" s="11">
        <v>5</v>
      </c>
      <c r="N264" s="6">
        <v>49500</v>
      </c>
      <c r="O264" s="6">
        <v>247500</v>
      </c>
      <c r="P264" s="6">
        <v>0</v>
      </c>
      <c r="Q264" s="11">
        <v>0</v>
      </c>
      <c r="R264" s="6">
        <v>0</v>
      </c>
      <c r="S264" s="2"/>
      <c r="T264" s="2" t="s">
        <v>108</v>
      </c>
      <c r="U264" s="2"/>
      <c r="V264" s="2" t="s">
        <v>113</v>
      </c>
      <c r="W264" s="2" t="s">
        <v>425</v>
      </c>
      <c r="X264" s="2" t="s">
        <v>240</v>
      </c>
      <c r="Y264" s="2"/>
      <c r="Z264" s="2"/>
      <c r="AA264" t="s">
        <v>537</v>
      </c>
    </row>
    <row r="265" spans="1:27" x14ac:dyDescent="0.25">
      <c r="A265" s="8">
        <v>45509</v>
      </c>
      <c r="B265" s="2" t="s">
        <v>107</v>
      </c>
      <c r="C265" s="8">
        <v>45512</v>
      </c>
      <c r="D265" s="2" t="s">
        <v>479</v>
      </c>
      <c r="E265" s="2" t="s">
        <v>266</v>
      </c>
      <c r="F265" s="2" t="s">
        <v>12</v>
      </c>
      <c r="G265" s="2" t="s">
        <v>101</v>
      </c>
      <c r="H265" s="2" t="s">
        <v>125</v>
      </c>
      <c r="I265" s="2" t="s">
        <v>448</v>
      </c>
      <c r="J265" s="2" t="s">
        <v>372</v>
      </c>
      <c r="K265" s="2" t="s">
        <v>80</v>
      </c>
      <c r="L265" s="11">
        <v>5</v>
      </c>
      <c r="M265" s="11">
        <v>5</v>
      </c>
      <c r="N265" s="6">
        <v>74250</v>
      </c>
      <c r="O265" s="6">
        <v>371250</v>
      </c>
      <c r="P265" s="6">
        <v>0</v>
      </c>
      <c r="Q265" s="11">
        <v>0</v>
      </c>
      <c r="R265" s="6">
        <v>0</v>
      </c>
      <c r="S265" s="2"/>
      <c r="T265" s="2" t="s">
        <v>108</v>
      </c>
      <c r="U265" s="2"/>
      <c r="V265" s="2" t="s">
        <v>113</v>
      </c>
      <c r="W265" s="2" t="s">
        <v>425</v>
      </c>
      <c r="X265" s="2" t="s">
        <v>240</v>
      </c>
      <c r="Y265" s="2"/>
      <c r="Z265" s="2"/>
      <c r="AA265" t="s">
        <v>537</v>
      </c>
    </row>
    <row r="266" spans="1:27" x14ac:dyDescent="0.25">
      <c r="A266" s="8">
        <v>45509</v>
      </c>
      <c r="B266" s="2" t="s">
        <v>107</v>
      </c>
      <c r="C266" s="8">
        <v>45512</v>
      </c>
      <c r="D266" s="2" t="s">
        <v>479</v>
      </c>
      <c r="E266" s="2" t="s">
        <v>266</v>
      </c>
      <c r="F266" s="2" t="s">
        <v>12</v>
      </c>
      <c r="G266" s="2" t="s">
        <v>101</v>
      </c>
      <c r="H266" s="2" t="s">
        <v>125</v>
      </c>
      <c r="I266" s="2" t="s">
        <v>500</v>
      </c>
      <c r="J266" s="2" t="s">
        <v>485</v>
      </c>
      <c r="K266" s="2" t="s">
        <v>80</v>
      </c>
      <c r="L266" s="11">
        <v>6</v>
      </c>
      <c r="M266" s="11">
        <v>6</v>
      </c>
      <c r="N266" s="6">
        <v>50182</v>
      </c>
      <c r="O266" s="6">
        <v>301092</v>
      </c>
      <c r="P266" s="6">
        <v>0</v>
      </c>
      <c r="Q266" s="11">
        <v>0</v>
      </c>
      <c r="R266" s="6">
        <v>0</v>
      </c>
      <c r="S266" s="2"/>
      <c r="T266" s="2" t="s">
        <v>108</v>
      </c>
      <c r="U266" s="2"/>
      <c r="V266" s="2" t="s">
        <v>113</v>
      </c>
      <c r="W266" s="2" t="s">
        <v>425</v>
      </c>
      <c r="X266" s="2" t="s">
        <v>240</v>
      </c>
      <c r="Y266" s="2"/>
      <c r="Z266" s="2"/>
      <c r="AA266" t="s">
        <v>537</v>
      </c>
    </row>
    <row r="267" spans="1:27" x14ac:dyDescent="0.25">
      <c r="A267" s="8">
        <v>45516</v>
      </c>
      <c r="B267" s="2" t="s">
        <v>55</v>
      </c>
      <c r="C267" s="8">
        <v>45526</v>
      </c>
      <c r="D267" s="2" t="s">
        <v>228</v>
      </c>
      <c r="E267" s="2" t="s">
        <v>85</v>
      </c>
      <c r="F267" s="2" t="s">
        <v>152</v>
      </c>
      <c r="G267" s="2" t="s">
        <v>342</v>
      </c>
      <c r="H267" s="2" t="s">
        <v>200</v>
      </c>
      <c r="I267" s="2" t="s">
        <v>243</v>
      </c>
      <c r="J267" s="2" t="s">
        <v>430</v>
      </c>
      <c r="K267" s="2" t="s">
        <v>80</v>
      </c>
      <c r="L267" s="11">
        <v>4</v>
      </c>
      <c r="M267" s="11">
        <v>4</v>
      </c>
      <c r="N267" s="6">
        <v>46000</v>
      </c>
      <c r="O267" s="6">
        <v>184000</v>
      </c>
      <c r="P267" s="6">
        <v>0</v>
      </c>
      <c r="Q267" s="11">
        <v>0</v>
      </c>
      <c r="R267" s="6">
        <v>0</v>
      </c>
      <c r="S267" s="2"/>
      <c r="T267" s="2" t="s">
        <v>388</v>
      </c>
      <c r="U267" s="2"/>
      <c r="V267" s="2" t="s">
        <v>253</v>
      </c>
      <c r="W267" s="2" t="s">
        <v>425</v>
      </c>
      <c r="X267" s="2" t="s">
        <v>445</v>
      </c>
      <c r="Y267" s="2"/>
      <c r="Z267" s="2"/>
      <c r="AA267" t="s">
        <v>522</v>
      </c>
    </row>
    <row r="268" spans="1:27" x14ac:dyDescent="0.25">
      <c r="A268" s="8">
        <v>45516</v>
      </c>
      <c r="B268" s="2" t="s">
        <v>55</v>
      </c>
      <c r="C268" s="8">
        <v>45526</v>
      </c>
      <c r="D268" s="2" t="s">
        <v>228</v>
      </c>
      <c r="E268" s="2" t="s">
        <v>85</v>
      </c>
      <c r="F268" s="2" t="s">
        <v>152</v>
      </c>
      <c r="G268" s="2" t="s">
        <v>342</v>
      </c>
      <c r="H268" s="2" t="s">
        <v>200</v>
      </c>
      <c r="I268" s="2" t="s">
        <v>500</v>
      </c>
      <c r="J268" s="2" t="s">
        <v>485</v>
      </c>
      <c r="K268" s="2" t="s">
        <v>80</v>
      </c>
      <c r="L268" s="11">
        <v>4</v>
      </c>
      <c r="M268" s="11">
        <v>4</v>
      </c>
      <c r="N268" s="6">
        <v>50182</v>
      </c>
      <c r="O268" s="6">
        <v>200728</v>
      </c>
      <c r="P268" s="6">
        <v>0</v>
      </c>
      <c r="Q268" s="11">
        <v>0</v>
      </c>
      <c r="R268" s="6">
        <v>0</v>
      </c>
      <c r="S268" s="2"/>
      <c r="T268" s="2" t="s">
        <v>388</v>
      </c>
      <c r="U268" s="2"/>
      <c r="V268" s="2" t="s">
        <v>253</v>
      </c>
      <c r="W268" s="2" t="s">
        <v>425</v>
      </c>
      <c r="X268" s="2" t="s">
        <v>445</v>
      </c>
      <c r="Y268" s="2"/>
      <c r="Z268" s="2"/>
      <c r="AA268" t="s">
        <v>522</v>
      </c>
    </row>
    <row r="269" spans="1:27" x14ac:dyDescent="0.25">
      <c r="A269" s="8">
        <v>45516</v>
      </c>
      <c r="B269" s="2" t="s">
        <v>55</v>
      </c>
      <c r="C269" s="8">
        <v>45526</v>
      </c>
      <c r="D269" s="2" t="s">
        <v>228</v>
      </c>
      <c r="E269" s="2" t="s">
        <v>85</v>
      </c>
      <c r="F269" s="2" t="s">
        <v>152</v>
      </c>
      <c r="G269" s="2" t="s">
        <v>342</v>
      </c>
      <c r="H269" s="2" t="s">
        <v>200</v>
      </c>
      <c r="I269" s="2" t="s">
        <v>490</v>
      </c>
      <c r="J269" s="2" t="s">
        <v>236</v>
      </c>
      <c r="K269" s="2" t="s">
        <v>80</v>
      </c>
      <c r="L269" s="11">
        <v>4</v>
      </c>
      <c r="M269" s="11">
        <v>4</v>
      </c>
      <c r="N269" s="6">
        <v>70950</v>
      </c>
      <c r="O269" s="6">
        <v>283800</v>
      </c>
      <c r="P269" s="6">
        <v>0</v>
      </c>
      <c r="Q269" s="11">
        <v>0</v>
      </c>
      <c r="R269" s="6">
        <v>0</v>
      </c>
      <c r="S269" s="2"/>
      <c r="T269" s="2" t="s">
        <v>388</v>
      </c>
      <c r="U269" s="2"/>
      <c r="V269" s="2" t="s">
        <v>253</v>
      </c>
      <c r="W269" s="2" t="s">
        <v>425</v>
      </c>
      <c r="X269" s="2" t="s">
        <v>445</v>
      </c>
      <c r="Y269" s="2"/>
      <c r="Z269" s="2"/>
      <c r="AA269" t="s">
        <v>522</v>
      </c>
    </row>
    <row r="270" spans="1:27" x14ac:dyDescent="0.25">
      <c r="A270" s="8">
        <v>45516</v>
      </c>
      <c r="B270" s="2" t="s">
        <v>55</v>
      </c>
      <c r="C270" s="8">
        <v>45526</v>
      </c>
      <c r="D270" s="2" t="s">
        <v>228</v>
      </c>
      <c r="E270" s="2" t="s">
        <v>85</v>
      </c>
      <c r="F270" s="2" t="s">
        <v>152</v>
      </c>
      <c r="G270" s="2" t="s">
        <v>342</v>
      </c>
      <c r="H270" s="2" t="s">
        <v>200</v>
      </c>
      <c r="I270" s="2" t="s">
        <v>328</v>
      </c>
      <c r="J270" s="2" t="s">
        <v>305</v>
      </c>
      <c r="K270" s="2" t="s">
        <v>80</v>
      </c>
      <c r="L270" s="11">
        <v>8</v>
      </c>
      <c r="M270" s="11">
        <v>8</v>
      </c>
      <c r="N270" s="6">
        <v>111058</v>
      </c>
      <c r="O270" s="6">
        <v>888464</v>
      </c>
      <c r="P270" s="6">
        <v>0</v>
      </c>
      <c r="Q270" s="11">
        <v>0</v>
      </c>
      <c r="R270" s="6">
        <v>0</v>
      </c>
      <c r="S270" s="2"/>
      <c r="T270" s="2" t="s">
        <v>388</v>
      </c>
      <c r="U270" s="2"/>
      <c r="V270" s="2" t="s">
        <v>253</v>
      </c>
      <c r="W270" s="2" t="s">
        <v>425</v>
      </c>
      <c r="X270" s="2" t="s">
        <v>445</v>
      </c>
      <c r="Y270" s="2"/>
      <c r="Z270" s="2"/>
      <c r="AA270" t="s">
        <v>522</v>
      </c>
    </row>
    <row r="271" spans="1:27" x14ac:dyDescent="0.25">
      <c r="A271" s="8">
        <v>45516</v>
      </c>
      <c r="B271" s="2" t="s">
        <v>55</v>
      </c>
      <c r="C271" s="8">
        <v>45526</v>
      </c>
      <c r="D271" s="2" t="s">
        <v>228</v>
      </c>
      <c r="E271" s="2" t="s">
        <v>85</v>
      </c>
      <c r="F271" s="2" t="s">
        <v>152</v>
      </c>
      <c r="G271" s="2" t="s">
        <v>342</v>
      </c>
      <c r="H271" s="2" t="s">
        <v>200</v>
      </c>
      <c r="I271" s="2" t="s">
        <v>450</v>
      </c>
      <c r="J271" s="2" t="s">
        <v>306</v>
      </c>
      <c r="K271" s="2" t="s">
        <v>80</v>
      </c>
      <c r="L271" s="11">
        <v>10</v>
      </c>
      <c r="M271" s="11">
        <v>10</v>
      </c>
      <c r="N271" s="6">
        <v>73431</v>
      </c>
      <c r="O271" s="6">
        <v>734310</v>
      </c>
      <c r="P271" s="6">
        <v>0</v>
      </c>
      <c r="Q271" s="11">
        <v>0</v>
      </c>
      <c r="R271" s="6">
        <v>0</v>
      </c>
      <c r="S271" s="2"/>
      <c r="T271" s="2" t="s">
        <v>388</v>
      </c>
      <c r="U271" s="2"/>
      <c r="V271" s="2" t="s">
        <v>253</v>
      </c>
      <c r="W271" s="2" t="s">
        <v>425</v>
      </c>
      <c r="X271" s="2" t="s">
        <v>445</v>
      </c>
      <c r="Y271" s="2"/>
      <c r="Z271" s="2"/>
      <c r="AA271" t="s">
        <v>522</v>
      </c>
    </row>
    <row r="272" spans="1:27" x14ac:dyDescent="0.25">
      <c r="A272" s="8">
        <v>45518</v>
      </c>
      <c r="B272" s="2" t="s">
        <v>89</v>
      </c>
      <c r="C272" s="8">
        <v>45518</v>
      </c>
      <c r="D272" s="2" t="s">
        <v>331</v>
      </c>
      <c r="E272" s="2" t="s">
        <v>66</v>
      </c>
      <c r="F272" s="2" t="s">
        <v>141</v>
      </c>
      <c r="G272" s="2" t="s">
        <v>201</v>
      </c>
      <c r="H272" s="2" t="s">
        <v>220</v>
      </c>
      <c r="I272" s="2" t="s">
        <v>500</v>
      </c>
      <c r="J272" s="2" t="s">
        <v>485</v>
      </c>
      <c r="K272" s="2" t="s">
        <v>80</v>
      </c>
      <c r="L272" s="11">
        <v>0</v>
      </c>
      <c r="M272" s="11">
        <v>0</v>
      </c>
      <c r="N272" s="6">
        <v>50182</v>
      </c>
      <c r="O272" s="6">
        <v>0</v>
      </c>
      <c r="P272" s="6">
        <v>0</v>
      </c>
      <c r="Q272" s="11">
        <v>1</v>
      </c>
      <c r="R272" s="6">
        <v>50182</v>
      </c>
      <c r="S272" s="2"/>
      <c r="T272" s="2" t="s">
        <v>126</v>
      </c>
      <c r="U272" s="2"/>
      <c r="V272" s="2" t="s">
        <v>253</v>
      </c>
      <c r="W272" s="2"/>
      <c r="X272" s="2" t="s">
        <v>151</v>
      </c>
      <c r="Y272" s="2"/>
      <c r="Z272" s="2"/>
      <c r="AA272" t="s">
        <v>514</v>
      </c>
    </row>
    <row r="273" spans="1:27" x14ac:dyDescent="0.25">
      <c r="A273" s="8">
        <v>45518</v>
      </c>
      <c r="B273" s="2" t="s">
        <v>192</v>
      </c>
      <c r="C273" s="8">
        <v>45533</v>
      </c>
      <c r="D273" s="2" t="s">
        <v>33</v>
      </c>
      <c r="E273" s="2" t="s">
        <v>128</v>
      </c>
      <c r="F273" s="2" t="s">
        <v>404</v>
      </c>
      <c r="G273" s="2" t="s">
        <v>443</v>
      </c>
      <c r="H273" s="2" t="s">
        <v>355</v>
      </c>
      <c r="I273" s="2" t="s">
        <v>450</v>
      </c>
      <c r="J273" s="2" t="s">
        <v>306</v>
      </c>
      <c r="K273" s="2" t="s">
        <v>80</v>
      </c>
      <c r="L273" s="11">
        <v>1</v>
      </c>
      <c r="M273" s="11">
        <v>1</v>
      </c>
      <c r="N273" s="6">
        <v>73431</v>
      </c>
      <c r="O273" s="6">
        <v>73431</v>
      </c>
      <c r="P273" s="6">
        <v>0</v>
      </c>
      <c r="Q273" s="11">
        <v>0</v>
      </c>
      <c r="R273" s="6">
        <v>0</v>
      </c>
      <c r="S273" s="2"/>
      <c r="T273" s="2" t="s">
        <v>210</v>
      </c>
      <c r="U273" s="2"/>
      <c r="V273" s="2" t="s">
        <v>113</v>
      </c>
      <c r="W273" s="2" t="s">
        <v>425</v>
      </c>
      <c r="X273" s="2" t="s">
        <v>240</v>
      </c>
      <c r="Y273" s="2"/>
      <c r="Z273" s="2"/>
      <c r="AA273" t="s">
        <v>538</v>
      </c>
    </row>
    <row r="274" spans="1:27" x14ac:dyDescent="0.25">
      <c r="A274" s="8">
        <v>45518</v>
      </c>
      <c r="B274" s="2" t="s">
        <v>192</v>
      </c>
      <c r="C274" s="8">
        <v>45533</v>
      </c>
      <c r="D274" s="2" t="s">
        <v>33</v>
      </c>
      <c r="E274" s="2" t="s">
        <v>128</v>
      </c>
      <c r="F274" s="2" t="s">
        <v>404</v>
      </c>
      <c r="G274" s="2" t="s">
        <v>443</v>
      </c>
      <c r="H274" s="2" t="s">
        <v>355</v>
      </c>
      <c r="I274" s="2" t="s">
        <v>472</v>
      </c>
      <c r="J274" s="2" t="s">
        <v>256</v>
      </c>
      <c r="K274" s="2" t="s">
        <v>80</v>
      </c>
      <c r="L274" s="11">
        <v>1</v>
      </c>
      <c r="M274" s="11">
        <v>1</v>
      </c>
      <c r="N274" s="6">
        <v>55595</v>
      </c>
      <c r="O274" s="6">
        <v>55595</v>
      </c>
      <c r="P274" s="6">
        <v>0</v>
      </c>
      <c r="Q274" s="11">
        <v>0</v>
      </c>
      <c r="R274" s="6">
        <v>0</v>
      </c>
      <c r="S274" s="2"/>
      <c r="T274" s="2" t="s">
        <v>210</v>
      </c>
      <c r="U274" s="2"/>
      <c r="V274" s="2" t="s">
        <v>113</v>
      </c>
      <c r="W274" s="2" t="s">
        <v>425</v>
      </c>
      <c r="X274" s="2" t="s">
        <v>240</v>
      </c>
      <c r="Y274" s="2"/>
      <c r="Z274" s="2"/>
      <c r="AA274" t="s">
        <v>538</v>
      </c>
    </row>
    <row r="275" spans="1:27" x14ac:dyDescent="0.25">
      <c r="A275" s="8">
        <v>45518</v>
      </c>
      <c r="B275" s="2" t="s">
        <v>192</v>
      </c>
      <c r="C275" s="8">
        <v>45533</v>
      </c>
      <c r="D275" s="2" t="s">
        <v>33</v>
      </c>
      <c r="E275" s="2" t="s">
        <v>128</v>
      </c>
      <c r="F275" s="2" t="s">
        <v>404</v>
      </c>
      <c r="G275" s="2" t="s">
        <v>443</v>
      </c>
      <c r="H275" s="2" t="s">
        <v>355</v>
      </c>
      <c r="I275" s="2" t="s">
        <v>486</v>
      </c>
      <c r="J275" s="2" t="s">
        <v>22</v>
      </c>
      <c r="K275" s="2" t="s">
        <v>80</v>
      </c>
      <c r="L275" s="11">
        <v>1</v>
      </c>
      <c r="M275" s="11">
        <v>1</v>
      </c>
      <c r="N275" s="6">
        <v>61050</v>
      </c>
      <c r="O275" s="6">
        <v>61050</v>
      </c>
      <c r="P275" s="6">
        <v>0</v>
      </c>
      <c r="Q275" s="11">
        <v>0</v>
      </c>
      <c r="R275" s="6">
        <v>0</v>
      </c>
      <c r="S275" s="2"/>
      <c r="T275" s="2" t="s">
        <v>210</v>
      </c>
      <c r="U275" s="2"/>
      <c r="V275" s="2" t="s">
        <v>113</v>
      </c>
      <c r="W275" s="2" t="s">
        <v>425</v>
      </c>
      <c r="X275" s="2" t="s">
        <v>240</v>
      </c>
      <c r="Y275" s="2"/>
      <c r="Z275" s="2"/>
      <c r="AA275" t="s">
        <v>538</v>
      </c>
    </row>
    <row r="276" spans="1:27" x14ac:dyDescent="0.25">
      <c r="A276" s="8">
        <v>45518</v>
      </c>
      <c r="B276" s="2" t="s">
        <v>192</v>
      </c>
      <c r="C276" s="8">
        <v>45533</v>
      </c>
      <c r="D276" s="2" t="s">
        <v>33</v>
      </c>
      <c r="E276" s="2" t="s">
        <v>128</v>
      </c>
      <c r="F276" s="2" t="s">
        <v>404</v>
      </c>
      <c r="G276" s="2" t="s">
        <v>443</v>
      </c>
      <c r="H276" s="2" t="s">
        <v>355</v>
      </c>
      <c r="I276" s="2" t="s">
        <v>448</v>
      </c>
      <c r="J276" s="2" t="s">
        <v>372</v>
      </c>
      <c r="K276" s="2" t="s">
        <v>80</v>
      </c>
      <c r="L276" s="11">
        <v>12</v>
      </c>
      <c r="M276" s="11">
        <v>12</v>
      </c>
      <c r="N276" s="6">
        <v>74250</v>
      </c>
      <c r="O276" s="6">
        <v>891000</v>
      </c>
      <c r="P276" s="6">
        <v>0</v>
      </c>
      <c r="Q276" s="11">
        <v>0</v>
      </c>
      <c r="R276" s="6">
        <v>0</v>
      </c>
      <c r="S276" s="2"/>
      <c r="T276" s="2" t="s">
        <v>210</v>
      </c>
      <c r="U276" s="2"/>
      <c r="V276" s="2" t="s">
        <v>113</v>
      </c>
      <c r="W276" s="2" t="s">
        <v>425</v>
      </c>
      <c r="X276" s="2" t="s">
        <v>240</v>
      </c>
      <c r="Y276" s="2"/>
      <c r="Z276" s="2"/>
      <c r="AA276" t="s">
        <v>538</v>
      </c>
    </row>
    <row r="277" spans="1:27" x14ac:dyDescent="0.25">
      <c r="A277" s="8">
        <v>45519</v>
      </c>
      <c r="B277" s="2" t="s">
        <v>159</v>
      </c>
      <c r="C277" s="8">
        <v>45526</v>
      </c>
      <c r="D277" s="2" t="s">
        <v>442</v>
      </c>
      <c r="E277" s="2" t="s">
        <v>413</v>
      </c>
      <c r="F277" s="2" t="s">
        <v>48</v>
      </c>
      <c r="G277" s="2" t="s">
        <v>359</v>
      </c>
      <c r="H277" s="2"/>
      <c r="I277" s="2" t="s">
        <v>448</v>
      </c>
      <c r="J277" s="2" t="s">
        <v>372</v>
      </c>
      <c r="K277" s="2" t="s">
        <v>80</v>
      </c>
      <c r="L277" s="11">
        <v>30</v>
      </c>
      <c r="M277" s="11">
        <v>30</v>
      </c>
      <c r="N277" s="6">
        <v>74250</v>
      </c>
      <c r="O277" s="6">
        <v>2227500</v>
      </c>
      <c r="P277" s="6">
        <v>0</v>
      </c>
      <c r="Q277" s="11">
        <v>0</v>
      </c>
      <c r="R277" s="6">
        <v>0</v>
      </c>
      <c r="S277" s="2" t="s">
        <v>462</v>
      </c>
      <c r="T277" s="2" t="s">
        <v>252</v>
      </c>
      <c r="U277" s="2" t="s">
        <v>120</v>
      </c>
      <c r="V277" s="2" t="s">
        <v>253</v>
      </c>
      <c r="W277" s="2" t="s">
        <v>425</v>
      </c>
      <c r="X277" s="2" t="s">
        <v>445</v>
      </c>
      <c r="Y277" s="2"/>
      <c r="Z277" s="2"/>
      <c r="AA277" t="s">
        <v>522</v>
      </c>
    </row>
    <row r="278" spans="1:27" x14ac:dyDescent="0.25">
      <c r="A278" s="8">
        <v>45521</v>
      </c>
      <c r="B278" s="2" t="s">
        <v>446</v>
      </c>
      <c r="C278" s="8">
        <v>45533</v>
      </c>
      <c r="D278" s="2" t="s">
        <v>262</v>
      </c>
      <c r="E278" s="2" t="s">
        <v>254</v>
      </c>
      <c r="F278" s="2" t="s">
        <v>334</v>
      </c>
      <c r="G278" s="2" t="s">
        <v>459</v>
      </c>
      <c r="H278" s="2" t="s">
        <v>471</v>
      </c>
      <c r="I278" s="2" t="s">
        <v>450</v>
      </c>
      <c r="J278" s="2" t="s">
        <v>306</v>
      </c>
      <c r="K278" s="2" t="s">
        <v>80</v>
      </c>
      <c r="L278" s="11">
        <v>5</v>
      </c>
      <c r="M278" s="11">
        <v>5</v>
      </c>
      <c r="N278" s="6">
        <v>73431</v>
      </c>
      <c r="O278" s="6">
        <v>367155</v>
      </c>
      <c r="P278" s="6">
        <v>0</v>
      </c>
      <c r="Q278" s="11">
        <v>0</v>
      </c>
      <c r="R278" s="6">
        <v>0</v>
      </c>
      <c r="S278" s="2"/>
      <c r="T278" s="2" t="s">
        <v>42</v>
      </c>
      <c r="U278" s="2"/>
      <c r="V278" s="2" t="s">
        <v>253</v>
      </c>
      <c r="W278" s="2" t="s">
        <v>425</v>
      </c>
      <c r="X278" s="2" t="s">
        <v>445</v>
      </c>
      <c r="Y278" s="2"/>
      <c r="Z278" s="2"/>
      <c r="AA278" t="s">
        <v>539</v>
      </c>
    </row>
    <row r="279" spans="1:27" x14ac:dyDescent="0.25">
      <c r="A279" s="8">
        <v>45521</v>
      </c>
      <c r="B279" s="2" t="s">
        <v>446</v>
      </c>
      <c r="C279" s="8">
        <v>45533</v>
      </c>
      <c r="D279" s="2" t="s">
        <v>262</v>
      </c>
      <c r="E279" s="2" t="s">
        <v>254</v>
      </c>
      <c r="F279" s="2" t="s">
        <v>334</v>
      </c>
      <c r="G279" s="2" t="s">
        <v>459</v>
      </c>
      <c r="H279" s="2" t="s">
        <v>471</v>
      </c>
      <c r="I279" s="2" t="s">
        <v>328</v>
      </c>
      <c r="J279" s="2" t="s">
        <v>305</v>
      </c>
      <c r="K279" s="2" t="s">
        <v>80</v>
      </c>
      <c r="L279" s="11">
        <v>5</v>
      </c>
      <c r="M279" s="11">
        <v>5</v>
      </c>
      <c r="N279" s="6">
        <v>111058</v>
      </c>
      <c r="O279" s="6">
        <v>555290</v>
      </c>
      <c r="P279" s="6">
        <v>0</v>
      </c>
      <c r="Q279" s="11">
        <v>0</v>
      </c>
      <c r="R279" s="6">
        <v>0</v>
      </c>
      <c r="S279" s="2"/>
      <c r="T279" s="2" t="s">
        <v>42</v>
      </c>
      <c r="U279" s="2"/>
      <c r="V279" s="2" t="s">
        <v>253</v>
      </c>
      <c r="W279" s="2" t="s">
        <v>425</v>
      </c>
      <c r="X279" s="2" t="s">
        <v>445</v>
      </c>
      <c r="Y279" s="2"/>
      <c r="Z279" s="2"/>
      <c r="AA279" t="s">
        <v>539</v>
      </c>
    </row>
    <row r="280" spans="1:27" x14ac:dyDescent="0.25">
      <c r="A280" s="8">
        <v>45521</v>
      </c>
      <c r="B280" s="2" t="s">
        <v>446</v>
      </c>
      <c r="C280" s="8">
        <v>45533</v>
      </c>
      <c r="D280" s="2" t="s">
        <v>262</v>
      </c>
      <c r="E280" s="2" t="s">
        <v>254</v>
      </c>
      <c r="F280" s="2" t="s">
        <v>334</v>
      </c>
      <c r="G280" s="2" t="s">
        <v>459</v>
      </c>
      <c r="H280" s="2" t="s">
        <v>471</v>
      </c>
      <c r="I280" s="2" t="s">
        <v>472</v>
      </c>
      <c r="J280" s="2" t="s">
        <v>256</v>
      </c>
      <c r="K280" s="2" t="s">
        <v>80</v>
      </c>
      <c r="L280" s="11">
        <v>5</v>
      </c>
      <c r="M280" s="11">
        <v>5</v>
      </c>
      <c r="N280" s="6">
        <v>55595</v>
      </c>
      <c r="O280" s="6">
        <v>277975</v>
      </c>
      <c r="P280" s="6">
        <v>0</v>
      </c>
      <c r="Q280" s="11">
        <v>0</v>
      </c>
      <c r="R280" s="6">
        <v>0</v>
      </c>
      <c r="S280" s="2"/>
      <c r="T280" s="2" t="s">
        <v>42</v>
      </c>
      <c r="U280" s="2"/>
      <c r="V280" s="2" t="s">
        <v>253</v>
      </c>
      <c r="W280" s="2" t="s">
        <v>425</v>
      </c>
      <c r="X280" s="2" t="s">
        <v>445</v>
      </c>
      <c r="Y280" s="2"/>
      <c r="Z280" s="2"/>
      <c r="AA280" t="s">
        <v>539</v>
      </c>
    </row>
    <row r="281" spans="1:27" x14ac:dyDescent="0.25">
      <c r="A281" s="8">
        <v>45521</v>
      </c>
      <c r="B281" s="2" t="s">
        <v>446</v>
      </c>
      <c r="C281" s="8">
        <v>45533</v>
      </c>
      <c r="D281" s="2" t="s">
        <v>262</v>
      </c>
      <c r="E281" s="2" t="s">
        <v>254</v>
      </c>
      <c r="F281" s="2" t="s">
        <v>334</v>
      </c>
      <c r="G281" s="2" t="s">
        <v>459</v>
      </c>
      <c r="H281" s="2" t="s">
        <v>471</v>
      </c>
      <c r="I281" s="2" t="s">
        <v>45</v>
      </c>
      <c r="J281" s="2" t="s">
        <v>168</v>
      </c>
      <c r="K281" s="2" t="s">
        <v>80</v>
      </c>
      <c r="L281" s="11">
        <v>5</v>
      </c>
      <c r="M281" s="11">
        <v>5</v>
      </c>
      <c r="N281" s="6">
        <v>49500</v>
      </c>
      <c r="O281" s="6">
        <v>247500</v>
      </c>
      <c r="P281" s="6">
        <v>0</v>
      </c>
      <c r="Q281" s="11">
        <v>0</v>
      </c>
      <c r="R281" s="6">
        <v>0</v>
      </c>
      <c r="S281" s="2"/>
      <c r="T281" s="2" t="s">
        <v>42</v>
      </c>
      <c r="U281" s="2"/>
      <c r="V281" s="2" t="s">
        <v>253</v>
      </c>
      <c r="W281" s="2" t="s">
        <v>425</v>
      </c>
      <c r="X281" s="2" t="s">
        <v>445</v>
      </c>
      <c r="Y281" s="2"/>
      <c r="Z281" s="2"/>
      <c r="AA281" t="s">
        <v>539</v>
      </c>
    </row>
    <row r="282" spans="1:27" x14ac:dyDescent="0.25">
      <c r="A282" s="8">
        <v>45521</v>
      </c>
      <c r="B282" s="2" t="s">
        <v>446</v>
      </c>
      <c r="C282" s="8">
        <v>45533</v>
      </c>
      <c r="D282" s="2" t="s">
        <v>262</v>
      </c>
      <c r="E282" s="2" t="s">
        <v>254</v>
      </c>
      <c r="F282" s="2" t="s">
        <v>334</v>
      </c>
      <c r="G282" s="2" t="s">
        <v>459</v>
      </c>
      <c r="H282" s="2" t="s">
        <v>471</v>
      </c>
      <c r="I282" s="2" t="s">
        <v>486</v>
      </c>
      <c r="J282" s="2" t="s">
        <v>22</v>
      </c>
      <c r="K282" s="2" t="s">
        <v>80</v>
      </c>
      <c r="L282" s="11">
        <v>5</v>
      </c>
      <c r="M282" s="11">
        <v>5</v>
      </c>
      <c r="N282" s="6">
        <v>50400</v>
      </c>
      <c r="O282" s="6">
        <v>252000</v>
      </c>
      <c r="P282" s="6">
        <v>0</v>
      </c>
      <c r="Q282" s="11">
        <v>0</v>
      </c>
      <c r="R282" s="6">
        <v>0</v>
      </c>
      <c r="S282" s="2"/>
      <c r="T282" s="2" t="s">
        <v>42</v>
      </c>
      <c r="U282" s="2"/>
      <c r="V282" s="2" t="s">
        <v>253</v>
      </c>
      <c r="W282" s="2" t="s">
        <v>425</v>
      </c>
      <c r="X282" s="2" t="s">
        <v>445</v>
      </c>
      <c r="Y282" s="2"/>
      <c r="Z282" s="2"/>
      <c r="AA282" t="s">
        <v>539</v>
      </c>
    </row>
    <row r="283" spans="1:27" x14ac:dyDescent="0.25">
      <c r="A283" s="8">
        <v>45521</v>
      </c>
      <c r="B283" s="2" t="s">
        <v>446</v>
      </c>
      <c r="C283" s="8">
        <v>45533</v>
      </c>
      <c r="D283" s="2" t="s">
        <v>262</v>
      </c>
      <c r="E283" s="2" t="s">
        <v>254</v>
      </c>
      <c r="F283" s="2" t="s">
        <v>334</v>
      </c>
      <c r="G283" s="2" t="s">
        <v>459</v>
      </c>
      <c r="H283" s="2" t="s">
        <v>471</v>
      </c>
      <c r="I283" s="2" t="s">
        <v>448</v>
      </c>
      <c r="J283" s="2" t="s">
        <v>372</v>
      </c>
      <c r="K283" s="2" t="s">
        <v>80</v>
      </c>
      <c r="L283" s="11">
        <v>5</v>
      </c>
      <c r="M283" s="11">
        <v>5</v>
      </c>
      <c r="N283" s="6">
        <v>74250</v>
      </c>
      <c r="O283" s="6">
        <v>371250</v>
      </c>
      <c r="P283" s="6">
        <v>0</v>
      </c>
      <c r="Q283" s="11">
        <v>0</v>
      </c>
      <c r="R283" s="6">
        <v>0</v>
      </c>
      <c r="S283" s="2"/>
      <c r="T283" s="2" t="s">
        <v>42</v>
      </c>
      <c r="U283" s="2"/>
      <c r="V283" s="2" t="s">
        <v>253</v>
      </c>
      <c r="W283" s="2" t="s">
        <v>425</v>
      </c>
      <c r="X283" s="2" t="s">
        <v>445</v>
      </c>
      <c r="Y283" s="2"/>
      <c r="Z283" s="2"/>
      <c r="AA283" t="s">
        <v>539</v>
      </c>
    </row>
    <row r="284" spans="1:27" x14ac:dyDescent="0.25">
      <c r="A284" s="8">
        <v>45521</v>
      </c>
      <c r="B284" s="2" t="s">
        <v>446</v>
      </c>
      <c r="C284" s="8">
        <v>45533</v>
      </c>
      <c r="D284" s="2" t="s">
        <v>262</v>
      </c>
      <c r="E284" s="2" t="s">
        <v>254</v>
      </c>
      <c r="F284" s="2" t="s">
        <v>334</v>
      </c>
      <c r="G284" s="2" t="s">
        <v>459</v>
      </c>
      <c r="H284" s="2" t="s">
        <v>471</v>
      </c>
      <c r="I284" s="2" t="s">
        <v>500</v>
      </c>
      <c r="J284" s="2" t="s">
        <v>485</v>
      </c>
      <c r="K284" s="2" t="s">
        <v>80</v>
      </c>
      <c r="L284" s="11">
        <v>10</v>
      </c>
      <c r="M284" s="11">
        <v>10</v>
      </c>
      <c r="N284" s="6">
        <v>50182</v>
      </c>
      <c r="O284" s="6">
        <v>501820</v>
      </c>
      <c r="P284" s="6">
        <v>0</v>
      </c>
      <c r="Q284" s="11">
        <v>0</v>
      </c>
      <c r="R284" s="6">
        <v>0</v>
      </c>
      <c r="S284" s="2"/>
      <c r="T284" s="2" t="s">
        <v>42</v>
      </c>
      <c r="U284" s="2"/>
      <c r="V284" s="2" t="s">
        <v>253</v>
      </c>
      <c r="W284" s="2" t="s">
        <v>425</v>
      </c>
      <c r="X284" s="2" t="s">
        <v>445</v>
      </c>
      <c r="Y284" s="2"/>
      <c r="Z284" s="2"/>
      <c r="AA284" t="s">
        <v>539</v>
      </c>
    </row>
    <row r="285" spans="1:27" x14ac:dyDescent="0.25">
      <c r="A285" s="8">
        <v>45521</v>
      </c>
      <c r="B285" s="2" t="s">
        <v>446</v>
      </c>
      <c r="C285" s="8">
        <v>45533</v>
      </c>
      <c r="D285" s="2" t="s">
        <v>262</v>
      </c>
      <c r="E285" s="2" t="s">
        <v>254</v>
      </c>
      <c r="F285" s="2" t="s">
        <v>334</v>
      </c>
      <c r="G285" s="2" t="s">
        <v>459</v>
      </c>
      <c r="H285" s="2" t="s">
        <v>471</v>
      </c>
      <c r="I285" s="2" t="s">
        <v>243</v>
      </c>
      <c r="J285" s="2" t="s">
        <v>430</v>
      </c>
      <c r="K285" s="2" t="s">
        <v>80</v>
      </c>
      <c r="L285" s="11">
        <v>5</v>
      </c>
      <c r="M285" s="11">
        <v>5</v>
      </c>
      <c r="N285" s="6">
        <v>46000</v>
      </c>
      <c r="O285" s="6">
        <v>230000</v>
      </c>
      <c r="P285" s="6">
        <v>0</v>
      </c>
      <c r="Q285" s="11">
        <v>0</v>
      </c>
      <c r="R285" s="6">
        <v>0</v>
      </c>
      <c r="S285" s="2"/>
      <c r="T285" s="2" t="s">
        <v>42</v>
      </c>
      <c r="U285" s="2"/>
      <c r="V285" s="2" t="s">
        <v>253</v>
      </c>
      <c r="W285" s="2" t="s">
        <v>425</v>
      </c>
      <c r="X285" s="2" t="s">
        <v>445</v>
      </c>
      <c r="Y285" s="2"/>
      <c r="Z285" s="2"/>
      <c r="AA285" t="s">
        <v>539</v>
      </c>
    </row>
    <row r="286" spans="1:27" x14ac:dyDescent="0.25">
      <c r="A286" s="8">
        <v>45522</v>
      </c>
      <c r="B286" s="2" t="s">
        <v>115</v>
      </c>
      <c r="C286" s="8">
        <v>45533</v>
      </c>
      <c r="D286" s="2" t="s">
        <v>259</v>
      </c>
      <c r="E286" s="2" t="s">
        <v>264</v>
      </c>
      <c r="F286" s="2" t="s">
        <v>181</v>
      </c>
      <c r="G286" s="2" t="s">
        <v>282</v>
      </c>
      <c r="H286" s="2"/>
      <c r="I286" s="2" t="s">
        <v>450</v>
      </c>
      <c r="J286" s="2" t="s">
        <v>306</v>
      </c>
      <c r="K286" s="2" t="s">
        <v>80</v>
      </c>
      <c r="L286" s="11">
        <v>10</v>
      </c>
      <c r="M286" s="11">
        <v>10</v>
      </c>
      <c r="N286" s="6">
        <v>73431</v>
      </c>
      <c r="O286" s="6">
        <v>734310</v>
      </c>
      <c r="P286" s="6">
        <v>0</v>
      </c>
      <c r="Q286" s="11">
        <v>0</v>
      </c>
      <c r="R286" s="6">
        <v>0</v>
      </c>
      <c r="S286" s="2" t="s">
        <v>196</v>
      </c>
      <c r="T286" s="2" t="s">
        <v>252</v>
      </c>
      <c r="U286" s="2" t="s">
        <v>495</v>
      </c>
      <c r="V286" s="2" t="s">
        <v>253</v>
      </c>
      <c r="W286" s="2" t="s">
        <v>425</v>
      </c>
      <c r="X286" s="2" t="s">
        <v>445</v>
      </c>
      <c r="Y286" s="2"/>
      <c r="Z286" s="2"/>
      <c r="AA286" t="s">
        <v>540</v>
      </c>
    </row>
    <row r="287" spans="1:27" x14ac:dyDescent="0.25">
      <c r="A287" s="8">
        <v>45522</v>
      </c>
      <c r="B287" s="2" t="s">
        <v>115</v>
      </c>
      <c r="C287" s="8">
        <v>45533</v>
      </c>
      <c r="D287" s="2" t="s">
        <v>259</v>
      </c>
      <c r="E287" s="2" t="s">
        <v>264</v>
      </c>
      <c r="F287" s="2" t="s">
        <v>181</v>
      </c>
      <c r="G287" s="2" t="s">
        <v>282</v>
      </c>
      <c r="H287" s="2"/>
      <c r="I287" s="2" t="s">
        <v>328</v>
      </c>
      <c r="J287" s="2" t="s">
        <v>305</v>
      </c>
      <c r="K287" s="2" t="s">
        <v>80</v>
      </c>
      <c r="L287" s="11">
        <v>12</v>
      </c>
      <c r="M287" s="11">
        <v>12</v>
      </c>
      <c r="N287" s="6">
        <v>111058</v>
      </c>
      <c r="O287" s="6">
        <v>1332696</v>
      </c>
      <c r="P287" s="6">
        <v>0</v>
      </c>
      <c r="Q287" s="11">
        <v>0</v>
      </c>
      <c r="R287" s="6">
        <v>0</v>
      </c>
      <c r="S287" s="2" t="s">
        <v>196</v>
      </c>
      <c r="T287" s="2" t="s">
        <v>252</v>
      </c>
      <c r="U287" s="2" t="s">
        <v>495</v>
      </c>
      <c r="V287" s="2" t="s">
        <v>253</v>
      </c>
      <c r="W287" s="2" t="s">
        <v>425</v>
      </c>
      <c r="X287" s="2" t="s">
        <v>445</v>
      </c>
      <c r="Y287" s="2"/>
      <c r="Z287" s="2"/>
      <c r="AA287" t="s">
        <v>540</v>
      </c>
    </row>
    <row r="288" spans="1:27" x14ac:dyDescent="0.25">
      <c r="A288" s="8">
        <v>45522</v>
      </c>
      <c r="B288" s="2" t="s">
        <v>119</v>
      </c>
      <c r="C288" s="8">
        <v>45533</v>
      </c>
      <c r="D288" s="2" t="s">
        <v>155</v>
      </c>
      <c r="E288" s="2" t="s">
        <v>83</v>
      </c>
      <c r="F288" s="2" t="s">
        <v>110</v>
      </c>
      <c r="G288" s="2" t="s">
        <v>412</v>
      </c>
      <c r="H288" s="2"/>
      <c r="I288" s="2" t="s">
        <v>450</v>
      </c>
      <c r="J288" s="2" t="s">
        <v>306</v>
      </c>
      <c r="K288" s="2" t="s">
        <v>80</v>
      </c>
      <c r="L288" s="11">
        <v>11</v>
      </c>
      <c r="M288" s="11">
        <v>11</v>
      </c>
      <c r="N288" s="6">
        <v>73431</v>
      </c>
      <c r="O288" s="6">
        <v>807741</v>
      </c>
      <c r="P288" s="6">
        <v>0</v>
      </c>
      <c r="Q288" s="11">
        <v>0</v>
      </c>
      <c r="R288" s="6">
        <v>0</v>
      </c>
      <c r="S288" s="2" t="s">
        <v>196</v>
      </c>
      <c r="T288" s="2" t="s">
        <v>252</v>
      </c>
      <c r="U288" s="2" t="s">
        <v>495</v>
      </c>
      <c r="V288" s="2" t="s">
        <v>253</v>
      </c>
      <c r="W288" s="2" t="s">
        <v>425</v>
      </c>
      <c r="X288" s="2" t="s">
        <v>445</v>
      </c>
      <c r="Y288" s="2" t="s">
        <v>251</v>
      </c>
      <c r="Z288" s="2"/>
      <c r="AA288" t="s">
        <v>530</v>
      </c>
    </row>
    <row r="289" spans="1:27" x14ac:dyDescent="0.25">
      <c r="A289" s="8">
        <v>45522</v>
      </c>
      <c r="B289" s="2" t="s">
        <v>119</v>
      </c>
      <c r="C289" s="8">
        <v>45533</v>
      </c>
      <c r="D289" s="2" t="s">
        <v>155</v>
      </c>
      <c r="E289" s="2" t="s">
        <v>83</v>
      </c>
      <c r="F289" s="2" t="s">
        <v>110</v>
      </c>
      <c r="G289" s="2" t="s">
        <v>412</v>
      </c>
      <c r="H289" s="2"/>
      <c r="I289" s="2" t="s">
        <v>328</v>
      </c>
      <c r="J289" s="2" t="s">
        <v>305</v>
      </c>
      <c r="K289" s="2" t="s">
        <v>80</v>
      </c>
      <c r="L289" s="11">
        <v>5</v>
      </c>
      <c r="M289" s="11">
        <v>5</v>
      </c>
      <c r="N289" s="6">
        <v>111058</v>
      </c>
      <c r="O289" s="6">
        <v>555290</v>
      </c>
      <c r="P289" s="6">
        <v>0</v>
      </c>
      <c r="Q289" s="11">
        <v>0</v>
      </c>
      <c r="R289" s="6">
        <v>0</v>
      </c>
      <c r="S289" s="2" t="s">
        <v>196</v>
      </c>
      <c r="T289" s="2" t="s">
        <v>252</v>
      </c>
      <c r="U289" s="2" t="s">
        <v>495</v>
      </c>
      <c r="V289" s="2" t="s">
        <v>253</v>
      </c>
      <c r="W289" s="2" t="s">
        <v>425</v>
      </c>
      <c r="X289" s="2" t="s">
        <v>445</v>
      </c>
      <c r="Y289" s="2" t="s">
        <v>251</v>
      </c>
      <c r="Z289" s="2"/>
      <c r="AA289" t="s">
        <v>530</v>
      </c>
    </row>
    <row r="290" spans="1:27" x14ac:dyDescent="0.25">
      <c r="A290" s="8">
        <v>45523</v>
      </c>
      <c r="B290" s="2" t="s">
        <v>308</v>
      </c>
      <c r="C290" s="8">
        <v>45533</v>
      </c>
      <c r="D290" s="2" t="s">
        <v>285</v>
      </c>
      <c r="E290" s="2" t="s">
        <v>344</v>
      </c>
      <c r="F290" s="2" t="s">
        <v>44</v>
      </c>
      <c r="G290" s="2" t="s">
        <v>282</v>
      </c>
      <c r="H290" s="2"/>
      <c r="I290" s="2" t="s">
        <v>450</v>
      </c>
      <c r="J290" s="2" t="s">
        <v>306</v>
      </c>
      <c r="K290" s="2" t="s">
        <v>80</v>
      </c>
      <c r="L290" s="11">
        <v>5</v>
      </c>
      <c r="M290" s="11">
        <v>5</v>
      </c>
      <c r="N290" s="6">
        <v>73431</v>
      </c>
      <c r="O290" s="6">
        <v>367155</v>
      </c>
      <c r="P290" s="6">
        <v>0</v>
      </c>
      <c r="Q290" s="11">
        <v>0</v>
      </c>
      <c r="R290" s="6">
        <v>0</v>
      </c>
      <c r="S290" s="2" t="s">
        <v>196</v>
      </c>
      <c r="T290" s="2" t="s">
        <v>252</v>
      </c>
      <c r="U290" s="2" t="s">
        <v>433</v>
      </c>
      <c r="V290" s="2" t="s">
        <v>253</v>
      </c>
      <c r="W290" s="2" t="s">
        <v>425</v>
      </c>
      <c r="X290" s="2" t="s">
        <v>445</v>
      </c>
      <c r="Y290" s="2"/>
      <c r="Z290" s="2"/>
      <c r="AA290" t="s">
        <v>541</v>
      </c>
    </row>
    <row r="291" spans="1:27" x14ac:dyDescent="0.25">
      <c r="A291" s="8">
        <v>45523</v>
      </c>
      <c r="B291" s="2" t="s">
        <v>308</v>
      </c>
      <c r="C291" s="8">
        <v>45533</v>
      </c>
      <c r="D291" s="2" t="s">
        <v>285</v>
      </c>
      <c r="E291" s="2" t="s">
        <v>344</v>
      </c>
      <c r="F291" s="2" t="s">
        <v>44</v>
      </c>
      <c r="G291" s="2" t="s">
        <v>282</v>
      </c>
      <c r="H291" s="2"/>
      <c r="I291" s="2" t="s">
        <v>472</v>
      </c>
      <c r="J291" s="2" t="s">
        <v>256</v>
      </c>
      <c r="K291" s="2" t="s">
        <v>80</v>
      </c>
      <c r="L291" s="11">
        <v>5</v>
      </c>
      <c r="M291" s="11">
        <v>5</v>
      </c>
      <c r="N291" s="6">
        <v>55595</v>
      </c>
      <c r="O291" s="6">
        <v>277975</v>
      </c>
      <c r="P291" s="6">
        <v>0</v>
      </c>
      <c r="Q291" s="11">
        <v>0</v>
      </c>
      <c r="R291" s="6">
        <v>0</v>
      </c>
      <c r="S291" s="2" t="s">
        <v>196</v>
      </c>
      <c r="T291" s="2" t="s">
        <v>252</v>
      </c>
      <c r="U291" s="2" t="s">
        <v>433</v>
      </c>
      <c r="V291" s="2" t="s">
        <v>253</v>
      </c>
      <c r="W291" s="2" t="s">
        <v>425</v>
      </c>
      <c r="X291" s="2" t="s">
        <v>445</v>
      </c>
      <c r="Y291" s="2"/>
      <c r="Z291" s="2"/>
      <c r="AA291" t="s">
        <v>541</v>
      </c>
    </row>
    <row r="292" spans="1:27" x14ac:dyDescent="0.25">
      <c r="A292" s="8">
        <v>45523</v>
      </c>
      <c r="B292" s="2" t="s">
        <v>308</v>
      </c>
      <c r="C292" s="8">
        <v>45533</v>
      </c>
      <c r="D292" s="2" t="s">
        <v>285</v>
      </c>
      <c r="E292" s="2" t="s">
        <v>344</v>
      </c>
      <c r="F292" s="2" t="s">
        <v>44</v>
      </c>
      <c r="G292" s="2" t="s">
        <v>282</v>
      </c>
      <c r="H292" s="2"/>
      <c r="I292" s="2" t="s">
        <v>490</v>
      </c>
      <c r="J292" s="2" t="s">
        <v>236</v>
      </c>
      <c r="K292" s="2" t="s">
        <v>80</v>
      </c>
      <c r="L292" s="11">
        <v>5</v>
      </c>
      <c r="M292" s="11">
        <v>5</v>
      </c>
      <c r="N292" s="6">
        <v>70950</v>
      </c>
      <c r="O292" s="6">
        <v>354750</v>
      </c>
      <c r="P292" s="6">
        <v>0</v>
      </c>
      <c r="Q292" s="11">
        <v>0</v>
      </c>
      <c r="R292" s="6">
        <v>0</v>
      </c>
      <c r="S292" s="2" t="s">
        <v>196</v>
      </c>
      <c r="T292" s="2" t="s">
        <v>252</v>
      </c>
      <c r="U292" s="2" t="s">
        <v>433</v>
      </c>
      <c r="V292" s="2" t="s">
        <v>253</v>
      </c>
      <c r="W292" s="2" t="s">
        <v>425</v>
      </c>
      <c r="X292" s="2" t="s">
        <v>445</v>
      </c>
      <c r="Y292" s="2"/>
      <c r="Z292" s="2"/>
      <c r="AA292" t="s">
        <v>541</v>
      </c>
    </row>
    <row r="293" spans="1:27" x14ac:dyDescent="0.25">
      <c r="A293" s="8">
        <v>45523</v>
      </c>
      <c r="B293" s="2" t="s">
        <v>308</v>
      </c>
      <c r="C293" s="8">
        <v>45533</v>
      </c>
      <c r="D293" s="2" t="s">
        <v>285</v>
      </c>
      <c r="E293" s="2" t="s">
        <v>344</v>
      </c>
      <c r="F293" s="2" t="s">
        <v>44</v>
      </c>
      <c r="G293" s="2" t="s">
        <v>282</v>
      </c>
      <c r="H293" s="2"/>
      <c r="I293" s="2" t="s">
        <v>448</v>
      </c>
      <c r="J293" s="2" t="s">
        <v>372</v>
      </c>
      <c r="K293" s="2" t="s">
        <v>80</v>
      </c>
      <c r="L293" s="11">
        <v>5</v>
      </c>
      <c r="M293" s="11">
        <v>5</v>
      </c>
      <c r="N293" s="6">
        <v>74250</v>
      </c>
      <c r="O293" s="6">
        <v>371250</v>
      </c>
      <c r="P293" s="6">
        <v>0</v>
      </c>
      <c r="Q293" s="11">
        <v>0</v>
      </c>
      <c r="R293" s="6">
        <v>0</v>
      </c>
      <c r="S293" s="2" t="s">
        <v>196</v>
      </c>
      <c r="T293" s="2" t="s">
        <v>252</v>
      </c>
      <c r="U293" s="2" t="s">
        <v>433</v>
      </c>
      <c r="V293" s="2" t="s">
        <v>253</v>
      </c>
      <c r="W293" s="2" t="s">
        <v>425</v>
      </c>
      <c r="X293" s="2" t="s">
        <v>445</v>
      </c>
      <c r="Y293" s="2"/>
      <c r="Z293" s="2"/>
      <c r="AA293" t="s">
        <v>541</v>
      </c>
    </row>
    <row r="294" spans="1:27" x14ac:dyDescent="0.25">
      <c r="A294" s="8">
        <v>45523</v>
      </c>
      <c r="B294" s="2" t="s">
        <v>308</v>
      </c>
      <c r="C294" s="8">
        <v>45533</v>
      </c>
      <c r="D294" s="2" t="s">
        <v>285</v>
      </c>
      <c r="E294" s="2" t="s">
        <v>344</v>
      </c>
      <c r="F294" s="2" t="s">
        <v>44</v>
      </c>
      <c r="G294" s="2" t="s">
        <v>282</v>
      </c>
      <c r="H294" s="2"/>
      <c r="I294" s="2" t="s">
        <v>500</v>
      </c>
      <c r="J294" s="2" t="s">
        <v>485</v>
      </c>
      <c r="K294" s="2" t="s">
        <v>80</v>
      </c>
      <c r="L294" s="11">
        <v>5</v>
      </c>
      <c r="M294" s="11">
        <v>5</v>
      </c>
      <c r="N294" s="6">
        <v>50182</v>
      </c>
      <c r="O294" s="6">
        <v>250910</v>
      </c>
      <c r="P294" s="6">
        <v>0</v>
      </c>
      <c r="Q294" s="11">
        <v>0</v>
      </c>
      <c r="R294" s="6">
        <v>0</v>
      </c>
      <c r="S294" s="2" t="s">
        <v>196</v>
      </c>
      <c r="T294" s="2" t="s">
        <v>252</v>
      </c>
      <c r="U294" s="2" t="s">
        <v>433</v>
      </c>
      <c r="V294" s="2" t="s">
        <v>253</v>
      </c>
      <c r="W294" s="2" t="s">
        <v>425</v>
      </c>
      <c r="X294" s="2" t="s">
        <v>445</v>
      </c>
      <c r="Y294" s="2"/>
      <c r="Z294" s="2"/>
      <c r="AA294" t="s">
        <v>541</v>
      </c>
    </row>
    <row r="295" spans="1:27" x14ac:dyDescent="0.25">
      <c r="A295" s="8">
        <v>45523</v>
      </c>
      <c r="B295" s="2" t="s">
        <v>308</v>
      </c>
      <c r="C295" s="8">
        <v>45533</v>
      </c>
      <c r="D295" s="2" t="s">
        <v>285</v>
      </c>
      <c r="E295" s="2" t="s">
        <v>344</v>
      </c>
      <c r="F295" s="2" t="s">
        <v>44</v>
      </c>
      <c r="G295" s="2" t="s">
        <v>282</v>
      </c>
      <c r="H295" s="2"/>
      <c r="I295" s="2" t="s">
        <v>243</v>
      </c>
      <c r="J295" s="2" t="s">
        <v>430</v>
      </c>
      <c r="K295" s="2" t="s">
        <v>80</v>
      </c>
      <c r="L295" s="11">
        <v>2</v>
      </c>
      <c r="M295" s="11">
        <v>2</v>
      </c>
      <c r="N295" s="6">
        <v>46000</v>
      </c>
      <c r="O295" s="6">
        <v>92000</v>
      </c>
      <c r="P295" s="6">
        <v>0</v>
      </c>
      <c r="Q295" s="11">
        <v>0</v>
      </c>
      <c r="R295" s="6">
        <v>0</v>
      </c>
      <c r="S295" s="2" t="s">
        <v>196</v>
      </c>
      <c r="T295" s="2" t="s">
        <v>252</v>
      </c>
      <c r="U295" s="2" t="s">
        <v>433</v>
      </c>
      <c r="V295" s="2" t="s">
        <v>253</v>
      </c>
      <c r="W295" s="2" t="s">
        <v>425</v>
      </c>
      <c r="X295" s="2" t="s">
        <v>445</v>
      </c>
      <c r="Y295" s="2"/>
      <c r="Z295" s="2"/>
      <c r="AA295" t="s">
        <v>541</v>
      </c>
    </row>
    <row r="296" spans="1:27" x14ac:dyDescent="0.25">
      <c r="A296" s="8">
        <v>45523</v>
      </c>
      <c r="B296" s="2" t="s">
        <v>294</v>
      </c>
      <c r="C296" s="8">
        <v>45533</v>
      </c>
      <c r="D296" s="2" t="s">
        <v>9</v>
      </c>
      <c r="E296" s="2" t="s">
        <v>449</v>
      </c>
      <c r="F296" s="2" t="s">
        <v>18</v>
      </c>
      <c r="G296" s="2" t="s">
        <v>282</v>
      </c>
      <c r="H296" s="2"/>
      <c r="I296" s="2" t="s">
        <v>450</v>
      </c>
      <c r="J296" s="2" t="s">
        <v>306</v>
      </c>
      <c r="K296" s="2" t="s">
        <v>80</v>
      </c>
      <c r="L296" s="11">
        <v>10</v>
      </c>
      <c r="M296" s="11">
        <v>10</v>
      </c>
      <c r="N296" s="6">
        <v>73431</v>
      </c>
      <c r="O296" s="6">
        <v>734310</v>
      </c>
      <c r="P296" s="6">
        <v>0</v>
      </c>
      <c r="Q296" s="11">
        <v>0</v>
      </c>
      <c r="R296" s="6">
        <v>0</v>
      </c>
      <c r="S296" s="2" t="s">
        <v>162</v>
      </c>
      <c r="T296" s="2" t="s">
        <v>252</v>
      </c>
      <c r="U296" s="2" t="s">
        <v>202</v>
      </c>
      <c r="V296" s="2" t="s">
        <v>253</v>
      </c>
      <c r="W296" s="2" t="s">
        <v>425</v>
      </c>
      <c r="X296" s="2" t="s">
        <v>445</v>
      </c>
      <c r="Y296" s="2" t="s">
        <v>251</v>
      </c>
      <c r="Z296" s="2"/>
      <c r="AA296" t="s">
        <v>530</v>
      </c>
    </row>
    <row r="297" spans="1:27" x14ac:dyDescent="0.25">
      <c r="A297" s="8">
        <v>45523</v>
      </c>
      <c r="B297" s="2" t="s">
        <v>294</v>
      </c>
      <c r="C297" s="8">
        <v>45533</v>
      </c>
      <c r="D297" s="2" t="s">
        <v>9</v>
      </c>
      <c r="E297" s="2" t="s">
        <v>449</v>
      </c>
      <c r="F297" s="2" t="s">
        <v>18</v>
      </c>
      <c r="G297" s="2" t="s">
        <v>282</v>
      </c>
      <c r="H297" s="2"/>
      <c r="I297" s="2" t="s">
        <v>328</v>
      </c>
      <c r="J297" s="2" t="s">
        <v>305</v>
      </c>
      <c r="K297" s="2" t="s">
        <v>80</v>
      </c>
      <c r="L297" s="11">
        <v>5</v>
      </c>
      <c r="M297" s="11">
        <v>5</v>
      </c>
      <c r="N297" s="6">
        <v>111058</v>
      </c>
      <c r="O297" s="6">
        <v>555290</v>
      </c>
      <c r="P297" s="6">
        <v>0</v>
      </c>
      <c r="Q297" s="11">
        <v>0</v>
      </c>
      <c r="R297" s="6">
        <v>0</v>
      </c>
      <c r="S297" s="2" t="s">
        <v>162</v>
      </c>
      <c r="T297" s="2" t="s">
        <v>252</v>
      </c>
      <c r="U297" s="2" t="s">
        <v>202</v>
      </c>
      <c r="V297" s="2" t="s">
        <v>253</v>
      </c>
      <c r="W297" s="2" t="s">
        <v>425</v>
      </c>
      <c r="X297" s="2" t="s">
        <v>445</v>
      </c>
      <c r="Y297" s="2" t="s">
        <v>251</v>
      </c>
      <c r="Z297" s="2"/>
      <c r="AA297" t="s">
        <v>530</v>
      </c>
    </row>
    <row r="298" spans="1:27" x14ac:dyDescent="0.25">
      <c r="A298" s="8">
        <v>45523</v>
      </c>
      <c r="B298" s="2" t="s">
        <v>294</v>
      </c>
      <c r="C298" s="8">
        <v>45533</v>
      </c>
      <c r="D298" s="2" t="s">
        <v>9</v>
      </c>
      <c r="E298" s="2" t="s">
        <v>449</v>
      </c>
      <c r="F298" s="2" t="s">
        <v>18</v>
      </c>
      <c r="G298" s="2" t="s">
        <v>282</v>
      </c>
      <c r="H298" s="2"/>
      <c r="I298" s="2" t="s">
        <v>448</v>
      </c>
      <c r="J298" s="2" t="s">
        <v>372</v>
      </c>
      <c r="K298" s="2" t="s">
        <v>80</v>
      </c>
      <c r="L298" s="11">
        <v>5</v>
      </c>
      <c r="M298" s="11">
        <v>5</v>
      </c>
      <c r="N298" s="6">
        <v>74250</v>
      </c>
      <c r="O298" s="6">
        <v>371250</v>
      </c>
      <c r="P298" s="6">
        <v>0</v>
      </c>
      <c r="Q298" s="11">
        <v>0</v>
      </c>
      <c r="R298" s="6">
        <v>0</v>
      </c>
      <c r="S298" s="2" t="s">
        <v>162</v>
      </c>
      <c r="T298" s="2" t="s">
        <v>252</v>
      </c>
      <c r="U298" s="2" t="s">
        <v>202</v>
      </c>
      <c r="V298" s="2" t="s">
        <v>253</v>
      </c>
      <c r="W298" s="2" t="s">
        <v>425</v>
      </c>
      <c r="X298" s="2" t="s">
        <v>445</v>
      </c>
      <c r="Y298" s="2" t="s">
        <v>251</v>
      </c>
      <c r="Z298" s="2"/>
      <c r="AA298" t="s">
        <v>530</v>
      </c>
    </row>
    <row r="299" spans="1:27" x14ac:dyDescent="0.25">
      <c r="A299" s="8">
        <v>45523</v>
      </c>
      <c r="B299" s="2" t="s">
        <v>294</v>
      </c>
      <c r="C299" s="8">
        <v>45533</v>
      </c>
      <c r="D299" s="2" t="s">
        <v>9</v>
      </c>
      <c r="E299" s="2" t="s">
        <v>449</v>
      </c>
      <c r="F299" s="2" t="s">
        <v>18</v>
      </c>
      <c r="G299" s="2" t="s">
        <v>282</v>
      </c>
      <c r="H299" s="2"/>
      <c r="I299" s="2" t="s">
        <v>490</v>
      </c>
      <c r="J299" s="2" t="s">
        <v>236</v>
      </c>
      <c r="K299" s="2" t="s">
        <v>80</v>
      </c>
      <c r="L299" s="11">
        <v>3</v>
      </c>
      <c r="M299" s="11">
        <v>3</v>
      </c>
      <c r="N299" s="6">
        <v>70950</v>
      </c>
      <c r="O299" s="6">
        <v>212850</v>
      </c>
      <c r="P299" s="6">
        <v>0</v>
      </c>
      <c r="Q299" s="11">
        <v>0</v>
      </c>
      <c r="R299" s="6">
        <v>0</v>
      </c>
      <c r="S299" s="2" t="s">
        <v>162</v>
      </c>
      <c r="T299" s="2" t="s">
        <v>252</v>
      </c>
      <c r="U299" s="2" t="s">
        <v>202</v>
      </c>
      <c r="V299" s="2" t="s">
        <v>253</v>
      </c>
      <c r="W299" s="2" t="s">
        <v>425</v>
      </c>
      <c r="X299" s="2" t="s">
        <v>445</v>
      </c>
      <c r="Y299" s="2" t="s">
        <v>251</v>
      </c>
      <c r="Z299" s="2"/>
      <c r="AA299" t="s">
        <v>530</v>
      </c>
    </row>
    <row r="300" spans="1:27" x14ac:dyDescent="0.25">
      <c r="A300" s="8">
        <v>45523</v>
      </c>
      <c r="B300" s="2" t="s">
        <v>410</v>
      </c>
      <c r="C300" s="8">
        <v>45533</v>
      </c>
      <c r="D300" s="2" t="s">
        <v>227</v>
      </c>
      <c r="E300" s="2" t="s">
        <v>5</v>
      </c>
      <c r="F300" s="2" t="s">
        <v>152</v>
      </c>
      <c r="G300" s="2" t="s">
        <v>342</v>
      </c>
      <c r="H300" s="2" t="s">
        <v>200</v>
      </c>
      <c r="I300" s="2" t="s">
        <v>450</v>
      </c>
      <c r="J300" s="2" t="s">
        <v>306</v>
      </c>
      <c r="K300" s="2" t="s">
        <v>80</v>
      </c>
      <c r="L300" s="11">
        <v>20</v>
      </c>
      <c r="M300" s="11">
        <v>20</v>
      </c>
      <c r="N300" s="6">
        <v>73431</v>
      </c>
      <c r="O300" s="6">
        <v>1468620</v>
      </c>
      <c r="P300" s="6">
        <v>0</v>
      </c>
      <c r="Q300" s="11">
        <v>0</v>
      </c>
      <c r="R300" s="6">
        <v>0</v>
      </c>
      <c r="S300" s="2"/>
      <c r="T300" s="2" t="s">
        <v>388</v>
      </c>
      <c r="U300" s="2"/>
      <c r="V300" s="2" t="s">
        <v>253</v>
      </c>
      <c r="W300" s="2" t="s">
        <v>425</v>
      </c>
      <c r="X300" s="2" t="s">
        <v>445</v>
      </c>
      <c r="Y300" s="2"/>
      <c r="Z300" s="2"/>
      <c r="AA300" t="s">
        <v>542</v>
      </c>
    </row>
    <row r="301" spans="1:27" x14ac:dyDescent="0.25">
      <c r="A301" s="8">
        <v>45523</v>
      </c>
      <c r="B301" s="2" t="s">
        <v>410</v>
      </c>
      <c r="C301" s="8">
        <v>45533</v>
      </c>
      <c r="D301" s="2" t="s">
        <v>227</v>
      </c>
      <c r="E301" s="2" t="s">
        <v>5</v>
      </c>
      <c r="F301" s="2" t="s">
        <v>152</v>
      </c>
      <c r="G301" s="2" t="s">
        <v>342</v>
      </c>
      <c r="H301" s="2" t="s">
        <v>200</v>
      </c>
      <c r="I301" s="2" t="s">
        <v>328</v>
      </c>
      <c r="J301" s="2" t="s">
        <v>305</v>
      </c>
      <c r="K301" s="2" t="s">
        <v>80</v>
      </c>
      <c r="L301" s="11">
        <v>10</v>
      </c>
      <c r="M301" s="11">
        <v>10</v>
      </c>
      <c r="N301" s="6">
        <v>111058</v>
      </c>
      <c r="O301" s="6">
        <v>1110580</v>
      </c>
      <c r="P301" s="6">
        <v>0</v>
      </c>
      <c r="Q301" s="11">
        <v>0</v>
      </c>
      <c r="R301" s="6">
        <v>0</v>
      </c>
      <c r="S301" s="2"/>
      <c r="T301" s="2" t="s">
        <v>388</v>
      </c>
      <c r="U301" s="2"/>
      <c r="V301" s="2" t="s">
        <v>253</v>
      </c>
      <c r="W301" s="2" t="s">
        <v>425</v>
      </c>
      <c r="X301" s="2" t="s">
        <v>445</v>
      </c>
      <c r="Y301" s="2"/>
      <c r="Z301" s="2"/>
      <c r="AA301" t="s">
        <v>542</v>
      </c>
    </row>
    <row r="302" spans="1:27" x14ac:dyDescent="0.25">
      <c r="A302" s="8">
        <v>45523</v>
      </c>
      <c r="B302" s="2" t="s">
        <v>410</v>
      </c>
      <c r="C302" s="8">
        <v>45533</v>
      </c>
      <c r="D302" s="2" t="s">
        <v>227</v>
      </c>
      <c r="E302" s="2" t="s">
        <v>5</v>
      </c>
      <c r="F302" s="2" t="s">
        <v>152</v>
      </c>
      <c r="G302" s="2" t="s">
        <v>342</v>
      </c>
      <c r="H302" s="2" t="s">
        <v>200</v>
      </c>
      <c r="I302" s="2" t="s">
        <v>448</v>
      </c>
      <c r="J302" s="2" t="s">
        <v>372</v>
      </c>
      <c r="K302" s="2" t="s">
        <v>80</v>
      </c>
      <c r="L302" s="11">
        <v>5</v>
      </c>
      <c r="M302" s="11">
        <v>5</v>
      </c>
      <c r="N302" s="6">
        <v>74250</v>
      </c>
      <c r="O302" s="6">
        <v>371250</v>
      </c>
      <c r="P302" s="6">
        <v>0</v>
      </c>
      <c r="Q302" s="11">
        <v>0</v>
      </c>
      <c r="R302" s="6">
        <v>0</v>
      </c>
      <c r="S302" s="2"/>
      <c r="T302" s="2" t="s">
        <v>388</v>
      </c>
      <c r="U302" s="2"/>
      <c r="V302" s="2" t="s">
        <v>253</v>
      </c>
      <c r="W302" s="2" t="s">
        <v>425</v>
      </c>
      <c r="X302" s="2" t="s">
        <v>445</v>
      </c>
      <c r="Y302" s="2"/>
      <c r="Z302" s="2"/>
      <c r="AA302" t="s">
        <v>542</v>
      </c>
    </row>
    <row r="303" spans="1:27" x14ac:dyDescent="0.25">
      <c r="A303" s="8">
        <v>45523</v>
      </c>
      <c r="B303" s="2" t="s">
        <v>410</v>
      </c>
      <c r="C303" s="8">
        <v>45533</v>
      </c>
      <c r="D303" s="2" t="s">
        <v>227</v>
      </c>
      <c r="E303" s="2" t="s">
        <v>5</v>
      </c>
      <c r="F303" s="2" t="s">
        <v>152</v>
      </c>
      <c r="G303" s="2" t="s">
        <v>342</v>
      </c>
      <c r="H303" s="2" t="s">
        <v>200</v>
      </c>
      <c r="I303" s="2" t="s">
        <v>490</v>
      </c>
      <c r="J303" s="2" t="s">
        <v>236</v>
      </c>
      <c r="K303" s="2" t="s">
        <v>80</v>
      </c>
      <c r="L303" s="11">
        <v>5</v>
      </c>
      <c r="M303" s="11">
        <v>5</v>
      </c>
      <c r="N303" s="6">
        <v>70950</v>
      </c>
      <c r="O303" s="6">
        <v>354750</v>
      </c>
      <c r="P303" s="6">
        <v>0</v>
      </c>
      <c r="Q303" s="11">
        <v>0</v>
      </c>
      <c r="R303" s="6">
        <v>0</v>
      </c>
      <c r="S303" s="2"/>
      <c r="T303" s="2" t="s">
        <v>388</v>
      </c>
      <c r="U303" s="2"/>
      <c r="V303" s="2" t="s">
        <v>253</v>
      </c>
      <c r="W303" s="2" t="s">
        <v>425</v>
      </c>
      <c r="X303" s="2" t="s">
        <v>445</v>
      </c>
      <c r="Y303" s="2"/>
      <c r="Z303" s="2"/>
      <c r="AA303" t="s">
        <v>542</v>
      </c>
    </row>
    <row r="304" spans="1:27" x14ac:dyDescent="0.25">
      <c r="A304" s="8">
        <v>45523</v>
      </c>
      <c r="B304" s="2" t="s">
        <v>36</v>
      </c>
      <c r="C304" s="8">
        <v>45533</v>
      </c>
      <c r="D304" s="2" t="s">
        <v>386</v>
      </c>
      <c r="E304" s="2" t="s">
        <v>242</v>
      </c>
      <c r="F304" s="2" t="s">
        <v>507</v>
      </c>
      <c r="G304" s="2" t="s">
        <v>389</v>
      </c>
      <c r="H304" s="2" t="s">
        <v>348</v>
      </c>
      <c r="I304" s="2" t="s">
        <v>328</v>
      </c>
      <c r="J304" s="2" t="s">
        <v>305</v>
      </c>
      <c r="K304" s="2" t="s">
        <v>80</v>
      </c>
      <c r="L304" s="11">
        <v>15</v>
      </c>
      <c r="M304" s="11">
        <v>15</v>
      </c>
      <c r="N304" s="6">
        <v>111058</v>
      </c>
      <c r="O304" s="6">
        <v>1665870</v>
      </c>
      <c r="P304" s="6">
        <v>0</v>
      </c>
      <c r="Q304" s="11">
        <v>0</v>
      </c>
      <c r="R304" s="6">
        <v>0</v>
      </c>
      <c r="S304" s="2"/>
      <c r="T304" s="2" t="s">
        <v>276</v>
      </c>
      <c r="U304" s="2"/>
      <c r="V304" s="2" t="s">
        <v>253</v>
      </c>
      <c r="W304" s="2" t="s">
        <v>425</v>
      </c>
      <c r="X304" s="2" t="s">
        <v>445</v>
      </c>
      <c r="Y304" s="2"/>
      <c r="Z304" s="2"/>
      <c r="AA304" t="s">
        <v>543</v>
      </c>
    </row>
    <row r="305" spans="1:27" x14ac:dyDescent="0.25">
      <c r="A305" s="8">
        <v>45523</v>
      </c>
      <c r="B305" s="2" t="s">
        <v>36</v>
      </c>
      <c r="C305" s="8">
        <v>45533</v>
      </c>
      <c r="D305" s="2" t="s">
        <v>386</v>
      </c>
      <c r="E305" s="2" t="s">
        <v>242</v>
      </c>
      <c r="F305" s="2" t="s">
        <v>507</v>
      </c>
      <c r="G305" s="2" t="s">
        <v>389</v>
      </c>
      <c r="H305" s="2" t="s">
        <v>348</v>
      </c>
      <c r="I305" s="2" t="s">
        <v>450</v>
      </c>
      <c r="J305" s="2" t="s">
        <v>306</v>
      </c>
      <c r="K305" s="2" t="s">
        <v>80</v>
      </c>
      <c r="L305" s="11">
        <v>10</v>
      </c>
      <c r="M305" s="11">
        <v>10</v>
      </c>
      <c r="N305" s="6">
        <v>73431</v>
      </c>
      <c r="O305" s="6">
        <v>734310</v>
      </c>
      <c r="P305" s="6">
        <v>0</v>
      </c>
      <c r="Q305" s="11">
        <v>0</v>
      </c>
      <c r="R305" s="6">
        <v>0</v>
      </c>
      <c r="S305" s="2"/>
      <c r="T305" s="2" t="s">
        <v>276</v>
      </c>
      <c r="U305" s="2"/>
      <c r="V305" s="2" t="s">
        <v>253</v>
      </c>
      <c r="W305" s="2" t="s">
        <v>425</v>
      </c>
      <c r="X305" s="2" t="s">
        <v>445</v>
      </c>
      <c r="Y305" s="2"/>
      <c r="Z305" s="2"/>
      <c r="AA305" t="s">
        <v>543</v>
      </c>
    </row>
    <row r="306" spans="1:27" x14ac:dyDescent="0.25">
      <c r="A306" s="8">
        <v>45523</v>
      </c>
      <c r="B306" s="2" t="s">
        <v>36</v>
      </c>
      <c r="C306" s="8">
        <v>45533</v>
      </c>
      <c r="D306" s="2" t="s">
        <v>386</v>
      </c>
      <c r="E306" s="2" t="s">
        <v>242</v>
      </c>
      <c r="F306" s="2" t="s">
        <v>507</v>
      </c>
      <c r="G306" s="2" t="s">
        <v>389</v>
      </c>
      <c r="H306" s="2" t="s">
        <v>348</v>
      </c>
      <c r="I306" s="2" t="s">
        <v>472</v>
      </c>
      <c r="J306" s="2" t="s">
        <v>256</v>
      </c>
      <c r="K306" s="2" t="s">
        <v>80</v>
      </c>
      <c r="L306" s="11">
        <v>5</v>
      </c>
      <c r="M306" s="11">
        <v>5</v>
      </c>
      <c r="N306" s="6">
        <v>55595</v>
      </c>
      <c r="O306" s="6">
        <v>277975</v>
      </c>
      <c r="P306" s="6">
        <v>0</v>
      </c>
      <c r="Q306" s="11">
        <v>0</v>
      </c>
      <c r="R306" s="6">
        <v>0</v>
      </c>
      <c r="S306" s="2"/>
      <c r="T306" s="2" t="s">
        <v>276</v>
      </c>
      <c r="U306" s="2"/>
      <c r="V306" s="2" t="s">
        <v>253</v>
      </c>
      <c r="W306" s="2" t="s">
        <v>425</v>
      </c>
      <c r="X306" s="2" t="s">
        <v>445</v>
      </c>
      <c r="Y306" s="2"/>
      <c r="Z306" s="2"/>
      <c r="AA306" t="s">
        <v>543</v>
      </c>
    </row>
    <row r="307" spans="1:27" x14ac:dyDescent="0.25">
      <c r="A307" s="8">
        <v>45524</v>
      </c>
      <c r="B307" s="2" t="s">
        <v>106</v>
      </c>
      <c r="C307" s="8">
        <v>45527</v>
      </c>
      <c r="D307" s="2" t="s">
        <v>345</v>
      </c>
      <c r="E307" s="2" t="s">
        <v>176</v>
      </c>
      <c r="F307" s="2" t="s">
        <v>260</v>
      </c>
      <c r="G307" s="2" t="s">
        <v>297</v>
      </c>
      <c r="H307" s="2" t="s">
        <v>75</v>
      </c>
      <c r="I307" s="2" t="s">
        <v>448</v>
      </c>
      <c r="J307" s="2" t="s">
        <v>372</v>
      </c>
      <c r="K307" s="2" t="s">
        <v>80</v>
      </c>
      <c r="L307" s="11">
        <v>15</v>
      </c>
      <c r="M307" s="11">
        <v>15</v>
      </c>
      <c r="N307" s="6">
        <v>74250</v>
      </c>
      <c r="O307" s="6">
        <v>1113750</v>
      </c>
      <c r="P307" s="6">
        <v>0</v>
      </c>
      <c r="Q307" s="11">
        <v>0</v>
      </c>
      <c r="R307" s="6">
        <v>0</v>
      </c>
      <c r="S307" s="2"/>
      <c r="T307" s="2" t="s">
        <v>157</v>
      </c>
      <c r="U307" s="2"/>
      <c r="V307" s="2" t="s">
        <v>113</v>
      </c>
      <c r="W307" s="2" t="s">
        <v>425</v>
      </c>
      <c r="X307" s="2" t="s">
        <v>240</v>
      </c>
      <c r="Y307" s="2"/>
      <c r="Z307" s="2"/>
      <c r="AA307" t="s">
        <v>522</v>
      </c>
    </row>
    <row r="308" spans="1:27" x14ac:dyDescent="0.25">
      <c r="A308" s="8">
        <v>45524</v>
      </c>
      <c r="B308" s="2" t="s">
        <v>456</v>
      </c>
      <c r="C308" s="8">
        <v>45533</v>
      </c>
      <c r="D308" s="2" t="s">
        <v>304</v>
      </c>
      <c r="E308" s="2" t="s">
        <v>439</v>
      </c>
      <c r="F308" s="2" t="s">
        <v>492</v>
      </c>
      <c r="G308" s="2" t="s">
        <v>282</v>
      </c>
      <c r="H308" s="2"/>
      <c r="I308" s="2" t="s">
        <v>450</v>
      </c>
      <c r="J308" s="2" t="s">
        <v>306</v>
      </c>
      <c r="K308" s="2" t="s">
        <v>80</v>
      </c>
      <c r="L308" s="11">
        <v>8</v>
      </c>
      <c r="M308" s="11">
        <v>8</v>
      </c>
      <c r="N308" s="6">
        <v>73431</v>
      </c>
      <c r="O308" s="6">
        <v>587448</v>
      </c>
      <c r="P308" s="6">
        <v>0</v>
      </c>
      <c r="Q308" s="11">
        <v>0</v>
      </c>
      <c r="R308" s="6">
        <v>0</v>
      </c>
      <c r="S308" s="2" t="s">
        <v>462</v>
      </c>
      <c r="T308" s="2" t="s">
        <v>252</v>
      </c>
      <c r="U308" s="2" t="s">
        <v>318</v>
      </c>
      <c r="V308" s="2" t="s">
        <v>253</v>
      </c>
      <c r="W308" s="2" t="s">
        <v>425</v>
      </c>
      <c r="X308" s="2" t="s">
        <v>445</v>
      </c>
      <c r="Y308" s="2"/>
      <c r="Z308" s="2"/>
      <c r="AA308" t="s">
        <v>544</v>
      </c>
    </row>
    <row r="309" spans="1:27" x14ac:dyDescent="0.25">
      <c r="A309" s="8">
        <v>45524</v>
      </c>
      <c r="B309" s="2" t="s">
        <v>456</v>
      </c>
      <c r="C309" s="8">
        <v>45533</v>
      </c>
      <c r="D309" s="2" t="s">
        <v>304</v>
      </c>
      <c r="E309" s="2" t="s">
        <v>439</v>
      </c>
      <c r="F309" s="2" t="s">
        <v>492</v>
      </c>
      <c r="G309" s="2" t="s">
        <v>282</v>
      </c>
      <c r="H309" s="2"/>
      <c r="I309" s="2" t="s">
        <v>328</v>
      </c>
      <c r="J309" s="2" t="s">
        <v>305</v>
      </c>
      <c r="K309" s="2" t="s">
        <v>80</v>
      </c>
      <c r="L309" s="11">
        <v>14</v>
      </c>
      <c r="M309" s="11">
        <v>14</v>
      </c>
      <c r="N309" s="6">
        <v>111058</v>
      </c>
      <c r="O309" s="6">
        <v>1554812</v>
      </c>
      <c r="P309" s="6">
        <v>0</v>
      </c>
      <c r="Q309" s="11">
        <v>0</v>
      </c>
      <c r="R309" s="6">
        <v>0</v>
      </c>
      <c r="S309" s="2" t="s">
        <v>462</v>
      </c>
      <c r="T309" s="2" t="s">
        <v>252</v>
      </c>
      <c r="U309" s="2" t="s">
        <v>318</v>
      </c>
      <c r="V309" s="2" t="s">
        <v>253</v>
      </c>
      <c r="W309" s="2" t="s">
        <v>425</v>
      </c>
      <c r="X309" s="2" t="s">
        <v>445</v>
      </c>
      <c r="Y309" s="2"/>
      <c r="Z309" s="2"/>
      <c r="AA309" t="s">
        <v>544</v>
      </c>
    </row>
    <row r="310" spans="1:27" x14ac:dyDescent="0.25">
      <c r="A310" s="8">
        <v>45524</v>
      </c>
      <c r="B310" s="2" t="s">
        <v>354</v>
      </c>
      <c r="C310" s="8">
        <v>45533</v>
      </c>
      <c r="D310" s="2" t="s">
        <v>421</v>
      </c>
      <c r="E310" s="2" t="s">
        <v>184</v>
      </c>
      <c r="F310" s="2" t="s">
        <v>71</v>
      </c>
      <c r="G310" s="2" t="s">
        <v>282</v>
      </c>
      <c r="H310" s="2"/>
      <c r="I310" s="2" t="s">
        <v>450</v>
      </c>
      <c r="J310" s="2" t="s">
        <v>306</v>
      </c>
      <c r="K310" s="2" t="s">
        <v>80</v>
      </c>
      <c r="L310" s="11">
        <v>10</v>
      </c>
      <c r="M310" s="11">
        <v>10</v>
      </c>
      <c r="N310" s="6">
        <v>73431</v>
      </c>
      <c r="O310" s="6">
        <v>734310</v>
      </c>
      <c r="P310" s="6">
        <v>0</v>
      </c>
      <c r="Q310" s="11">
        <v>0</v>
      </c>
      <c r="R310" s="6">
        <v>0</v>
      </c>
      <c r="S310" s="2" t="s">
        <v>462</v>
      </c>
      <c r="T310" s="2" t="s">
        <v>252</v>
      </c>
      <c r="U310" s="2" t="s">
        <v>499</v>
      </c>
      <c r="V310" s="2" t="s">
        <v>253</v>
      </c>
      <c r="W310" s="2" t="s">
        <v>425</v>
      </c>
      <c r="X310" s="2" t="s">
        <v>445</v>
      </c>
      <c r="Y310" s="2"/>
      <c r="Z310" s="2"/>
      <c r="AA310" t="s">
        <v>545</v>
      </c>
    </row>
    <row r="311" spans="1:27" x14ac:dyDescent="0.25">
      <c r="A311" s="8">
        <v>45524</v>
      </c>
      <c r="B311" s="2" t="s">
        <v>354</v>
      </c>
      <c r="C311" s="8">
        <v>45533</v>
      </c>
      <c r="D311" s="2" t="s">
        <v>421</v>
      </c>
      <c r="E311" s="2" t="s">
        <v>184</v>
      </c>
      <c r="F311" s="2" t="s">
        <v>71</v>
      </c>
      <c r="G311" s="2" t="s">
        <v>282</v>
      </c>
      <c r="H311" s="2"/>
      <c r="I311" s="2" t="s">
        <v>328</v>
      </c>
      <c r="J311" s="2" t="s">
        <v>305</v>
      </c>
      <c r="K311" s="2" t="s">
        <v>80</v>
      </c>
      <c r="L311" s="11">
        <v>5</v>
      </c>
      <c r="M311" s="11">
        <v>5</v>
      </c>
      <c r="N311" s="6">
        <v>111058</v>
      </c>
      <c r="O311" s="6">
        <v>555290</v>
      </c>
      <c r="P311" s="6">
        <v>0</v>
      </c>
      <c r="Q311" s="11">
        <v>0</v>
      </c>
      <c r="R311" s="6">
        <v>0</v>
      </c>
      <c r="S311" s="2" t="s">
        <v>462</v>
      </c>
      <c r="T311" s="2" t="s">
        <v>252</v>
      </c>
      <c r="U311" s="2" t="s">
        <v>499</v>
      </c>
      <c r="V311" s="2" t="s">
        <v>253</v>
      </c>
      <c r="W311" s="2" t="s">
        <v>425</v>
      </c>
      <c r="X311" s="2" t="s">
        <v>445</v>
      </c>
      <c r="Y311" s="2"/>
      <c r="Z311" s="2"/>
      <c r="AA311" t="s">
        <v>545</v>
      </c>
    </row>
    <row r="312" spans="1:27" x14ac:dyDescent="0.25">
      <c r="A312" s="8">
        <v>45524</v>
      </c>
      <c r="B312" s="2" t="s">
        <v>354</v>
      </c>
      <c r="C312" s="8">
        <v>45533</v>
      </c>
      <c r="D312" s="2" t="s">
        <v>421</v>
      </c>
      <c r="E312" s="2" t="s">
        <v>184</v>
      </c>
      <c r="F312" s="2" t="s">
        <v>71</v>
      </c>
      <c r="G312" s="2" t="s">
        <v>282</v>
      </c>
      <c r="H312" s="2"/>
      <c r="I312" s="2" t="s">
        <v>500</v>
      </c>
      <c r="J312" s="2" t="s">
        <v>485</v>
      </c>
      <c r="K312" s="2" t="s">
        <v>80</v>
      </c>
      <c r="L312" s="11">
        <v>5</v>
      </c>
      <c r="M312" s="11">
        <v>5</v>
      </c>
      <c r="N312" s="6">
        <v>50182</v>
      </c>
      <c r="O312" s="6">
        <v>250910</v>
      </c>
      <c r="P312" s="6">
        <v>0</v>
      </c>
      <c r="Q312" s="11">
        <v>0</v>
      </c>
      <c r="R312" s="6">
        <v>0</v>
      </c>
      <c r="S312" s="2" t="s">
        <v>462</v>
      </c>
      <c r="T312" s="2" t="s">
        <v>252</v>
      </c>
      <c r="U312" s="2" t="s">
        <v>499</v>
      </c>
      <c r="V312" s="2" t="s">
        <v>253</v>
      </c>
      <c r="W312" s="2" t="s">
        <v>425</v>
      </c>
      <c r="X312" s="2" t="s">
        <v>445</v>
      </c>
      <c r="Y312" s="2"/>
      <c r="Z312" s="2"/>
      <c r="AA312" t="s">
        <v>545</v>
      </c>
    </row>
    <row r="313" spans="1:27" x14ac:dyDescent="0.25">
      <c r="A313" s="8">
        <v>45524</v>
      </c>
      <c r="B313" s="2" t="s">
        <v>354</v>
      </c>
      <c r="C313" s="8">
        <v>45533</v>
      </c>
      <c r="D313" s="2" t="s">
        <v>421</v>
      </c>
      <c r="E313" s="2" t="s">
        <v>184</v>
      </c>
      <c r="F313" s="2" t="s">
        <v>71</v>
      </c>
      <c r="G313" s="2" t="s">
        <v>282</v>
      </c>
      <c r="H313" s="2"/>
      <c r="I313" s="2" t="s">
        <v>243</v>
      </c>
      <c r="J313" s="2" t="s">
        <v>430</v>
      </c>
      <c r="K313" s="2" t="s">
        <v>80</v>
      </c>
      <c r="L313" s="11">
        <v>6</v>
      </c>
      <c r="M313" s="11">
        <v>6</v>
      </c>
      <c r="N313" s="6">
        <v>46000</v>
      </c>
      <c r="O313" s="6">
        <v>276000</v>
      </c>
      <c r="P313" s="6">
        <v>0</v>
      </c>
      <c r="Q313" s="11">
        <v>0</v>
      </c>
      <c r="R313" s="6">
        <v>0</v>
      </c>
      <c r="S313" s="2" t="s">
        <v>462</v>
      </c>
      <c r="T313" s="2" t="s">
        <v>252</v>
      </c>
      <c r="U313" s="2" t="s">
        <v>499</v>
      </c>
      <c r="V313" s="2" t="s">
        <v>253</v>
      </c>
      <c r="W313" s="2" t="s">
        <v>425</v>
      </c>
      <c r="X313" s="2" t="s">
        <v>445</v>
      </c>
      <c r="Y313" s="2"/>
      <c r="Z313" s="2"/>
      <c r="AA313" t="s">
        <v>545</v>
      </c>
    </row>
    <row r="314" spans="1:27" x14ac:dyDescent="0.25">
      <c r="A314" s="8">
        <v>45525</v>
      </c>
      <c r="B314" s="2" t="s">
        <v>70</v>
      </c>
      <c r="C314" s="8">
        <v>45527</v>
      </c>
      <c r="D314" s="2" t="s">
        <v>76</v>
      </c>
      <c r="E314" s="2" t="s">
        <v>27</v>
      </c>
      <c r="F314" s="2" t="s">
        <v>260</v>
      </c>
      <c r="G314" s="2" t="s">
        <v>297</v>
      </c>
      <c r="H314" s="2" t="s">
        <v>75</v>
      </c>
      <c r="I314" s="2" t="s">
        <v>472</v>
      </c>
      <c r="J314" s="2" t="s">
        <v>256</v>
      </c>
      <c r="K314" s="2" t="s">
        <v>80</v>
      </c>
      <c r="L314" s="11">
        <v>5</v>
      </c>
      <c r="M314" s="11">
        <v>5</v>
      </c>
      <c r="N314" s="6">
        <v>55595</v>
      </c>
      <c r="O314" s="6">
        <v>277975</v>
      </c>
      <c r="P314" s="6">
        <v>0</v>
      </c>
      <c r="Q314" s="11">
        <v>0</v>
      </c>
      <c r="R314" s="6">
        <v>0</v>
      </c>
      <c r="S314" s="2"/>
      <c r="T314" s="2" t="s">
        <v>157</v>
      </c>
      <c r="U314" s="2"/>
      <c r="V314" s="2" t="s">
        <v>113</v>
      </c>
      <c r="W314" s="2" t="s">
        <v>425</v>
      </c>
      <c r="X314" s="2" t="s">
        <v>240</v>
      </c>
      <c r="Y314" s="2"/>
      <c r="Z314" s="2"/>
      <c r="AA314" t="s">
        <v>522</v>
      </c>
    </row>
    <row r="315" spans="1:27" x14ac:dyDescent="0.25">
      <c r="A315" s="8">
        <v>45525</v>
      </c>
      <c r="B315" s="2" t="s">
        <v>70</v>
      </c>
      <c r="C315" s="8">
        <v>45527</v>
      </c>
      <c r="D315" s="2" t="s">
        <v>76</v>
      </c>
      <c r="E315" s="2" t="s">
        <v>27</v>
      </c>
      <c r="F315" s="2" t="s">
        <v>260</v>
      </c>
      <c r="G315" s="2" t="s">
        <v>297</v>
      </c>
      <c r="H315" s="2" t="s">
        <v>75</v>
      </c>
      <c r="I315" s="2" t="s">
        <v>500</v>
      </c>
      <c r="J315" s="2" t="s">
        <v>485</v>
      </c>
      <c r="K315" s="2" t="s">
        <v>80</v>
      </c>
      <c r="L315" s="11">
        <v>5</v>
      </c>
      <c r="M315" s="11">
        <v>5</v>
      </c>
      <c r="N315" s="6">
        <v>50182</v>
      </c>
      <c r="O315" s="6">
        <v>250910</v>
      </c>
      <c r="P315" s="6">
        <v>0</v>
      </c>
      <c r="Q315" s="11">
        <v>0</v>
      </c>
      <c r="R315" s="6">
        <v>0</v>
      </c>
      <c r="S315" s="2"/>
      <c r="T315" s="2" t="s">
        <v>157</v>
      </c>
      <c r="U315" s="2"/>
      <c r="V315" s="2" t="s">
        <v>113</v>
      </c>
      <c r="W315" s="2" t="s">
        <v>425</v>
      </c>
      <c r="X315" s="2" t="s">
        <v>240</v>
      </c>
      <c r="Y315" s="2"/>
      <c r="Z315" s="2"/>
      <c r="AA315" t="s">
        <v>522</v>
      </c>
    </row>
    <row r="316" spans="1:27" x14ac:dyDescent="0.25">
      <c r="A316" s="8">
        <v>45525</v>
      </c>
      <c r="B316" s="2" t="s">
        <v>70</v>
      </c>
      <c r="C316" s="8">
        <v>45527</v>
      </c>
      <c r="D316" s="2" t="s">
        <v>76</v>
      </c>
      <c r="E316" s="2" t="s">
        <v>27</v>
      </c>
      <c r="F316" s="2" t="s">
        <v>260</v>
      </c>
      <c r="G316" s="2" t="s">
        <v>297</v>
      </c>
      <c r="H316" s="2" t="s">
        <v>75</v>
      </c>
      <c r="I316" s="2" t="s">
        <v>486</v>
      </c>
      <c r="J316" s="2" t="s">
        <v>22</v>
      </c>
      <c r="K316" s="2" t="s">
        <v>80</v>
      </c>
      <c r="L316" s="11">
        <v>5</v>
      </c>
      <c r="M316" s="11">
        <v>5</v>
      </c>
      <c r="N316" s="6">
        <v>50400</v>
      </c>
      <c r="O316" s="6">
        <v>252000</v>
      </c>
      <c r="P316" s="6">
        <v>0</v>
      </c>
      <c r="Q316" s="11">
        <v>0</v>
      </c>
      <c r="R316" s="6">
        <v>0</v>
      </c>
      <c r="S316" s="2"/>
      <c r="T316" s="2" t="s">
        <v>157</v>
      </c>
      <c r="U316" s="2"/>
      <c r="V316" s="2" t="s">
        <v>113</v>
      </c>
      <c r="W316" s="2" t="s">
        <v>425</v>
      </c>
      <c r="X316" s="2" t="s">
        <v>240</v>
      </c>
      <c r="Y316" s="2"/>
      <c r="Z316" s="2"/>
      <c r="AA316" t="s">
        <v>522</v>
      </c>
    </row>
    <row r="317" spans="1:27" x14ac:dyDescent="0.25">
      <c r="A317" s="8">
        <v>45525</v>
      </c>
      <c r="B317" s="2" t="s">
        <v>506</v>
      </c>
      <c r="C317" s="8">
        <v>45533</v>
      </c>
      <c r="D317" s="2" t="s">
        <v>186</v>
      </c>
      <c r="E317" s="2" t="s">
        <v>420</v>
      </c>
      <c r="F317" s="2" t="s">
        <v>193</v>
      </c>
      <c r="G317" s="2" t="s">
        <v>282</v>
      </c>
      <c r="H317" s="2"/>
      <c r="I317" s="2" t="s">
        <v>328</v>
      </c>
      <c r="J317" s="2" t="s">
        <v>305</v>
      </c>
      <c r="K317" s="2" t="s">
        <v>80</v>
      </c>
      <c r="L317" s="11">
        <v>12</v>
      </c>
      <c r="M317" s="11">
        <v>12</v>
      </c>
      <c r="N317" s="6">
        <v>111058</v>
      </c>
      <c r="O317" s="6">
        <v>1332696</v>
      </c>
      <c r="P317" s="6">
        <v>0</v>
      </c>
      <c r="Q317" s="11">
        <v>0</v>
      </c>
      <c r="R317" s="6">
        <v>0</v>
      </c>
      <c r="S317" s="2" t="s">
        <v>162</v>
      </c>
      <c r="T317" s="2" t="s">
        <v>252</v>
      </c>
      <c r="U317" s="2" t="s">
        <v>309</v>
      </c>
      <c r="V317" s="2" t="s">
        <v>253</v>
      </c>
      <c r="W317" s="2" t="s">
        <v>425</v>
      </c>
      <c r="X317" s="2" t="s">
        <v>445</v>
      </c>
      <c r="Y317" s="2" t="s">
        <v>251</v>
      </c>
      <c r="Z317" s="2"/>
      <c r="AA317" t="s">
        <v>522</v>
      </c>
    </row>
    <row r="318" spans="1:27" x14ac:dyDescent="0.25">
      <c r="A318" s="8">
        <v>45525</v>
      </c>
      <c r="B318" s="2" t="s">
        <v>506</v>
      </c>
      <c r="C318" s="8">
        <v>45533</v>
      </c>
      <c r="D318" s="2" t="s">
        <v>186</v>
      </c>
      <c r="E318" s="2" t="s">
        <v>420</v>
      </c>
      <c r="F318" s="2" t="s">
        <v>193</v>
      </c>
      <c r="G318" s="2" t="s">
        <v>282</v>
      </c>
      <c r="H318" s="2"/>
      <c r="I318" s="2" t="s">
        <v>450</v>
      </c>
      <c r="J318" s="2" t="s">
        <v>306</v>
      </c>
      <c r="K318" s="2" t="s">
        <v>80</v>
      </c>
      <c r="L318" s="11">
        <v>13</v>
      </c>
      <c r="M318" s="11">
        <v>13</v>
      </c>
      <c r="N318" s="6">
        <v>58745</v>
      </c>
      <c r="O318" s="6">
        <v>763685</v>
      </c>
      <c r="P318" s="6">
        <v>0</v>
      </c>
      <c r="Q318" s="11">
        <v>0</v>
      </c>
      <c r="R318" s="6">
        <v>0</v>
      </c>
      <c r="S318" s="2" t="s">
        <v>162</v>
      </c>
      <c r="T318" s="2" t="s">
        <v>252</v>
      </c>
      <c r="U318" s="2" t="s">
        <v>309</v>
      </c>
      <c r="V318" s="2" t="s">
        <v>253</v>
      </c>
      <c r="W318" s="2" t="s">
        <v>425</v>
      </c>
      <c r="X318" s="2" t="s">
        <v>445</v>
      </c>
      <c r="Y318" s="2" t="s">
        <v>251</v>
      </c>
      <c r="Z318" s="2"/>
      <c r="AA318" t="s">
        <v>522</v>
      </c>
    </row>
    <row r="319" spans="1:27" x14ac:dyDescent="0.25">
      <c r="A319" s="8">
        <v>45525</v>
      </c>
      <c r="B319" s="2" t="s">
        <v>506</v>
      </c>
      <c r="C319" s="8">
        <v>45533</v>
      </c>
      <c r="D319" s="2" t="s">
        <v>186</v>
      </c>
      <c r="E319" s="2" t="s">
        <v>420</v>
      </c>
      <c r="F319" s="2" t="s">
        <v>193</v>
      </c>
      <c r="G319" s="2" t="s">
        <v>282</v>
      </c>
      <c r="H319" s="2"/>
      <c r="I319" s="2" t="s">
        <v>448</v>
      </c>
      <c r="J319" s="2" t="s">
        <v>372</v>
      </c>
      <c r="K319" s="2" t="s">
        <v>80</v>
      </c>
      <c r="L319" s="11">
        <v>5</v>
      </c>
      <c r="M319" s="11">
        <v>5</v>
      </c>
      <c r="N319" s="6">
        <v>74250</v>
      </c>
      <c r="O319" s="6">
        <v>371250</v>
      </c>
      <c r="P319" s="6">
        <v>0</v>
      </c>
      <c r="Q319" s="11">
        <v>0</v>
      </c>
      <c r="R319" s="6">
        <v>0</v>
      </c>
      <c r="S319" s="2" t="s">
        <v>162</v>
      </c>
      <c r="T319" s="2" t="s">
        <v>252</v>
      </c>
      <c r="U319" s="2" t="s">
        <v>309</v>
      </c>
      <c r="V319" s="2" t="s">
        <v>253</v>
      </c>
      <c r="W319" s="2" t="s">
        <v>425</v>
      </c>
      <c r="X319" s="2" t="s">
        <v>445</v>
      </c>
      <c r="Y319" s="2" t="s">
        <v>251</v>
      </c>
      <c r="Z319" s="2"/>
      <c r="AA319" t="s">
        <v>522</v>
      </c>
    </row>
    <row r="320" spans="1:27" x14ac:dyDescent="0.25">
      <c r="A320" s="8">
        <v>45527</v>
      </c>
      <c r="B320" s="2" t="s">
        <v>274</v>
      </c>
      <c r="C320" s="8">
        <v>45534</v>
      </c>
      <c r="D320" s="2" t="s">
        <v>405</v>
      </c>
      <c r="E320" s="2" t="s">
        <v>367</v>
      </c>
      <c r="F320" s="2" t="s">
        <v>260</v>
      </c>
      <c r="G320" s="2" t="s">
        <v>297</v>
      </c>
      <c r="H320" s="2" t="s">
        <v>75</v>
      </c>
      <c r="I320" s="2" t="s">
        <v>472</v>
      </c>
      <c r="J320" s="2" t="s">
        <v>256</v>
      </c>
      <c r="K320" s="2" t="s">
        <v>80</v>
      </c>
      <c r="L320" s="11">
        <v>4</v>
      </c>
      <c r="M320" s="11">
        <v>4</v>
      </c>
      <c r="N320" s="6">
        <v>55595</v>
      </c>
      <c r="O320" s="6">
        <v>222380</v>
      </c>
      <c r="P320" s="6">
        <v>0</v>
      </c>
      <c r="Q320" s="11">
        <v>0</v>
      </c>
      <c r="R320" s="6">
        <v>0</v>
      </c>
      <c r="S320" s="2"/>
      <c r="T320" s="2" t="s">
        <v>157</v>
      </c>
      <c r="U320" s="2"/>
      <c r="V320" s="2" t="s">
        <v>113</v>
      </c>
      <c r="W320" s="2" t="s">
        <v>425</v>
      </c>
      <c r="X320" s="2" t="s">
        <v>240</v>
      </c>
      <c r="Y320" s="2"/>
      <c r="Z320" s="2"/>
      <c r="AA320" t="s">
        <v>513</v>
      </c>
    </row>
    <row r="321" spans="1:27" x14ac:dyDescent="0.25">
      <c r="A321" s="8">
        <v>45527</v>
      </c>
      <c r="B321" s="2" t="s">
        <v>274</v>
      </c>
      <c r="C321" s="8">
        <v>45534</v>
      </c>
      <c r="D321" s="2" t="s">
        <v>405</v>
      </c>
      <c r="E321" s="2" t="s">
        <v>367</v>
      </c>
      <c r="F321" s="2" t="s">
        <v>260</v>
      </c>
      <c r="G321" s="2" t="s">
        <v>297</v>
      </c>
      <c r="H321" s="2" t="s">
        <v>75</v>
      </c>
      <c r="I321" s="2" t="s">
        <v>500</v>
      </c>
      <c r="J321" s="2" t="s">
        <v>485</v>
      </c>
      <c r="K321" s="2" t="s">
        <v>80</v>
      </c>
      <c r="L321" s="11">
        <v>4</v>
      </c>
      <c r="M321" s="11">
        <v>4</v>
      </c>
      <c r="N321" s="6">
        <v>50182</v>
      </c>
      <c r="O321" s="6">
        <v>200728</v>
      </c>
      <c r="P321" s="6">
        <v>0</v>
      </c>
      <c r="Q321" s="11">
        <v>0</v>
      </c>
      <c r="R321" s="6">
        <v>0</v>
      </c>
      <c r="S321" s="2"/>
      <c r="T321" s="2" t="s">
        <v>157</v>
      </c>
      <c r="U321" s="2"/>
      <c r="V321" s="2" t="s">
        <v>113</v>
      </c>
      <c r="W321" s="2" t="s">
        <v>425</v>
      </c>
      <c r="X321" s="2" t="s">
        <v>240</v>
      </c>
      <c r="Y321" s="2"/>
      <c r="Z321" s="2"/>
      <c r="AA321" t="s">
        <v>513</v>
      </c>
    </row>
    <row r="322" spans="1:27" x14ac:dyDescent="0.25">
      <c r="A322" s="8">
        <v>45527</v>
      </c>
      <c r="B322" s="2" t="s">
        <v>274</v>
      </c>
      <c r="C322" s="8">
        <v>45534</v>
      </c>
      <c r="D322" s="2" t="s">
        <v>405</v>
      </c>
      <c r="E322" s="2" t="s">
        <v>367</v>
      </c>
      <c r="F322" s="2" t="s">
        <v>260</v>
      </c>
      <c r="G322" s="2" t="s">
        <v>297</v>
      </c>
      <c r="H322" s="2" t="s">
        <v>75</v>
      </c>
      <c r="I322" s="2" t="s">
        <v>448</v>
      </c>
      <c r="J322" s="2" t="s">
        <v>372</v>
      </c>
      <c r="K322" s="2" t="s">
        <v>80</v>
      </c>
      <c r="L322" s="11">
        <v>4</v>
      </c>
      <c r="M322" s="11">
        <v>4</v>
      </c>
      <c r="N322" s="6">
        <v>74250</v>
      </c>
      <c r="O322" s="6">
        <v>297000</v>
      </c>
      <c r="P322" s="6">
        <v>0</v>
      </c>
      <c r="Q322" s="11">
        <v>0</v>
      </c>
      <c r="R322" s="6">
        <v>0</v>
      </c>
      <c r="S322" s="2"/>
      <c r="T322" s="2" t="s">
        <v>157</v>
      </c>
      <c r="U322" s="2"/>
      <c r="V322" s="2" t="s">
        <v>113</v>
      </c>
      <c r="W322" s="2" t="s">
        <v>425</v>
      </c>
      <c r="X322" s="2" t="s">
        <v>240</v>
      </c>
      <c r="Y322" s="2"/>
      <c r="Z322" s="2"/>
      <c r="AA322" t="s">
        <v>513</v>
      </c>
    </row>
    <row r="323" spans="1:27" x14ac:dyDescent="0.25">
      <c r="A323" s="8">
        <v>45527</v>
      </c>
      <c r="B323" s="2" t="s">
        <v>274</v>
      </c>
      <c r="C323" s="8">
        <v>45534</v>
      </c>
      <c r="D323" s="2" t="s">
        <v>405</v>
      </c>
      <c r="E323" s="2" t="s">
        <v>367</v>
      </c>
      <c r="F323" s="2" t="s">
        <v>260</v>
      </c>
      <c r="G323" s="2" t="s">
        <v>297</v>
      </c>
      <c r="H323" s="2" t="s">
        <v>75</v>
      </c>
      <c r="I323" s="2" t="s">
        <v>490</v>
      </c>
      <c r="J323" s="2" t="s">
        <v>236</v>
      </c>
      <c r="K323" s="2" t="s">
        <v>80</v>
      </c>
      <c r="L323" s="11">
        <v>4</v>
      </c>
      <c r="M323" s="11">
        <v>4</v>
      </c>
      <c r="N323" s="6">
        <v>70950</v>
      </c>
      <c r="O323" s="6">
        <v>283800</v>
      </c>
      <c r="P323" s="6">
        <v>0</v>
      </c>
      <c r="Q323" s="11">
        <v>0</v>
      </c>
      <c r="R323" s="6">
        <v>0</v>
      </c>
      <c r="S323" s="2"/>
      <c r="T323" s="2" t="s">
        <v>157</v>
      </c>
      <c r="U323" s="2"/>
      <c r="V323" s="2" t="s">
        <v>113</v>
      </c>
      <c r="W323" s="2" t="s">
        <v>425</v>
      </c>
      <c r="X323" s="2" t="s">
        <v>240</v>
      </c>
      <c r="Y323" s="2"/>
      <c r="Z323" s="2"/>
      <c r="AA323" t="s">
        <v>513</v>
      </c>
    </row>
    <row r="324" spans="1:27" x14ac:dyDescent="0.25">
      <c r="A324" s="8">
        <v>45527</v>
      </c>
      <c r="B324" s="2" t="s">
        <v>274</v>
      </c>
      <c r="C324" s="8">
        <v>45534</v>
      </c>
      <c r="D324" s="2" t="s">
        <v>405</v>
      </c>
      <c r="E324" s="2" t="s">
        <v>367</v>
      </c>
      <c r="F324" s="2" t="s">
        <v>260</v>
      </c>
      <c r="G324" s="2" t="s">
        <v>297</v>
      </c>
      <c r="H324" s="2" t="s">
        <v>75</v>
      </c>
      <c r="I324" s="2" t="s">
        <v>243</v>
      </c>
      <c r="J324" s="2" t="s">
        <v>430</v>
      </c>
      <c r="K324" s="2" t="s">
        <v>80</v>
      </c>
      <c r="L324" s="11">
        <v>4</v>
      </c>
      <c r="M324" s="11">
        <v>4</v>
      </c>
      <c r="N324" s="6">
        <v>46000</v>
      </c>
      <c r="O324" s="6">
        <v>184000</v>
      </c>
      <c r="P324" s="6">
        <v>0</v>
      </c>
      <c r="Q324" s="11">
        <v>0</v>
      </c>
      <c r="R324" s="6">
        <v>0</v>
      </c>
      <c r="S324" s="2"/>
      <c r="T324" s="2" t="s">
        <v>157</v>
      </c>
      <c r="U324" s="2"/>
      <c r="V324" s="2" t="s">
        <v>113</v>
      </c>
      <c r="W324" s="2" t="s">
        <v>425</v>
      </c>
      <c r="X324" s="2" t="s">
        <v>240</v>
      </c>
      <c r="Y324" s="2"/>
      <c r="Z324" s="2"/>
      <c r="AA324" t="s">
        <v>513</v>
      </c>
    </row>
    <row r="325" spans="1:27" x14ac:dyDescent="0.25">
      <c r="A325" s="8">
        <v>45527</v>
      </c>
      <c r="B325" s="2" t="s">
        <v>171</v>
      </c>
      <c r="C325" s="8">
        <v>45534</v>
      </c>
      <c r="D325" s="2" t="s">
        <v>437</v>
      </c>
      <c r="E325" s="2" t="s">
        <v>360</v>
      </c>
      <c r="F325" s="2" t="s">
        <v>260</v>
      </c>
      <c r="G325" s="2" t="s">
        <v>297</v>
      </c>
      <c r="H325" s="2" t="s">
        <v>75</v>
      </c>
      <c r="I325" s="2" t="s">
        <v>450</v>
      </c>
      <c r="J325" s="2" t="s">
        <v>306</v>
      </c>
      <c r="K325" s="2" t="s">
        <v>80</v>
      </c>
      <c r="L325" s="11">
        <v>6</v>
      </c>
      <c r="M325" s="11">
        <v>6</v>
      </c>
      <c r="N325" s="6">
        <v>73431</v>
      </c>
      <c r="O325" s="6">
        <v>440586</v>
      </c>
      <c r="P325" s="6">
        <v>0</v>
      </c>
      <c r="Q325" s="11">
        <v>0</v>
      </c>
      <c r="R325" s="6">
        <v>0</v>
      </c>
      <c r="S325" s="2"/>
      <c r="T325" s="2" t="s">
        <v>157</v>
      </c>
      <c r="U325" s="2"/>
      <c r="V325" s="2" t="s">
        <v>113</v>
      </c>
      <c r="W325" s="2" t="s">
        <v>425</v>
      </c>
      <c r="X325" s="2" t="s">
        <v>240</v>
      </c>
      <c r="Y325" s="2"/>
      <c r="Z325" s="2"/>
      <c r="AA325" t="s">
        <v>546</v>
      </c>
    </row>
    <row r="326" spans="1:27" x14ac:dyDescent="0.25">
      <c r="A326" s="8">
        <v>45527</v>
      </c>
      <c r="B326" s="2" t="s">
        <v>171</v>
      </c>
      <c r="C326" s="8">
        <v>45534</v>
      </c>
      <c r="D326" s="2" t="s">
        <v>437</v>
      </c>
      <c r="E326" s="2" t="s">
        <v>360</v>
      </c>
      <c r="F326" s="2" t="s">
        <v>260</v>
      </c>
      <c r="G326" s="2" t="s">
        <v>297</v>
      </c>
      <c r="H326" s="2" t="s">
        <v>75</v>
      </c>
      <c r="I326" s="2" t="s">
        <v>500</v>
      </c>
      <c r="J326" s="2" t="s">
        <v>485</v>
      </c>
      <c r="K326" s="2" t="s">
        <v>80</v>
      </c>
      <c r="L326" s="11">
        <v>4</v>
      </c>
      <c r="M326" s="11">
        <v>4</v>
      </c>
      <c r="N326" s="6">
        <v>50182</v>
      </c>
      <c r="O326" s="6">
        <v>200728</v>
      </c>
      <c r="P326" s="6">
        <v>0</v>
      </c>
      <c r="Q326" s="11">
        <v>0</v>
      </c>
      <c r="R326" s="6">
        <v>0</v>
      </c>
      <c r="S326" s="2"/>
      <c r="T326" s="2" t="s">
        <v>157</v>
      </c>
      <c r="U326" s="2"/>
      <c r="V326" s="2" t="s">
        <v>113</v>
      </c>
      <c r="W326" s="2" t="s">
        <v>425</v>
      </c>
      <c r="X326" s="2" t="s">
        <v>240</v>
      </c>
      <c r="Y326" s="2"/>
      <c r="Z326" s="2"/>
      <c r="AA326" t="s">
        <v>546</v>
      </c>
    </row>
    <row r="327" spans="1:27" x14ac:dyDescent="0.25">
      <c r="A327" s="8">
        <v>45527</v>
      </c>
      <c r="B327" s="2" t="s">
        <v>171</v>
      </c>
      <c r="C327" s="8">
        <v>45534</v>
      </c>
      <c r="D327" s="2" t="s">
        <v>437</v>
      </c>
      <c r="E327" s="2" t="s">
        <v>360</v>
      </c>
      <c r="F327" s="2" t="s">
        <v>260</v>
      </c>
      <c r="G327" s="2" t="s">
        <v>297</v>
      </c>
      <c r="H327" s="2" t="s">
        <v>75</v>
      </c>
      <c r="I327" s="2" t="s">
        <v>490</v>
      </c>
      <c r="J327" s="2" t="s">
        <v>236</v>
      </c>
      <c r="K327" s="2" t="s">
        <v>80</v>
      </c>
      <c r="L327" s="11">
        <v>4</v>
      </c>
      <c r="M327" s="11">
        <v>4</v>
      </c>
      <c r="N327" s="6">
        <v>70950</v>
      </c>
      <c r="O327" s="6">
        <v>283800</v>
      </c>
      <c r="P327" s="6">
        <v>0</v>
      </c>
      <c r="Q327" s="11">
        <v>0</v>
      </c>
      <c r="R327" s="6">
        <v>0</v>
      </c>
      <c r="S327" s="2"/>
      <c r="T327" s="2" t="s">
        <v>157</v>
      </c>
      <c r="U327" s="2"/>
      <c r="V327" s="2" t="s">
        <v>113</v>
      </c>
      <c r="W327" s="2" t="s">
        <v>425</v>
      </c>
      <c r="X327" s="2" t="s">
        <v>240</v>
      </c>
      <c r="Y327" s="2"/>
      <c r="Z327" s="2"/>
      <c r="AA327" t="s">
        <v>546</v>
      </c>
    </row>
    <row r="328" spans="1:27" x14ac:dyDescent="0.25">
      <c r="A328" s="8">
        <v>45527</v>
      </c>
      <c r="B328" s="2" t="s">
        <v>171</v>
      </c>
      <c r="C328" s="8">
        <v>45534</v>
      </c>
      <c r="D328" s="2" t="s">
        <v>437</v>
      </c>
      <c r="E328" s="2" t="s">
        <v>360</v>
      </c>
      <c r="F328" s="2" t="s">
        <v>260</v>
      </c>
      <c r="G328" s="2" t="s">
        <v>297</v>
      </c>
      <c r="H328" s="2" t="s">
        <v>75</v>
      </c>
      <c r="I328" s="2" t="s">
        <v>472</v>
      </c>
      <c r="J328" s="2" t="s">
        <v>256</v>
      </c>
      <c r="K328" s="2" t="s">
        <v>80</v>
      </c>
      <c r="L328" s="11">
        <v>4</v>
      </c>
      <c r="M328" s="11">
        <v>4</v>
      </c>
      <c r="N328" s="6">
        <v>55595</v>
      </c>
      <c r="O328" s="6">
        <v>222380</v>
      </c>
      <c r="P328" s="6">
        <v>0</v>
      </c>
      <c r="Q328" s="11">
        <v>0</v>
      </c>
      <c r="R328" s="6">
        <v>0</v>
      </c>
      <c r="S328" s="2"/>
      <c r="T328" s="2" t="s">
        <v>157</v>
      </c>
      <c r="U328" s="2"/>
      <c r="V328" s="2" t="s">
        <v>113</v>
      </c>
      <c r="W328" s="2" t="s">
        <v>425</v>
      </c>
      <c r="X328" s="2" t="s">
        <v>240</v>
      </c>
      <c r="Y328" s="2"/>
      <c r="Z328" s="2"/>
      <c r="AA328" t="s">
        <v>546</v>
      </c>
    </row>
    <row r="329" spans="1:27" x14ac:dyDescent="0.25">
      <c r="A329" s="8">
        <v>45527</v>
      </c>
      <c r="B329" s="2" t="s">
        <v>133</v>
      </c>
      <c r="C329" s="8">
        <v>45533</v>
      </c>
      <c r="D329" s="2" t="s">
        <v>498</v>
      </c>
      <c r="E329" s="2" t="s">
        <v>362</v>
      </c>
      <c r="F329" s="2" t="s">
        <v>139</v>
      </c>
      <c r="G329" s="2" t="s">
        <v>282</v>
      </c>
      <c r="H329" s="2"/>
      <c r="I329" s="2" t="s">
        <v>450</v>
      </c>
      <c r="J329" s="2" t="s">
        <v>306</v>
      </c>
      <c r="K329" s="2" t="s">
        <v>80</v>
      </c>
      <c r="L329" s="11">
        <v>5</v>
      </c>
      <c r="M329" s="11">
        <v>5</v>
      </c>
      <c r="N329" s="6">
        <v>73431</v>
      </c>
      <c r="O329" s="6">
        <v>367155</v>
      </c>
      <c r="P329" s="6">
        <v>0</v>
      </c>
      <c r="Q329" s="11">
        <v>0</v>
      </c>
      <c r="R329" s="6">
        <v>0</v>
      </c>
      <c r="S329" s="2" t="s">
        <v>196</v>
      </c>
      <c r="T329" s="2" t="s">
        <v>252</v>
      </c>
      <c r="U329" s="2" t="s">
        <v>232</v>
      </c>
      <c r="V329" s="2" t="s">
        <v>253</v>
      </c>
      <c r="W329" s="2" t="s">
        <v>425</v>
      </c>
      <c r="X329" s="2" t="s">
        <v>445</v>
      </c>
      <c r="Y329" s="2"/>
      <c r="Z329" s="2"/>
      <c r="AA329" t="s">
        <v>547</v>
      </c>
    </row>
    <row r="330" spans="1:27" x14ac:dyDescent="0.25">
      <c r="A330" s="8">
        <v>45527</v>
      </c>
      <c r="B330" s="2" t="s">
        <v>133</v>
      </c>
      <c r="C330" s="8">
        <v>45533</v>
      </c>
      <c r="D330" s="2" t="s">
        <v>498</v>
      </c>
      <c r="E330" s="2" t="s">
        <v>362</v>
      </c>
      <c r="F330" s="2" t="s">
        <v>139</v>
      </c>
      <c r="G330" s="2" t="s">
        <v>282</v>
      </c>
      <c r="H330" s="2"/>
      <c r="I330" s="2" t="s">
        <v>472</v>
      </c>
      <c r="J330" s="2" t="s">
        <v>256</v>
      </c>
      <c r="K330" s="2" t="s">
        <v>80</v>
      </c>
      <c r="L330" s="11">
        <v>5</v>
      </c>
      <c r="M330" s="11">
        <v>5</v>
      </c>
      <c r="N330" s="6">
        <v>55595</v>
      </c>
      <c r="O330" s="6">
        <v>277975</v>
      </c>
      <c r="P330" s="6">
        <v>0</v>
      </c>
      <c r="Q330" s="11">
        <v>0</v>
      </c>
      <c r="R330" s="6">
        <v>0</v>
      </c>
      <c r="S330" s="2" t="s">
        <v>196</v>
      </c>
      <c r="T330" s="2" t="s">
        <v>252</v>
      </c>
      <c r="U330" s="2" t="s">
        <v>232</v>
      </c>
      <c r="V330" s="2" t="s">
        <v>253</v>
      </c>
      <c r="W330" s="2" t="s">
        <v>425</v>
      </c>
      <c r="X330" s="2" t="s">
        <v>445</v>
      </c>
      <c r="Y330" s="2"/>
      <c r="Z330" s="2"/>
      <c r="AA330" t="s">
        <v>547</v>
      </c>
    </row>
    <row r="331" spans="1:27" x14ac:dyDescent="0.25">
      <c r="A331" s="8">
        <v>45527</v>
      </c>
      <c r="B331" s="2" t="s">
        <v>133</v>
      </c>
      <c r="C331" s="8">
        <v>45533</v>
      </c>
      <c r="D331" s="2" t="s">
        <v>498</v>
      </c>
      <c r="E331" s="2" t="s">
        <v>362</v>
      </c>
      <c r="F331" s="2" t="s">
        <v>139</v>
      </c>
      <c r="G331" s="2" t="s">
        <v>282</v>
      </c>
      <c r="H331" s="2"/>
      <c r="I331" s="2" t="s">
        <v>490</v>
      </c>
      <c r="J331" s="2" t="s">
        <v>236</v>
      </c>
      <c r="K331" s="2" t="s">
        <v>80</v>
      </c>
      <c r="L331" s="11">
        <v>5</v>
      </c>
      <c r="M331" s="11">
        <v>5</v>
      </c>
      <c r="N331" s="6">
        <v>70950</v>
      </c>
      <c r="O331" s="6">
        <v>354750</v>
      </c>
      <c r="P331" s="6">
        <v>0</v>
      </c>
      <c r="Q331" s="11">
        <v>0</v>
      </c>
      <c r="R331" s="6">
        <v>0</v>
      </c>
      <c r="S331" s="2" t="s">
        <v>196</v>
      </c>
      <c r="T331" s="2" t="s">
        <v>252</v>
      </c>
      <c r="U331" s="2" t="s">
        <v>232</v>
      </c>
      <c r="V331" s="2" t="s">
        <v>253</v>
      </c>
      <c r="W331" s="2" t="s">
        <v>425</v>
      </c>
      <c r="X331" s="2" t="s">
        <v>445</v>
      </c>
      <c r="Y331" s="2"/>
      <c r="Z331" s="2"/>
      <c r="AA331" t="s">
        <v>547</v>
      </c>
    </row>
    <row r="332" spans="1:27" x14ac:dyDescent="0.25">
      <c r="A332" s="8">
        <v>45527</v>
      </c>
      <c r="B332" s="2" t="s">
        <v>133</v>
      </c>
      <c r="C332" s="8">
        <v>45533</v>
      </c>
      <c r="D332" s="2" t="s">
        <v>498</v>
      </c>
      <c r="E332" s="2" t="s">
        <v>362</v>
      </c>
      <c r="F332" s="2" t="s">
        <v>139</v>
      </c>
      <c r="G332" s="2" t="s">
        <v>282</v>
      </c>
      <c r="H332" s="2"/>
      <c r="I332" s="2" t="s">
        <v>448</v>
      </c>
      <c r="J332" s="2" t="s">
        <v>372</v>
      </c>
      <c r="K332" s="2" t="s">
        <v>80</v>
      </c>
      <c r="L332" s="11">
        <v>5</v>
      </c>
      <c r="M332" s="11">
        <v>5</v>
      </c>
      <c r="N332" s="6">
        <v>74250</v>
      </c>
      <c r="O332" s="6">
        <v>371250</v>
      </c>
      <c r="P332" s="6">
        <v>0</v>
      </c>
      <c r="Q332" s="11">
        <v>0</v>
      </c>
      <c r="R332" s="6">
        <v>0</v>
      </c>
      <c r="S332" s="2" t="s">
        <v>196</v>
      </c>
      <c r="T332" s="2" t="s">
        <v>252</v>
      </c>
      <c r="U332" s="2" t="s">
        <v>232</v>
      </c>
      <c r="V332" s="2" t="s">
        <v>253</v>
      </c>
      <c r="W332" s="2" t="s">
        <v>425</v>
      </c>
      <c r="X332" s="2" t="s">
        <v>445</v>
      </c>
      <c r="Y332" s="2"/>
      <c r="Z332" s="2"/>
      <c r="AA332" t="s">
        <v>547</v>
      </c>
    </row>
    <row r="333" spans="1:27" x14ac:dyDescent="0.25">
      <c r="A333" s="8">
        <v>45527</v>
      </c>
      <c r="B333" s="2" t="s">
        <v>133</v>
      </c>
      <c r="C333" s="8">
        <v>45533</v>
      </c>
      <c r="D333" s="2" t="s">
        <v>498</v>
      </c>
      <c r="E333" s="2" t="s">
        <v>362</v>
      </c>
      <c r="F333" s="2" t="s">
        <v>139</v>
      </c>
      <c r="G333" s="2" t="s">
        <v>282</v>
      </c>
      <c r="H333" s="2"/>
      <c r="I333" s="2" t="s">
        <v>500</v>
      </c>
      <c r="J333" s="2" t="s">
        <v>485</v>
      </c>
      <c r="K333" s="2" t="s">
        <v>80</v>
      </c>
      <c r="L333" s="11">
        <v>5</v>
      </c>
      <c r="M333" s="11">
        <v>5</v>
      </c>
      <c r="N333" s="6">
        <v>50182</v>
      </c>
      <c r="O333" s="6">
        <v>250910</v>
      </c>
      <c r="P333" s="6">
        <v>0</v>
      </c>
      <c r="Q333" s="11">
        <v>0</v>
      </c>
      <c r="R333" s="6">
        <v>0</v>
      </c>
      <c r="S333" s="2" t="s">
        <v>196</v>
      </c>
      <c r="T333" s="2" t="s">
        <v>252</v>
      </c>
      <c r="U333" s="2" t="s">
        <v>232</v>
      </c>
      <c r="V333" s="2" t="s">
        <v>253</v>
      </c>
      <c r="W333" s="2" t="s">
        <v>425</v>
      </c>
      <c r="X333" s="2" t="s">
        <v>445</v>
      </c>
      <c r="Y333" s="2"/>
      <c r="Z333" s="2"/>
      <c r="AA333" t="s">
        <v>547</v>
      </c>
    </row>
  </sheetData>
  <autoFilter ref="A1:AA33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Cần xuất</vt:lpstr>
      <vt:lpstr>Báo cáo (4)</vt:lpstr>
      <vt:lpstr>Báo cáo Hương</vt:lpstr>
      <vt:lpstr>Báo cáo (5)</vt:lpstr>
      <vt:lpstr>báo sai giá</vt:lpstr>
      <vt:lpstr>Báo cáo (2)</vt:lpstr>
      <vt:lpstr>Sheet4</vt:lpstr>
      <vt:lpstr>Sheet2</vt:lpstr>
      <vt:lpstr>Sheet1</vt:lpstr>
      <vt:lpstr>Báo cáo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2025-11-05T07:07:53Z</dcterms:created>
  <dcterms:modified xsi:type="dcterms:W3CDTF">2026-09-15T10:17:22Z</dcterms:modified>
</cp:coreProperties>
</file>