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B53222D1-7EE7-43B7-B1C1-3C6B50247976}" xr6:coauthVersionLast="47" xr6:coauthVersionMax="47" xr10:uidLastSave="{00000000-0000-0000-0000-000000000000}"/>
  <bookViews>
    <workbookView xWindow="-120" yWindow="-120" windowWidth="24240" windowHeight="13020" xr2:uid="{00000000-000D-0000-FFFF-FFFF00000000}"/>
  </bookViews>
  <sheets>
    <sheet name="data" sheetId="1" r:id="rId1"/>
    <sheet name="Miền Nam" sheetId="4" state="hidden" r:id="rId2"/>
    <sheet name="Sheet1" sheetId="3" state="hidden" r:id="rId3"/>
    <sheet name="data WCM Nhập kho" sheetId="2" state="hidden" r:id="rId4"/>
    <sheet name="Miền bắc" sheetId="5"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 i="4" l="1"/>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N85" i="5"/>
  <c r="M85" i="5"/>
  <c r="K85" i="5"/>
  <c r="N84" i="5"/>
  <c r="M84" i="5"/>
  <c r="K84" i="5"/>
  <c r="N83" i="5"/>
  <c r="M83" i="5"/>
  <c r="K83" i="5"/>
  <c r="N82" i="5"/>
  <c r="M82" i="5"/>
  <c r="K82" i="5"/>
  <c r="N81" i="5"/>
  <c r="M81" i="5"/>
  <c r="K81" i="5"/>
  <c r="N80" i="5"/>
  <c r="M80" i="5"/>
  <c r="K80" i="5"/>
  <c r="N79" i="5"/>
  <c r="M79" i="5"/>
  <c r="K79" i="5"/>
  <c r="N78" i="5"/>
  <c r="M78" i="5"/>
  <c r="K78" i="5"/>
  <c r="N77" i="5"/>
  <c r="M77" i="5"/>
  <c r="K77" i="5"/>
  <c r="N76" i="5"/>
  <c r="M76" i="5"/>
  <c r="K76" i="5"/>
  <c r="N75" i="5"/>
  <c r="M75" i="5"/>
  <c r="K75" i="5"/>
  <c r="N74" i="5"/>
  <c r="M74" i="5"/>
  <c r="K74" i="5"/>
  <c r="N73" i="5"/>
  <c r="M73" i="5"/>
  <c r="K73" i="5"/>
  <c r="N72" i="5"/>
  <c r="M72" i="5"/>
  <c r="K72" i="5"/>
  <c r="N71" i="5"/>
  <c r="M71" i="5"/>
  <c r="K71" i="5"/>
  <c r="N70" i="5"/>
  <c r="M70" i="5"/>
  <c r="K70" i="5"/>
  <c r="N69" i="5"/>
  <c r="M69" i="5"/>
  <c r="K69" i="5"/>
  <c r="N68" i="5"/>
  <c r="M68" i="5"/>
  <c r="K68" i="5"/>
  <c r="N67" i="5"/>
  <c r="M67" i="5"/>
  <c r="K67" i="5"/>
  <c r="N66" i="5"/>
  <c r="M66" i="5"/>
  <c r="K66" i="5"/>
  <c r="N65" i="5"/>
  <c r="M65" i="5"/>
  <c r="K65" i="5"/>
  <c r="N64" i="5"/>
  <c r="M64" i="5"/>
  <c r="K64" i="5"/>
  <c r="N63" i="5"/>
  <c r="M63" i="5"/>
  <c r="K63" i="5"/>
  <c r="N62" i="5"/>
  <c r="M62" i="5"/>
  <c r="K62" i="5"/>
  <c r="N61" i="5"/>
  <c r="M61" i="5"/>
  <c r="K61" i="5"/>
  <c r="N60" i="5"/>
  <c r="M60" i="5"/>
  <c r="K60" i="5"/>
  <c r="N59" i="5"/>
  <c r="M59" i="5"/>
  <c r="K59" i="5"/>
  <c r="N58" i="5"/>
  <c r="M58" i="5"/>
  <c r="K58" i="5"/>
  <c r="N57" i="5"/>
  <c r="M57" i="5"/>
  <c r="K57" i="5"/>
  <c r="N56" i="5"/>
  <c r="M56" i="5"/>
  <c r="K56" i="5"/>
  <c r="N55" i="5"/>
  <c r="M55" i="5"/>
  <c r="K55" i="5"/>
  <c r="N54" i="5"/>
  <c r="M54" i="5"/>
  <c r="K54" i="5"/>
  <c r="N53" i="5"/>
  <c r="M53" i="5"/>
  <c r="K53" i="5"/>
  <c r="N52" i="5"/>
  <c r="M52" i="5"/>
  <c r="K52" i="5"/>
  <c r="N51" i="5"/>
  <c r="M51" i="5"/>
  <c r="K51" i="5"/>
  <c r="N50" i="5"/>
  <c r="M50" i="5"/>
  <c r="K50" i="5"/>
  <c r="N49" i="5"/>
  <c r="M49" i="5"/>
  <c r="K49" i="5"/>
  <c r="N48" i="5"/>
  <c r="M48" i="5"/>
  <c r="K48" i="5"/>
  <c r="N47" i="5"/>
  <c r="M47" i="5"/>
  <c r="K47" i="5"/>
  <c r="N46" i="5"/>
  <c r="M46" i="5"/>
  <c r="K46" i="5"/>
  <c r="N45" i="5"/>
  <c r="M45" i="5"/>
  <c r="K45" i="5"/>
  <c r="N44" i="5"/>
  <c r="M44" i="5"/>
  <c r="K44" i="5"/>
  <c r="N43" i="5"/>
  <c r="M43" i="5"/>
  <c r="K43" i="5"/>
  <c r="N42" i="5"/>
  <c r="M42" i="5"/>
  <c r="K42" i="5"/>
  <c r="N41" i="5"/>
  <c r="M41" i="5"/>
  <c r="K41" i="5"/>
  <c r="N40" i="5"/>
  <c r="M40" i="5"/>
  <c r="K40" i="5"/>
  <c r="N39" i="5"/>
  <c r="M39" i="5"/>
  <c r="K39" i="5"/>
  <c r="N38" i="5"/>
  <c r="M38" i="5"/>
  <c r="K38" i="5"/>
  <c r="N37" i="5"/>
  <c r="M37" i="5"/>
  <c r="K37" i="5"/>
  <c r="N36" i="5"/>
  <c r="M36" i="5"/>
  <c r="K36" i="5"/>
  <c r="N35" i="5"/>
  <c r="M35" i="5"/>
  <c r="K35" i="5"/>
  <c r="N34" i="5"/>
  <c r="M34" i="5"/>
  <c r="K34" i="5"/>
  <c r="N33" i="5"/>
  <c r="M33" i="5"/>
  <c r="K33" i="5"/>
  <c r="N32" i="5"/>
  <c r="M32" i="5"/>
  <c r="K32" i="5"/>
  <c r="N31" i="5"/>
  <c r="M31" i="5"/>
  <c r="K31" i="5"/>
  <c r="N30" i="5"/>
  <c r="M30" i="5"/>
  <c r="K30" i="5"/>
  <c r="N29" i="5"/>
  <c r="M29" i="5"/>
  <c r="K29" i="5"/>
  <c r="N28" i="5"/>
  <c r="M28" i="5"/>
  <c r="K28" i="5"/>
  <c r="N27" i="5"/>
  <c r="M27" i="5"/>
  <c r="K27" i="5"/>
  <c r="N26" i="5"/>
  <c r="M26" i="5"/>
  <c r="K26" i="5"/>
  <c r="N25" i="5"/>
  <c r="M25" i="5"/>
  <c r="K25" i="5"/>
  <c r="N24" i="5"/>
  <c r="M24" i="5"/>
  <c r="K24" i="5"/>
  <c r="N23" i="5"/>
  <c r="M23" i="5"/>
  <c r="K23" i="5"/>
  <c r="N22" i="5"/>
  <c r="M22" i="5"/>
  <c r="K22" i="5"/>
  <c r="N21" i="5"/>
  <c r="M21" i="5"/>
  <c r="K21" i="5"/>
  <c r="N20" i="5"/>
  <c r="M20" i="5"/>
  <c r="K20" i="5"/>
  <c r="N19" i="5"/>
  <c r="M19" i="5"/>
  <c r="K19" i="5"/>
  <c r="N18" i="5"/>
  <c r="M18" i="5"/>
  <c r="K18" i="5"/>
  <c r="N17" i="5"/>
  <c r="M17" i="5"/>
  <c r="K17" i="5"/>
  <c r="N16" i="5"/>
  <c r="M16" i="5"/>
  <c r="K16" i="5"/>
  <c r="N15" i="5"/>
  <c r="M15" i="5"/>
  <c r="K15" i="5"/>
  <c r="N14" i="5"/>
  <c r="M14" i="5"/>
  <c r="K14" i="5"/>
  <c r="N13" i="5"/>
  <c r="M13" i="5"/>
  <c r="K13" i="5"/>
  <c r="N12" i="5"/>
  <c r="M12" i="5"/>
  <c r="K12" i="5"/>
  <c r="N11" i="5"/>
  <c r="M11" i="5"/>
  <c r="K11" i="5"/>
  <c r="N10" i="5"/>
  <c r="M10" i="5"/>
  <c r="K10" i="5"/>
  <c r="N9" i="5"/>
  <c r="M9" i="5"/>
  <c r="K9" i="5"/>
  <c r="N8" i="5"/>
  <c r="M8" i="5"/>
  <c r="K8" i="5"/>
  <c r="N7" i="5"/>
  <c r="M7" i="5"/>
  <c r="K7" i="5"/>
  <c r="N6" i="5"/>
  <c r="M6" i="5"/>
  <c r="K6" i="5"/>
  <c r="N5" i="5"/>
  <c r="M5" i="5"/>
  <c r="K5" i="5"/>
  <c r="N96" i="4"/>
  <c r="M96" i="4"/>
  <c r="K96" i="4"/>
  <c r="N95" i="4"/>
  <c r="M95" i="4"/>
  <c r="K95" i="4"/>
  <c r="N94" i="4"/>
  <c r="M94" i="4"/>
  <c r="K94" i="4"/>
  <c r="N93" i="4"/>
  <c r="M93" i="4"/>
  <c r="K93" i="4"/>
  <c r="N92" i="4"/>
  <c r="M92" i="4"/>
  <c r="K92" i="4"/>
  <c r="N91" i="4"/>
  <c r="M91" i="4"/>
  <c r="K91" i="4"/>
  <c r="N90" i="4"/>
  <c r="M90" i="4"/>
  <c r="K90" i="4"/>
  <c r="N89" i="4"/>
  <c r="M89" i="4"/>
  <c r="K89" i="4"/>
  <c r="N88" i="4"/>
  <c r="M88" i="4"/>
  <c r="K88" i="4"/>
  <c r="N87" i="4"/>
  <c r="M87" i="4"/>
  <c r="K87" i="4"/>
  <c r="N86" i="4"/>
  <c r="M86" i="4"/>
  <c r="K86" i="4"/>
  <c r="N85" i="4"/>
  <c r="M85" i="4"/>
  <c r="K85" i="4"/>
  <c r="N84" i="4"/>
  <c r="M84" i="4"/>
  <c r="K84" i="4"/>
  <c r="N83" i="4"/>
  <c r="M83" i="4"/>
  <c r="K83" i="4"/>
  <c r="N82" i="4"/>
  <c r="M82" i="4"/>
  <c r="K82" i="4"/>
  <c r="N81" i="4"/>
  <c r="M81" i="4"/>
  <c r="K81" i="4"/>
  <c r="N80" i="4"/>
  <c r="M80" i="4"/>
  <c r="K80" i="4"/>
  <c r="N79" i="4"/>
  <c r="M79" i="4"/>
  <c r="K79" i="4"/>
  <c r="N78" i="4"/>
  <c r="M78" i="4"/>
  <c r="K78" i="4"/>
  <c r="N77" i="4"/>
  <c r="M77" i="4"/>
  <c r="K77" i="4"/>
  <c r="N76" i="4"/>
  <c r="M76" i="4"/>
  <c r="K76" i="4"/>
  <c r="N75" i="4"/>
  <c r="M75" i="4"/>
  <c r="K75" i="4"/>
  <c r="N74" i="4"/>
  <c r="M74" i="4"/>
  <c r="K74" i="4"/>
  <c r="N73" i="4"/>
  <c r="M73" i="4"/>
  <c r="K73" i="4"/>
  <c r="N72" i="4"/>
  <c r="M72" i="4"/>
  <c r="K72" i="4"/>
  <c r="N71" i="4"/>
  <c r="M71" i="4"/>
  <c r="K71" i="4"/>
  <c r="N70" i="4"/>
  <c r="M70" i="4"/>
  <c r="K70" i="4"/>
  <c r="N69" i="4"/>
  <c r="M69" i="4"/>
  <c r="K69" i="4"/>
  <c r="N68" i="4"/>
  <c r="M68" i="4"/>
  <c r="K68" i="4"/>
  <c r="N67" i="4"/>
  <c r="M67" i="4"/>
  <c r="K67" i="4"/>
  <c r="N66" i="4"/>
  <c r="M66" i="4"/>
  <c r="K66" i="4"/>
  <c r="N65" i="4"/>
  <c r="M65" i="4"/>
  <c r="K65" i="4"/>
  <c r="N64" i="4"/>
  <c r="M64" i="4"/>
  <c r="K64" i="4"/>
  <c r="N63" i="4"/>
  <c r="M63" i="4"/>
  <c r="K63" i="4"/>
  <c r="N62" i="4"/>
  <c r="M62" i="4"/>
  <c r="K62" i="4"/>
  <c r="N61" i="4"/>
  <c r="M61" i="4"/>
  <c r="K61" i="4"/>
  <c r="N60" i="4"/>
  <c r="M60" i="4"/>
  <c r="K60" i="4"/>
  <c r="N59" i="4"/>
  <c r="M59" i="4"/>
  <c r="K59" i="4"/>
  <c r="N58" i="4"/>
  <c r="M58" i="4"/>
  <c r="K58" i="4"/>
  <c r="N57" i="4"/>
  <c r="M57" i="4"/>
  <c r="K57" i="4"/>
  <c r="N56" i="4"/>
  <c r="M56" i="4"/>
  <c r="K56" i="4"/>
  <c r="N55" i="4"/>
  <c r="M55" i="4"/>
  <c r="K55" i="4"/>
  <c r="N54" i="4"/>
  <c r="M54" i="4"/>
  <c r="K54" i="4"/>
  <c r="N53" i="4"/>
  <c r="M53" i="4"/>
  <c r="K53" i="4"/>
  <c r="N52" i="4"/>
  <c r="M52" i="4"/>
  <c r="K52" i="4"/>
  <c r="N51" i="4"/>
  <c r="M51" i="4"/>
  <c r="K51" i="4"/>
  <c r="N50" i="4"/>
  <c r="M50" i="4"/>
  <c r="K50" i="4"/>
  <c r="N49" i="4"/>
  <c r="M49" i="4"/>
  <c r="K49" i="4"/>
  <c r="N48" i="4"/>
  <c r="M48" i="4"/>
  <c r="K48" i="4"/>
  <c r="N47" i="4"/>
  <c r="M47" i="4"/>
  <c r="K47" i="4"/>
  <c r="N46" i="4"/>
  <c r="M46" i="4"/>
  <c r="K46" i="4"/>
  <c r="N45" i="4"/>
  <c r="M45" i="4"/>
  <c r="K45" i="4"/>
  <c r="N44" i="4"/>
  <c r="M44" i="4"/>
  <c r="K44" i="4"/>
  <c r="N43" i="4"/>
  <c r="M43" i="4"/>
  <c r="K43" i="4"/>
  <c r="N42" i="4"/>
  <c r="M42" i="4"/>
  <c r="K42" i="4"/>
  <c r="N41" i="4"/>
  <c r="M41" i="4"/>
  <c r="K41" i="4"/>
  <c r="N40" i="4"/>
  <c r="M40" i="4"/>
  <c r="K40" i="4"/>
  <c r="N39" i="4"/>
  <c r="M39" i="4"/>
  <c r="K39" i="4"/>
  <c r="N38" i="4"/>
  <c r="M38" i="4"/>
  <c r="K38" i="4"/>
  <c r="N37" i="4"/>
  <c r="M37" i="4"/>
  <c r="K37" i="4"/>
  <c r="N36" i="4"/>
  <c r="M36" i="4"/>
  <c r="K36" i="4"/>
  <c r="N35" i="4"/>
  <c r="M35" i="4"/>
  <c r="K35" i="4"/>
  <c r="N34" i="4"/>
  <c r="M34" i="4"/>
  <c r="K34" i="4"/>
  <c r="N33" i="4"/>
  <c r="M33" i="4"/>
  <c r="K33" i="4"/>
  <c r="N32" i="4"/>
  <c r="M32" i="4"/>
  <c r="K32" i="4"/>
  <c r="N31" i="4"/>
  <c r="M31" i="4"/>
  <c r="K31" i="4"/>
  <c r="N30" i="4"/>
  <c r="M30" i="4"/>
  <c r="K30" i="4"/>
  <c r="N29" i="4"/>
  <c r="M29" i="4"/>
  <c r="K29" i="4"/>
  <c r="N28" i="4"/>
  <c r="M28" i="4"/>
  <c r="K28" i="4"/>
  <c r="N27" i="4"/>
  <c r="M27" i="4"/>
  <c r="K27" i="4"/>
  <c r="N26" i="4"/>
  <c r="M26" i="4"/>
  <c r="K26" i="4"/>
  <c r="N25" i="4"/>
  <c r="M25" i="4"/>
  <c r="K25" i="4"/>
  <c r="N24" i="4"/>
  <c r="M24" i="4"/>
  <c r="K24" i="4"/>
  <c r="N23" i="4"/>
  <c r="M23" i="4"/>
  <c r="K23" i="4"/>
  <c r="N22" i="4"/>
  <c r="M22" i="4"/>
  <c r="K22" i="4"/>
  <c r="N21" i="4"/>
  <c r="M21" i="4"/>
  <c r="K21" i="4"/>
  <c r="N20" i="4"/>
  <c r="M20" i="4"/>
  <c r="K20" i="4"/>
  <c r="N19" i="4"/>
  <c r="M19" i="4"/>
  <c r="K19" i="4"/>
  <c r="N18" i="4"/>
  <c r="M18" i="4"/>
  <c r="K18" i="4"/>
  <c r="N17" i="4"/>
  <c r="M17" i="4"/>
  <c r="K17" i="4"/>
  <c r="N16" i="4"/>
  <c r="M16" i="4"/>
  <c r="K16" i="4"/>
  <c r="N15" i="4"/>
  <c r="M15" i="4"/>
  <c r="K15" i="4"/>
  <c r="N14" i="4"/>
  <c r="M14" i="4"/>
  <c r="K14" i="4"/>
  <c r="N13" i="4"/>
  <c r="M13" i="4"/>
  <c r="K13" i="4"/>
  <c r="N12" i="4"/>
  <c r="M12" i="4"/>
  <c r="K12" i="4"/>
  <c r="N11" i="4"/>
  <c r="M11" i="4"/>
  <c r="K11" i="4"/>
  <c r="N10" i="4"/>
  <c r="M10" i="4"/>
  <c r="K10" i="4"/>
  <c r="N9" i="4"/>
  <c r="M9" i="4"/>
  <c r="K9" i="4"/>
  <c r="N8" i="4"/>
  <c r="M8" i="4"/>
  <c r="K8" i="4"/>
  <c r="N7" i="4"/>
  <c r="M7" i="4"/>
  <c r="K7" i="4"/>
  <c r="N6" i="4"/>
  <c r="M6" i="4"/>
  <c r="K6" i="4"/>
  <c r="N5" i="4"/>
  <c r="M5" i="4"/>
  <c r="K5" i="4"/>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alcChain>
</file>

<file path=xl/sharedStrings.xml><?xml version="1.0" encoding="utf-8"?>
<sst xmlns="http://schemas.openxmlformats.org/spreadsheetml/2006/main" count="4649" uniqueCount="698">
  <si>
    <t>STT</t>
  </si>
  <si>
    <t>Ký hiệu</t>
  </si>
  <si>
    <t>Ngày hóa đơn</t>
  </si>
  <si>
    <t>Người mua hàng</t>
  </si>
  <si>
    <t>Doanh số bán chưa thuế</t>
  </si>
  <si>
    <t>Thuế GTGT</t>
  </si>
  <si>
    <t>Tổng tiền</t>
  </si>
  <si>
    <t>Chú thích</t>
  </si>
  <si>
    <t>4160177182</t>
  </si>
  <si>
    <t>Chưa ghi nhận</t>
  </si>
  <si>
    <t>4160864944</t>
  </si>
  <si>
    <t>4160833945</t>
  </si>
  <si>
    <t>4160822589</t>
  </si>
  <si>
    <t>4160866190</t>
  </si>
  <si>
    <t>4161006279</t>
  </si>
  <si>
    <t>4160625979</t>
  </si>
  <si>
    <t>4161057982</t>
  </si>
  <si>
    <t>4156926823</t>
  </si>
  <si>
    <t>4160863888</t>
  </si>
  <si>
    <t>4160937822</t>
  </si>
  <si>
    <t>4161266931</t>
  </si>
  <si>
    <t>4161080915</t>
  </si>
  <si>
    <t>4161172365</t>
  </si>
  <si>
    <t>4160944840</t>
  </si>
  <si>
    <t>4161216524</t>
  </si>
  <si>
    <t>4161186571</t>
  </si>
  <si>
    <t>4161196508</t>
  </si>
  <si>
    <t>4161300043</t>
  </si>
  <si>
    <t>4161299746</t>
  </si>
  <si>
    <t>4161265179</t>
  </si>
  <si>
    <t>4161275503</t>
  </si>
  <si>
    <t>4161303489</t>
  </si>
  <si>
    <t>4161494193</t>
  </si>
  <si>
    <t>4161501253</t>
  </si>
  <si>
    <t>4161473229</t>
  </si>
  <si>
    <t>4161515870</t>
  </si>
  <si>
    <t>4161592649</t>
  </si>
  <si>
    <t>4161661206</t>
  </si>
  <si>
    <t>4161539997</t>
  </si>
  <si>
    <t>4161416313</t>
  </si>
  <si>
    <t>4160514938</t>
  </si>
  <si>
    <t>4162229127</t>
  </si>
  <si>
    <t>4162708922</t>
  </si>
  <si>
    <t>4162790098</t>
  </si>
  <si>
    <t>4162513665</t>
  </si>
  <si>
    <t>4162875170</t>
  </si>
  <si>
    <t>4162709043</t>
  </si>
  <si>
    <t>4162772353</t>
  </si>
  <si>
    <t>4162513066</t>
  </si>
  <si>
    <t>4162558428</t>
  </si>
  <si>
    <t>4162518518</t>
  </si>
  <si>
    <t>4162552229</t>
  </si>
  <si>
    <t>4162398826</t>
  </si>
  <si>
    <t>4162976794</t>
  </si>
  <si>
    <t>4162981353</t>
  </si>
  <si>
    <t>DANH SÁCH HÓA ĐƠN CHƯA GHI NHẬN</t>
  </si>
  <si>
    <t>1C24TNN#</t>
  </si>
  <si>
    <t>1C24TNN#28825</t>
  </si>
  <si>
    <t>1C24TNN#31891</t>
  </si>
  <si>
    <t>1C24TNN#32409</t>
  </si>
  <si>
    <t>1C24TNN#32471</t>
  </si>
  <si>
    <t>1C24TNN#32503</t>
  </si>
  <si>
    <t>1C24TNN#32551</t>
  </si>
  <si>
    <t>1C24TNN#32714</t>
  </si>
  <si>
    <t>1C24TNN#32723</t>
  </si>
  <si>
    <t>1C24TNN#32754</t>
  </si>
  <si>
    <t>1C24TNN#32850</t>
  </si>
  <si>
    <t>1C24TNN#33303</t>
  </si>
  <si>
    <t>1C24TNN#33368</t>
  </si>
  <si>
    <t>1C24TNN#33374</t>
  </si>
  <si>
    <t>1C24TNN#33376</t>
  </si>
  <si>
    <t>1C24TNN#33377</t>
  </si>
  <si>
    <t>1C24TNN#33477</t>
  </si>
  <si>
    <t>1C24TNN#33499</t>
  </si>
  <si>
    <t>1C24TNN#33536</t>
  </si>
  <si>
    <t>1C24TNN#33589</t>
  </si>
  <si>
    <t>1C24TNN#33592</t>
  </si>
  <si>
    <t>1C24TNN#34194</t>
  </si>
  <si>
    <t>1C24TNN#34222</t>
  </si>
  <si>
    <t>1C24TNN#34434</t>
  </si>
  <si>
    <t>1C24TNN#34470</t>
  </si>
  <si>
    <t>1C24TNN#34534</t>
  </si>
  <si>
    <t>1C24TNN#34686</t>
  </si>
  <si>
    <t>1C24TNN#34745</t>
  </si>
  <si>
    <t>1C24TNN#34944</t>
  </si>
  <si>
    <t>1C24TNN#34947</t>
  </si>
  <si>
    <t>1C24TNN#35127</t>
  </si>
  <si>
    <t>1C24TNN#35131</t>
  </si>
  <si>
    <t>1C24TNN#35137</t>
  </si>
  <si>
    <t>1C24TNN#35141</t>
  </si>
  <si>
    <t>1C24TNN#35148</t>
  </si>
  <si>
    <t>1C24TNN#35623</t>
  </si>
  <si>
    <t>1C24TNN#35626</t>
  </si>
  <si>
    <t>1C24TNN#35658</t>
  </si>
  <si>
    <t>1C24TNN#35713</t>
  </si>
  <si>
    <t>1C24TNN#35744</t>
  </si>
  <si>
    <t>1C24TNN#35804</t>
  </si>
  <si>
    <t>1C24TNN#35816</t>
  </si>
  <si>
    <t>1C24TNN#35925</t>
  </si>
  <si>
    <t>1C24TNN#36374</t>
  </si>
  <si>
    <t>1C24TNN#36423</t>
  </si>
  <si>
    <t>1C24TNN#36449</t>
  </si>
  <si>
    <t>1C24TNN#36636</t>
  </si>
  <si>
    <t>1C24TNN#36652</t>
  </si>
  <si>
    <t>1C24TNN#36655</t>
  </si>
  <si>
    <t>1C24TNN#36666</t>
  </si>
  <si>
    <t>1C24TNN#36667</t>
  </si>
  <si>
    <t>1C24TNN#36701</t>
  </si>
  <si>
    <t>1C24TNN#36711</t>
  </si>
  <si>
    <t>1C24TNN#37245</t>
  </si>
  <si>
    <t>1C24TNN#37250</t>
  </si>
  <si>
    <t>1C24TNN#37393</t>
  </si>
  <si>
    <t>1C24TNN#37399</t>
  </si>
  <si>
    <t>1C24TNN#37431</t>
  </si>
  <si>
    <t>1C24TNN#37586</t>
  </si>
  <si>
    <t>1C24TNN#37714</t>
  </si>
  <si>
    <t>1C24TNN#37789</t>
  </si>
  <si>
    <t>1C24TNN#37885</t>
  </si>
  <si>
    <t>1C24TNN#38200</t>
  </si>
  <si>
    <t>1C24TNN#38210</t>
  </si>
  <si>
    <t>1C24TNN#38212</t>
  </si>
  <si>
    <t>1C24TNN#38215</t>
  </si>
  <si>
    <t>1C24TNN#38251</t>
  </si>
  <si>
    <t>1C24TNN#38256</t>
  </si>
  <si>
    <t>1C24TNN#38307</t>
  </si>
  <si>
    <t>1C24TNN#38314</t>
  </si>
  <si>
    <t>1C24TNN#40303</t>
  </si>
  <si>
    <t>1C24TNN#41005</t>
  </si>
  <si>
    <t>1C24TNN#41131</t>
  </si>
  <si>
    <t>1C24TNN#41290</t>
  </si>
  <si>
    <t>1C24TNN#43813</t>
  </si>
  <si>
    <t>1C24TNN#44289</t>
  </si>
  <si>
    <t>1C24TNN#44845</t>
  </si>
  <si>
    <t>1C24TNN#44929</t>
  </si>
  <si>
    <t>1C24TNN#45390</t>
  </si>
  <si>
    <t>1C24TNN#45534</t>
  </si>
  <si>
    <t>1C24TNN#45587</t>
  </si>
  <si>
    <t>1C24TNN#45596</t>
  </si>
  <si>
    <t>1C24TNN#45639</t>
  </si>
  <si>
    <t>1C24TNN#45708</t>
  </si>
  <si>
    <t>1C24TNN#45835</t>
  </si>
  <si>
    <t>1C24TNN#45961</t>
  </si>
  <si>
    <t>1C24TNN#46296</t>
  </si>
  <si>
    <t>1C24TNN#46330</t>
  </si>
  <si>
    <t>1C24TNN#46392</t>
  </si>
  <si>
    <t>1C24TNN#46663</t>
  </si>
  <si>
    <t>1C24TNN#46808</t>
  </si>
  <si>
    <t>1C24TNN#46809</t>
  </si>
  <si>
    <t>wcm phản hồi</t>
  </si>
  <si>
    <t>đã ghi nhận và thanh toán</t>
  </si>
  <si>
    <t>mục 02 sai giá giá WCM 59.400</t>
  </si>
  <si>
    <t>sai giá wcm giá 59.400</t>
  </si>
  <si>
    <t>ncc kiểm tra lại sai số hóa đơn</t>
  </si>
  <si>
    <t>Terms of Payment</t>
  </si>
  <si>
    <t>Vendor</t>
  </si>
  <si>
    <t>Purchase Order</t>
  </si>
  <si>
    <t>Item</t>
  </si>
  <si>
    <t>Article</t>
  </si>
  <si>
    <t>Tax code</t>
  </si>
  <si>
    <t>Invoice Amount</t>
  </si>
  <si>
    <t>Currency</t>
  </si>
  <si>
    <t>Qty in OPUn</t>
  </si>
  <si>
    <t>Order Price Unit</t>
  </si>
  <si>
    <t>Article Document</t>
  </si>
  <si>
    <t>Article Doc.Item</t>
  </si>
  <si>
    <t>Article Description</t>
  </si>
  <si>
    <t>Net Order Price</t>
  </si>
  <si>
    <t>Reference</t>
  </si>
  <si>
    <t>Posting Date</t>
  </si>
  <si>
    <t>Site</t>
  </si>
  <si>
    <t>Amount in LC</t>
  </si>
  <si>
    <t>PO Amount</t>
  </si>
  <si>
    <t>T351</t>
  </si>
  <si>
    <t>2003606</t>
  </si>
  <si>
    <t>20</t>
  </si>
  <si>
    <t>10184165</t>
  </si>
  <si>
    <t>A6</t>
  </si>
  <si>
    <t>VND</t>
  </si>
  <si>
    <t>G1</t>
  </si>
  <si>
    <t>5131924095</t>
  </si>
  <si>
    <t>1</t>
  </si>
  <si>
    <t>NGỌC THƠM chân gà thảo mộc 150g</t>
  </si>
  <si>
    <t/>
  </si>
  <si>
    <t>4069</t>
  </si>
  <si>
    <t>10</t>
  </si>
  <si>
    <t>10638308</t>
  </si>
  <si>
    <t>5133588059</t>
  </si>
  <si>
    <t>NGỌC THƠM Mộc nấm hương gói 250g</t>
  </si>
  <si>
    <t>4146</t>
  </si>
  <si>
    <t>30</t>
  </si>
  <si>
    <t>10005984</t>
  </si>
  <si>
    <t>2</t>
  </si>
  <si>
    <t>Chân giò heo muối Ngọc Thơm 300g</t>
  </si>
  <si>
    <t>40</t>
  </si>
  <si>
    <t>10005986</t>
  </si>
  <si>
    <t>3</t>
  </si>
  <si>
    <t>Gà muối Ngọc Thơm 500g</t>
  </si>
  <si>
    <t>60</t>
  </si>
  <si>
    <t>10182348</t>
  </si>
  <si>
    <t>4</t>
  </si>
  <si>
    <t>Ngọc Thơm_Giò lụa 250g</t>
  </si>
  <si>
    <t>70</t>
  </si>
  <si>
    <t>10182351</t>
  </si>
  <si>
    <t>5</t>
  </si>
  <si>
    <t>Ngọc Thơm_Chả cốm 300g</t>
  </si>
  <si>
    <t>10182350</t>
  </si>
  <si>
    <t>5133248464</t>
  </si>
  <si>
    <t>Ngọc Thơm_Chả nướng 300g</t>
  </si>
  <si>
    <t>3518</t>
  </si>
  <si>
    <t>50</t>
  </si>
  <si>
    <t>5131547394</t>
  </si>
  <si>
    <t>1616</t>
  </si>
  <si>
    <t>5131746974</t>
  </si>
  <si>
    <t>4360</t>
  </si>
  <si>
    <t>5131290899</t>
  </si>
  <si>
    <t>4967</t>
  </si>
  <si>
    <t>5131732956</t>
  </si>
  <si>
    <t>1569</t>
  </si>
  <si>
    <t>5131229129</t>
  </si>
  <si>
    <t>5509</t>
  </si>
  <si>
    <t>10638307</t>
  </si>
  <si>
    <t>NGỌC THƠM Giò tai lưỡi xào gói 250g</t>
  </si>
  <si>
    <t>10005987</t>
  </si>
  <si>
    <t>NGỌC THƠM Tai heo muối gói 200g</t>
  </si>
  <si>
    <t>10182349</t>
  </si>
  <si>
    <t>6</t>
  </si>
  <si>
    <t>Ngọc Thơm_Giò sụn gà 250g</t>
  </si>
  <si>
    <t>5131570289</t>
  </si>
  <si>
    <t>3168</t>
  </si>
  <si>
    <t>5131742356</t>
  </si>
  <si>
    <t>6978</t>
  </si>
  <si>
    <t>5131747318</t>
  </si>
  <si>
    <t>5135</t>
  </si>
  <si>
    <t>5131833061</t>
  </si>
  <si>
    <t>5131508452</t>
  </si>
  <si>
    <t>3291</t>
  </si>
  <si>
    <t>5131798466</t>
  </si>
  <si>
    <t>5086</t>
  </si>
  <si>
    <t>5132003279</t>
  </si>
  <si>
    <t>3210</t>
  </si>
  <si>
    <t>5132131892</t>
  </si>
  <si>
    <t>5468</t>
  </si>
  <si>
    <t>5132175525</t>
  </si>
  <si>
    <t>4092</t>
  </si>
  <si>
    <t>5132229695</t>
  </si>
  <si>
    <t>2AG1</t>
  </si>
  <si>
    <t>5132177557</t>
  </si>
  <si>
    <t>5756</t>
  </si>
  <si>
    <t>5169541910</t>
  </si>
  <si>
    <t>5132328380</t>
  </si>
  <si>
    <t>4305</t>
  </si>
  <si>
    <t>5132096424</t>
  </si>
  <si>
    <t>4191</t>
  </si>
  <si>
    <t>5132541294</t>
  </si>
  <si>
    <t>4144</t>
  </si>
  <si>
    <t>5138748912</t>
  </si>
  <si>
    <t>5132225708</t>
  </si>
  <si>
    <t>4167</t>
  </si>
  <si>
    <t>5132229491</t>
  </si>
  <si>
    <t>4024</t>
  </si>
  <si>
    <t>5132457665</t>
  </si>
  <si>
    <t>3497</t>
  </si>
  <si>
    <t>5133179525</t>
  </si>
  <si>
    <t>5033</t>
  </si>
  <si>
    <t>10184167</t>
  </si>
  <si>
    <t>NGỌC THƠM gà xì dầu 500g</t>
  </si>
  <si>
    <t>5132745833</t>
  </si>
  <si>
    <t>3379</t>
  </si>
  <si>
    <t>5132578553</t>
  </si>
  <si>
    <t>2078</t>
  </si>
  <si>
    <t>5132907106</t>
  </si>
  <si>
    <t>6472</t>
  </si>
  <si>
    <t>5132901712</t>
  </si>
  <si>
    <t>2A25</t>
  </si>
  <si>
    <t>5134734849</t>
  </si>
  <si>
    <t>2014</t>
  </si>
  <si>
    <t>5132841595</t>
  </si>
  <si>
    <t>4032</t>
  </si>
  <si>
    <t>5170077413</t>
  </si>
  <si>
    <t>5148264891</t>
  </si>
  <si>
    <t>5133129730</t>
  </si>
  <si>
    <t>1654</t>
  </si>
  <si>
    <t>10638306</t>
  </si>
  <si>
    <t>NGỌC THƠM Giò tai nấm hương 500g</t>
  </si>
  <si>
    <t>10170332</t>
  </si>
  <si>
    <t>7</t>
  </si>
  <si>
    <t>NGỌC THƠM Giò lụa 500g</t>
  </si>
  <si>
    <t>80</t>
  </si>
  <si>
    <t>8</t>
  </si>
  <si>
    <t>90</t>
  </si>
  <si>
    <t>9</t>
  </si>
  <si>
    <t>100</t>
  </si>
  <si>
    <t>110</t>
  </si>
  <si>
    <t>11</t>
  </si>
  <si>
    <t>120</t>
  </si>
  <si>
    <t>12</t>
  </si>
  <si>
    <t>130</t>
  </si>
  <si>
    <t>10184166</t>
  </si>
  <si>
    <t>13</t>
  </si>
  <si>
    <t>NGỌC THƠM chân gà xì dầu 150g</t>
  </si>
  <si>
    <t>5134399710</t>
  </si>
  <si>
    <t>5234</t>
  </si>
  <si>
    <t>5137141869</t>
  </si>
  <si>
    <t>5135261623</t>
  </si>
  <si>
    <t>6115</t>
  </si>
  <si>
    <t>5135787630</t>
  </si>
  <si>
    <t>2400</t>
  </si>
  <si>
    <t>5135389830</t>
  </si>
  <si>
    <t>4125</t>
  </si>
  <si>
    <t>5135554564</t>
  </si>
  <si>
    <t>4979</t>
  </si>
  <si>
    <t>5138885002</t>
  </si>
  <si>
    <t>5135555884</t>
  </si>
  <si>
    <t>5713</t>
  </si>
  <si>
    <t>5135399527</t>
  </si>
  <si>
    <t>5889</t>
  </si>
  <si>
    <t>5135357943</t>
  </si>
  <si>
    <t>3990</t>
  </si>
  <si>
    <t>5135706470</t>
  </si>
  <si>
    <t>5685</t>
  </si>
  <si>
    <t>5135465604</t>
  </si>
  <si>
    <t>3280</t>
  </si>
  <si>
    <t>5135370298</t>
  </si>
  <si>
    <t>6312</t>
  </si>
  <si>
    <t>5135473880</t>
  </si>
  <si>
    <t>5585</t>
  </si>
  <si>
    <t>5168226017</t>
  </si>
  <si>
    <t>5135880827</t>
  </si>
  <si>
    <t>5135958992</t>
  </si>
  <si>
    <t>6096</t>
  </si>
  <si>
    <t>mục 03,05,07 wcm ko nhận hàng, mục 06 chỉ nhận 03</t>
  </si>
  <si>
    <t>mục 02 wcm ko nhận hàng, bb không có ký nhận NCC tự làm việc với CH</t>
  </si>
  <si>
    <t>mục 01,02 chỉ nhập 04,06 biên bản không ký nhận ncc tự làm việc với CH</t>
  </si>
  <si>
    <t>mục 03 wcm ko nhận hàng, bb không có ký nhận NCC tự làm việc với CH</t>
  </si>
  <si>
    <t>mục 01,02,03 chỉ nhập 03 biên bản không ký nhận ncc tự làm việc với CH</t>
  </si>
  <si>
    <t>mục 03,04,05 wcm ko nhận hàng, bb không có ký nhận NCC tự làm việc với CH</t>
  </si>
  <si>
    <t>mục 02,03,04 wcm ko nhận hàng, bb không có ký nhận NCC tự làm việc với CH</t>
  </si>
  <si>
    <t>mục 01,02 wcm ko nhận hàng, bb không có ký nhận NCC tự làm việc với CH</t>
  </si>
  <si>
    <t>mục 04 wcm ko nhận hàng, bb không có ký nhận NCC tự làm việc với CH</t>
  </si>
  <si>
    <t>mục 02,03,06 wcm ko nhận hàng, bb không có ký nhận NCC tự làm việc với CH</t>
  </si>
  <si>
    <t>mục 03,04 wcm ko nhận hàng, bb không có ký nhận NCC tự làm việc với CH</t>
  </si>
  <si>
    <t>mục 02 wcm chỉ nhận 5 biên bản không ký nhận NCC tự làm việc với CH</t>
  </si>
  <si>
    <t>mục 01 wcm không nhận hàng biên bản không ký nhận NCC tự làm việc với CH</t>
  </si>
  <si>
    <t>mục 02 wcm không nhận hàng biên bản không ký nhận NCC tự làm việc với CH</t>
  </si>
  <si>
    <t>mục 03 wcm không nhận hàng biên bản không ký nhận NCC tự làm việc với CH</t>
  </si>
  <si>
    <t>mục 04 wcm không nhận hàng biên bản không ký nhận NCC tự làm việc với CH</t>
  </si>
  <si>
    <t>mục 06 wcm không nhận hàng biên bản không ký nhận NCC tự làm việc với CH</t>
  </si>
  <si>
    <t>mục 01,03,04,05 wcm ko nhận hàng, bb không có ký nhận NCC tự làm việc với CH</t>
  </si>
  <si>
    <t>mục 03 wcm chỉ nhận 02, bb không có ký nhận NCC tự làm việc với CH</t>
  </si>
  <si>
    <t>mục 05 wcm không nhận hàng biên bản không ký nhận NCC tự làm việc với CH</t>
  </si>
  <si>
    <t>mục 05 wcm chỉ nhận 05  biên bản không ký nhận NCC tự làm việc với CH</t>
  </si>
  <si>
    <t>mục 01 wcm chỉ nhận 02  biên bản không ký nhận NCC tự làm việc với CH</t>
  </si>
  <si>
    <t>mục 01 wcm chỉ nhận 07  biên bản không ký nhận NCC tự làm việc với CH</t>
  </si>
  <si>
    <t>mục 03,04 wcm chỉ nhận 03  biên bản không ký nhận NCC tự làm việc với CH</t>
  </si>
  <si>
    <t>mục 04 wcm chỉ nhận 04  biên bản không ký nhận NCC tự làm việc với CH</t>
  </si>
  <si>
    <t>mục 06 wcm không nhận hàng  biên bản không ký nhận NCC tự làm việc với CH</t>
  </si>
  <si>
    <t>mục 03,04 wcm không nhận hàng  biên bản không ký nhận NCC tự làm việc với CH</t>
  </si>
  <si>
    <t>mục 03 wcm không nhận hàng  biên bản không ký nhận NCC tự làm việc với CH</t>
  </si>
  <si>
    <t>mục 02,03 wcm không nhận hàng  biên bản không ký nhận NCC tự làm việc với CH</t>
  </si>
  <si>
    <t>mục 02 sai giá, giá wcm 88.846</t>
  </si>
  <si>
    <t>mục 03 sai giá, giá wcm 50.400</t>
  </si>
  <si>
    <t xml:space="preserve">PO chưa nhập kho </t>
  </si>
  <si>
    <t>Hướng xli</t>
  </si>
  <si>
    <t>NCC điều chỉnh giảm toàn bộ HĐ</t>
  </si>
  <si>
    <t>NCC check theo sheep data cửa hàng nhập kho điều chỉnh giảm toàn bộ HĐ cũ và xuất lại HĐ mới đúng số lượng</t>
  </si>
  <si>
    <t xml:space="preserve">NCC xuất hđ điều chỉnh giảm toàn bộ HĐ -&gt; xuất hđ mới đúng giá theo PO của wcm </t>
  </si>
  <si>
    <t xml:space="preserve">NCC kiểm tra lại SỐ hóa đơn </t>
  </si>
  <si>
    <t>Ngọc Thơm Check</t>
  </si>
  <si>
    <t>Column1</t>
  </si>
  <si>
    <t>ĐIỂM GIAO</t>
  </si>
  <si>
    <t>ĐỊA CHỈ</t>
  </si>
  <si>
    <t>00028825</t>
  </si>
  <si>
    <t>Đã photo hóa đơn và đơn đặt hàng</t>
  </si>
  <si>
    <t>4146 - WIN HCM Lô BC1, tầng trệt, khu BC</t>
  </si>
  <si>
    <t>Chung cư Phú Lợi D1, đường Phạm Thế Hiển, Quận 8, TP. Hồ Chí Minh Việt Nam</t>
  </si>
  <si>
    <t>HCM</t>
  </si>
  <si>
    <t>TP.Hồ Chí Minh</t>
  </si>
  <si>
    <t>N</t>
  </si>
  <si>
    <t>00031891</t>
  </si>
  <si>
    <t>Đã gửi mail 17/09/2025</t>
  </si>
  <si>
    <t>PO chưa nhập kho biên bản không có ký nhận ncc tự xli</t>
  </si>
  <si>
    <t>4303 - WIN HCM Trệt CC 36 Trịnh Đình Thảo</t>
  </si>
  <si>
    <t>Khu TM Tầng trệt, tháp A, KCH 36 Trịnh Đình Thảo, P. Hòa Thạnh, Quận Tân Phú, TP. Hồ Chí Minh Việt Nam</t>
  </si>
  <si>
    <t>00032409</t>
  </si>
  <si>
    <t>PO chưa nhập kho -&gt; kế toán đang gửi CH chưa nhận được phản hồi</t>
  </si>
  <si>
    <t>6634 - WM+ HNI V3–B01, KĐT An Hưng</t>
  </si>
  <si>
    <t>V3–B01, Khu đô thị mới An Hưng, Phường La Khê, Quận Hà Đông, TP. Hà Nội Việt Nam</t>
  </si>
  <si>
    <t>HNI</t>
  </si>
  <si>
    <t>TP.Hà Nội</t>
  </si>
  <si>
    <t>B</t>
  </si>
  <si>
    <t>00032471</t>
  </si>
  <si>
    <t>5509 - WM+ HNI Thôn 4 Xã Cát Quế</t>
  </si>
  <si>
    <t>Thôn 4 Xã Cát Quế, Huyện Hoài Đức, TP. Hà Nội Việt Nam</t>
  </si>
  <si>
    <t>00032503</t>
  </si>
  <si>
    <t>4967 - WM+ HNI Golden West</t>
  </si>
  <si>
    <t>Tầng 1, Tòa nhà Golden West, Số 2 Lê Văn Thiêm, Phường Nhân Chính, Quận Thanh Xuân, TP. Hà Nội Việt Nam</t>
  </si>
  <si>
    <t>00032551</t>
  </si>
  <si>
    <t>4360 - WM+ HNI Tổ 1, TT Quang Minh</t>
  </si>
  <si>
    <t>Tổ 1, TT Quang Minh, H. Mê Linh, TP. Hà Nội Việt Nam</t>
  </si>
  <si>
    <t>00032714</t>
  </si>
  <si>
    <t>6738 - WM+ HNI TDP Nguyên Xá 1</t>
  </si>
  <si>
    <t>TDP Nguyên Xá 1, Phường Minh Khai, Quận Bắc Từ Liêm TP. Hà Nội Việt Nam</t>
  </si>
  <si>
    <t>00032723</t>
  </si>
  <si>
    <t>3168 - WM+ HNI 153 Hữu Hưng</t>
  </si>
  <si>
    <t>Số 153 Hữu Hưng, Phường Tây Mỗ, Quận Nam Từ Liêm, TP. Hà Nội Việt Nam</t>
  </si>
  <si>
    <t>00032754</t>
  </si>
  <si>
    <t>3291 - WM+ HNI Khu nhà ở Viện 103</t>
  </si>
  <si>
    <t>2-NV1, Khu nhà ở cho cán bộ, nhân viên Viện 103 –, Học viện quân y, xã Tân Triều, Huyện Thanh Trì, TP. Hà Nội Việt Nam</t>
  </si>
  <si>
    <t>00032850</t>
  </si>
  <si>
    <t>3530 - WM+ HNI Five Star Kim Giang</t>
  </si>
  <si>
    <t>Tầng 1, Khu trung tâm thương mại – Tòa nhà Five Star Garden, số 2 Kim Giang, Phường Kim Giang, Quận Thanh Xuân, TP. Hà Nội Việt Nam</t>
  </si>
  <si>
    <t>00033303</t>
  </si>
  <si>
    <t>mục 02 sai giá</t>
  </si>
  <si>
    <t>1616 - WM VCP TTH Hùng Vương</t>
  </si>
  <si>
    <t>Số 50A Hùng Vương, Phường Phú Nhuận, Thành Phố Huế, T. Thừa Thiên - Huế Việt Nam</t>
  </si>
  <si>
    <t>TTH</t>
  </si>
  <si>
    <t>TP.Huế</t>
  </si>
  <si>
    <t>NCC kiểm tra lại ko có HĐ này</t>
  </si>
  <si>
    <t>1540 - WM VCP NTN Ninh Thuận</t>
  </si>
  <si>
    <t>Đường 16/4, P. Mỹ Hải, TP. Phan Rang - Tháp Chàm, T. Ninh Thuận Việt Nam</t>
  </si>
  <si>
    <t>NTN</t>
  </si>
  <si>
    <t>Ninh Thuận</t>
  </si>
  <si>
    <t>00033368</t>
  </si>
  <si>
    <t>Đã lập thông báo SS04 17/09/2025</t>
  </si>
  <si>
    <t>Đã TT 15/09/2025</t>
  </si>
  <si>
    <t>5531 - WM+ LAN 320 Quốc lộ 62</t>
  </si>
  <si>
    <t>320 Quốc lộ 62, Phường 6, Thành phố Tân An, T. Long An Việt Nam</t>
  </si>
  <si>
    <t>LAN</t>
  </si>
  <si>
    <t>Long An</t>
  </si>
  <si>
    <t>00033374</t>
  </si>
  <si>
    <t>4802 - WM+ STG 62 đường 30 tháng 4</t>
  </si>
  <si>
    <t>62 đường 30 tháng 4, Phường 3, Thành phố Sóc Trăng, T. Sóc Trăng Việt Nam</t>
  </si>
  <si>
    <t>STG</t>
  </si>
  <si>
    <t>Sóc Trăng</t>
  </si>
  <si>
    <t>00033376</t>
  </si>
  <si>
    <t>5435 - WM+ STG 491 Lê Hồng Phong</t>
  </si>
  <si>
    <t>491 Lê Hồng Phong, khóm 5, Phường 3, Thành phố Sóc Trăng, T. Sóc Trăng Việt Nam</t>
  </si>
  <si>
    <t>00033377</t>
  </si>
  <si>
    <t>1595 - WM VCP VLG Vĩnh Long</t>
  </si>
  <si>
    <t>TTTM Vincom Plaza Vĩnh Long Tổ 9, Khóm 3, Phường 4, Thành Phố Vĩnh Long, T. Vĩnh Long Việt Nam</t>
  </si>
  <si>
    <t>VLG</t>
  </si>
  <si>
    <t>Vĩnh Long</t>
  </si>
  <si>
    <t>00033477</t>
  </si>
  <si>
    <t>3671 - WM+ BDG 207A Ấp Bình Đường</t>
  </si>
  <si>
    <t>207A Ấp Bình Đường 3, Phường An Bình, Thành phố Dĩ An, T. Bình Dương Việt Nam</t>
  </si>
  <si>
    <t>BDG</t>
  </si>
  <si>
    <t>Bình Dương</t>
  </si>
  <si>
    <t>00033499</t>
  </si>
  <si>
    <t>5086 - WM+ HCM 120 Lò Lu</t>
  </si>
  <si>
    <t>120 Lò Lu, Phường Trường Thạnh, Quận 9, TP. Hồ Chí Minh Việt Nam</t>
  </si>
  <si>
    <t>00033536</t>
  </si>
  <si>
    <t>3578 - WM+ DNI 27 Đường 643</t>
  </si>
  <si>
    <t>27 Đường 643 khu phố 2, Phường Long Bình, Thành phố Biên Hòa, T. Đồng Nai Việt Nam</t>
  </si>
  <si>
    <t>DNI</t>
  </si>
  <si>
    <t>Đồng Nai</t>
  </si>
  <si>
    <t>00033589</t>
  </si>
  <si>
    <t>4069 - WM+ QNH 01 Lô A3 Vựng Đâng</t>
  </si>
  <si>
    <t>Ô số 01 Lô A3 QH khu dân cư lấn biển Vựng Đâng, Phường Yết Kiêu, Thành phố Hạ Long, T. Quảng Ninh Việt Nam</t>
  </si>
  <si>
    <t>QNH</t>
  </si>
  <si>
    <t>Quảng Ninh</t>
  </si>
  <si>
    <t>00033592</t>
  </si>
  <si>
    <t>1639 - WM VCP STG Sóc Trăng</t>
  </si>
  <si>
    <t>Tầng 2 TTTM Vincom Plaza Sóc Trăng, đường Trần Hưng Đạo, Phường 2, Thành phố Sóc Trăng, T. Sóc Trăng Việt Nam</t>
  </si>
  <si>
    <t>00034194</t>
  </si>
  <si>
    <t>1569 - WM HNI Đan Phượng</t>
  </si>
  <si>
    <t>Số 188 phố Tây Sơn, TT. Phùng, H. Đan Phượng, TP. Hà Nội Việt Nam</t>
  </si>
  <si>
    <t>00034222</t>
  </si>
  <si>
    <t>6978 - WM+ HNI 48 LK 22 KĐT Vân Canh</t>
  </si>
  <si>
    <t>48 LK 22 - KĐT Vân Canh, Xã Vân Canh, Huyện Hoài Đức TP. Hà Nội Việt Nam</t>
  </si>
  <si>
    <t>00034434</t>
  </si>
  <si>
    <t>4191 - WM+ HNI 77 Tổ 6 Sóc Sơn</t>
  </si>
  <si>
    <t>Số 77, tổ 6, thị trấn Sóc Sơn, Huyện Sóc Sơn, TP. Hà Nội Việt Nam</t>
  </si>
  <si>
    <t>00034470</t>
  </si>
  <si>
    <t>3210 - WM+ HNI BT8-1 KĐT Văn Khê</t>
  </si>
  <si>
    <t>BT8-1, Khu đô thị mới Văn Khê, đường Tố Hữu, Phường La Khê, Quận Hà Đông, TP. Hà Nội Việt Nam</t>
  </si>
  <si>
    <t>00034534</t>
  </si>
  <si>
    <t>5468 - WM+ HNI 33-35 Ngõ Quan Thổ 1</t>
  </si>
  <si>
    <t>33-35 Ngõ Quan Thổ 1, Phố Tôn Đức Thắng, Phường Hàng Bột, Quận Đống Đa, TP. Hà Nội Việt Nam</t>
  </si>
  <si>
    <t>00034686</t>
  </si>
  <si>
    <t>5135 - WM+ LCI Số 003 Soi Tiền</t>
  </si>
  <si>
    <t>Số 003 Soi Tiền, Phường Cốc Lếu, Thành phố Lào Cai, T. Lào Cai Việt Nam</t>
  </si>
  <si>
    <t>LCI</t>
  </si>
  <si>
    <t>Lào Cai</t>
  </si>
  <si>
    <t>00034745</t>
  </si>
  <si>
    <t xml:space="preserve">đã ghi nhận </t>
  </si>
  <si>
    <t>00034944</t>
  </si>
  <si>
    <t>00034947</t>
  </si>
  <si>
    <t>3242 - WIN HCM 4 đường D7</t>
  </si>
  <si>
    <t>Nhà số 4 đường D7 (khu nhà ở Nam Long MR), khu phố 6, Phường Phước Long B, Quận 9, TP. Hồ Chí Minh Việt Nam</t>
  </si>
  <si>
    <t>00035127</t>
  </si>
  <si>
    <t>3807 - WM+ DNI 249 Hà Huy Giáp</t>
  </si>
  <si>
    <t>249 Hà Huy Giáp, Phường Quyết Thắng, Thành phố Biên Hòa, T. Đồng Nai Việt Nam</t>
  </si>
  <si>
    <t>00035131</t>
  </si>
  <si>
    <t>6534 - WM+ DNI 86 Lê Đại Hành</t>
  </si>
  <si>
    <t>86 Lê Đại Hành, P. Hố Nai, TP. Biên Hòa, T. Đồng Nai Việt Nam</t>
  </si>
  <si>
    <t>00035137</t>
  </si>
  <si>
    <t>5756 - WM+ BDG CC Phúc Đạt, Căn 124-125</t>
  </si>
  <si>
    <t>Căn Shophouse (căn số 124 và 125) tại Tầng 1, CC Phúc Đạt Connect, Khu dân cư Phú Thuận, P. Phú Lợi, TP Thủ Dầu Một, Tỉnh Bình Dương Việt Nam</t>
  </si>
  <si>
    <t>00035141</t>
  </si>
  <si>
    <t>4092 - WM+ BDG C3-3A_C3-05 KDC Him Lam</t>
  </si>
  <si>
    <t>C3-3A_C3-05 KDC Him Lam, Phú Đông, Phường An Bình, Thành phố Dĩ An, T. Bình Dương Việt Nam</t>
  </si>
  <si>
    <t>00035148</t>
  </si>
  <si>
    <t>2AG1 - WM+ BDG Ô 87-89 DC13, KDC VietSing</t>
  </si>
  <si>
    <t>Ô 87 - 89 DC 13, KDC VietSing, KP.4, P. An Phú, TP. Thuận An T. Bình Dương Việt Nam</t>
  </si>
  <si>
    <t>00035623</t>
  </si>
  <si>
    <t>5054 - WM+ HNI BT25-C37 Bộ Công An</t>
  </si>
  <si>
    <t>BT25, Lô TT2, Khu nhà ở C37 BCA, KĐT mới Phùng Khoang, Phường Trung Văn, Quận Nam Từ Liêm, TP. Hà Nội Việt Nam</t>
  </si>
  <si>
    <t>00035626</t>
  </si>
  <si>
    <t>4024 - WM+ HNI T1-30 Gemek Tower</t>
  </si>
  <si>
    <t>T1-30, tầng 1, Gemek Tower, KTĐM Lê Trọng Tấn - Geleximco, đường Lê Trọng Tấn, xã An Khánh, Huyện Hoài Đức, TP. Hà Nội Việt Nam</t>
  </si>
  <si>
    <t>00035658</t>
  </si>
  <si>
    <t>4167 - WM+ HNI Đồng Bụt</t>
  </si>
  <si>
    <t>Thôn Đồng Bụt, xã Ngọc Liệp, Huyện Quốc Oai, TP. Hà Nội Việt Nam</t>
  </si>
  <si>
    <t>00035713</t>
  </si>
  <si>
    <t>4305 - WM+ HNI Phong Lan 01-11</t>
  </si>
  <si>
    <t>PL01-11 Dự án Khu đô thị Vinhomes Riverside 2, khu Phong Lan 1, đường Nguyễn Lam, phường Phúc Đồng, Quận Long Biên, TP. Hà Nội Việt Nam</t>
  </si>
  <si>
    <t>00035744</t>
  </si>
  <si>
    <t>4144 - WM+ HNI SH 43 The K-Park</t>
  </si>
  <si>
    <t>Kiot thương mại SH43-tầng 1 tòa K2, Khu nhà ở Hi Brand tại, Khu đô thị mới Văn Phú, Phường Phú La, Quận Hà Đông, TP. Hà Nội Việt Nam</t>
  </si>
  <si>
    <t>00035804</t>
  </si>
  <si>
    <t>3497 - WM+ HNI Lilama, 52 Lĩnh Nam</t>
  </si>
  <si>
    <t>Tòa nhà Lilama Hà Nội, 52 Lĩnh Nam, Quận Hoàng Mai, TP. Hà Nội Việt Nam</t>
  </si>
  <si>
    <t>00035816</t>
  </si>
  <si>
    <t>2078 - WM+ HNI 210 Xã Đàn 2</t>
  </si>
  <si>
    <t>Số 210 Ngõ Xã Đàn 2, Phường Nam Đồn, g, Quận Đống Đa, TP. Hà Nội Việt Nam</t>
  </si>
  <si>
    <t>00035925</t>
  </si>
  <si>
    <t>F209 - F209 FWMP Hào Nam</t>
  </si>
  <si>
    <t>F209 - F209 FWMP Hào Nam - 40 Hào Nam, Phường ô Chợ Dừa, Quận Đống Đa TP. Hà Nội Việt Nam</t>
  </si>
  <si>
    <t>00036374</t>
  </si>
  <si>
    <t>6135 - WM+ HCM CC Bộ Công An, B01.05</t>
  </si>
  <si>
    <t>Số 01.05, Lô B, căn hộ B.01.05, Chung cư Bộ Công an, Số 83 đường số 3, P. Bình An, TP. Thủ Đức, TP. Hồ Chí Minh Việt Nam</t>
  </si>
  <si>
    <t>00036423</t>
  </si>
  <si>
    <t>3010 - WM+ HCM 89 Hiệp Bình</t>
  </si>
  <si>
    <t>89 đường Hiệp Bình, khu phố 6, Phường Hiệp Bình Phước, Quận Thủ Đức, TP. Hồ Chí Minh Việt Nam</t>
  </si>
  <si>
    <t>00036449</t>
  </si>
  <si>
    <t>2A10 - WM+ HCM S7.01-01.17 Vinhomes Grand</t>
  </si>
  <si>
    <t>01.17 Tòa S7.01, Vinhomes Grand Park, 88 Phước Thiện, P. Long Bình, TP. Thủ Đức (Q. 9 cũ) TP. Hồ Chí Minh Việt Nam</t>
  </si>
  <si>
    <t>00036636</t>
  </si>
  <si>
    <t>3888 - WM+ DNI 53 Hoàng Bá Bích</t>
  </si>
  <si>
    <t>53 Đường 88, Hoàng Bá Bích, KP 5A, Phường Long Bình, Thành phố Biên Hòa, T. Đồng Nai Việt Nam</t>
  </si>
  <si>
    <t>00036652</t>
  </si>
  <si>
    <t>6472 - WM+ BDG S37 Block D CC Bcons Garden</t>
  </si>
  <si>
    <t>25A Phạm Hữu Lầu, KP. Thống Nhất 1, P. Dĩ An, TP. Dĩ An, T. Bình Dương Việt Nam</t>
  </si>
  <si>
    <t>00036655</t>
  </si>
  <si>
    <t>00036666</t>
  </si>
  <si>
    <t>00036667</t>
  </si>
  <si>
    <t>4472 - WM+ BDG 2A Nguyễn Trãi</t>
  </si>
  <si>
    <t>2A Nguyễn Trãi, Khu 7, Phường Phú Cường, Thành Phố Thủ Dầu Một, T. Bình Dương Việt Nam</t>
  </si>
  <si>
    <t>00036701</t>
  </si>
  <si>
    <t>3379 - WM+ HCM Vinhomes Central Park L6</t>
  </si>
  <si>
    <t>Căn L6-SH.01A, tòa L6 Tại Vinhomes Central Park, 720A Đường Điện Biên Phủ, Phường 22, Quận Bình Thạnh, TP. Hồ Chí Minh Việt Nam</t>
  </si>
  <si>
    <t>00036711</t>
  </si>
  <si>
    <t>2A25 - WM+ HCM 437 Nguyễn Văn Tăng</t>
  </si>
  <si>
    <t>437 Nguyễn Văn Tăng, P. Long Thạnh Mỹ, TP. Thủ Đức TP. Hồ Chí Minh Việt Nam</t>
  </si>
  <si>
    <t>00037245</t>
  </si>
  <si>
    <t>4032 - WM+ HNI 86 Quan Nhân</t>
  </si>
  <si>
    <t> 86 Quan Nhân, Phường Nhân Chính, Quận Thanh Xuân, TP. Hà Nội Việt Nam</t>
  </si>
  <si>
    <t>00037250</t>
  </si>
  <si>
    <t>6204 - [Block]WM+ HNI 419 Vũ Tông Phan</t>
  </si>
  <si>
    <t>Số 419 Vũ Tông Phan, Phường Khương Đình, Quận Thanh Xuân, TP. Hà Nội Việt Nam</t>
  </si>
  <si>
    <t>00037393</t>
  </si>
  <si>
    <t>1654 - WM HNI Võ Thị Sáu</t>
  </si>
  <si>
    <t>Số 46 Thanh Nhàn, Phường Thanh Nhàn, Quận Hai Bà Trưng, Quận Hai Bà Trưng, TP. Hà Nội Việt Nam</t>
  </si>
  <si>
    <t>00037399</t>
  </si>
  <si>
    <t>2014 - WM+ HNI 46/230 Lạc Trung</t>
  </si>
  <si>
    <t>Chung cư 46/230 Lạc Trung, Quận Hai Bà Trưng, TP. Hà Nội Việt Nam</t>
  </si>
  <si>
    <t>00037431</t>
  </si>
  <si>
    <t>2762 - WM+ HNI 15/68 Trung Hà</t>
  </si>
  <si>
    <t>15 tổ 6 ngõ 68,Trung Hà, P. Ngọc Thụy,Long Biên, TP. Hà Nội Việt Nam</t>
  </si>
  <si>
    <t>00037586</t>
  </si>
  <si>
    <t>6924 - WM+ HPG Chợ Ngọ Dương, An Dương</t>
  </si>
  <si>
    <t>Chợ Ngọ Dương, Xã An Hoà, Huyện An Dương TP. Hải Phòng Việt Nam</t>
  </si>
  <si>
    <t>HPG</t>
  </si>
  <si>
    <t>TP.Hải Phòng</t>
  </si>
  <si>
    <t>00037714</t>
  </si>
  <si>
    <t>5414 - WM+ HCM 23 Nguyễn Hữu Cầu</t>
  </si>
  <si>
    <t>23 Nguyễn Hữu Cầu, Ấp Vạn Hạnh, Xã Trung Chánh, Huyện Hóc Môn, TP. Hồ Chí Minh Việt Nam</t>
  </si>
  <si>
    <t>00037789</t>
  </si>
  <si>
    <t>2387 - WM+ HCM CC SUNVIEW</t>
  </si>
  <si>
    <t>A2-12A  Gò Dưa, P. Tam Bình, Quận Thủ Đức, TP. Hồ Chí Minh Việt Nam</t>
  </si>
  <si>
    <t>00037885</t>
  </si>
  <si>
    <t>5033 - WM+ QTI 35 Hùng Vương</t>
  </si>
  <si>
    <t>35 Hùng Vương, Phường 1, Thành phố Đông Hà, T. Quảng Trị Việt Nam</t>
  </si>
  <si>
    <t>QTI</t>
  </si>
  <si>
    <t>Quảng Trị</t>
  </si>
  <si>
    <t>00038200</t>
  </si>
  <si>
    <t>Đã TT 25/09/2025</t>
  </si>
  <si>
    <t>00038210</t>
  </si>
  <si>
    <t>4058 - WM+ HCM D1 Đường 672 Khu Phố 1</t>
  </si>
  <si>
    <t>D1- Khu phố 1, Phường Phước Long B, Quận 9, TP. Hồ Chí Minh Việt Nam</t>
  </si>
  <si>
    <t>00038212</t>
  </si>
  <si>
    <t>00038215</t>
  </si>
  <si>
    <t>5652 - WM+ HCM S2.0501S11 VinHomes Grand P</t>
  </si>
  <si>
    <t>1.11, Tầng 1, Tòa nhà chung cư S2.05, Khu A - Dự án Khu dân cư và công viên Phước Thiện, 512 Nguyễn Xiển, khu phố Long Hòa, Q. 9 TP. Hồ Chí Minh Việt Nam</t>
  </si>
  <si>
    <t>00038251</t>
  </si>
  <si>
    <t>2AO8 - WM+ THA332 Phố 1, TT Ngọc Lặc</t>
  </si>
  <si>
    <t>Số 332 Phố 1, Thị trấn Ngọc Lặc, Huyện Ngọc Lặc, Tỉnh Thanh Hóa T. Thanh Hóa Việt Nam</t>
  </si>
  <si>
    <t>THA</t>
  </si>
  <si>
    <t>Thanh Hóa</t>
  </si>
  <si>
    <t>00038256</t>
  </si>
  <si>
    <t>3518 - WM+ PTO 73 Quang Trung</t>
  </si>
  <si>
    <t>73 Quang Trung, Phường Nông Trang, Thành phố Việt Trì, T. Phú Thọ Việt Nam</t>
  </si>
  <si>
    <t>PTO</t>
  </si>
  <si>
    <t>Phú Thọ</t>
  </si>
  <si>
    <t>00038307</t>
  </si>
  <si>
    <t>00038314</t>
  </si>
  <si>
    <t>00040303</t>
  </si>
  <si>
    <t>00041005</t>
  </si>
  <si>
    <t>4366 - WIN HCM CC 237 Nguyễn Văn Hưởng</t>
  </si>
  <si>
    <t>237 Nguyễn Văn Hưởng, P. Thảo Điền, Quận 2, TP. Hồ Chí Minh Việt Nam</t>
  </si>
  <si>
    <t>00041131</t>
  </si>
  <si>
    <t>5234 - WM+ CTO 158 đường 30/4</t>
  </si>
  <si>
    <t>158 đường 30/4, Phường An Phú, Quận Ninh Kiều, TP. Cần Thơ Việt Nam</t>
  </si>
  <si>
    <t>CTO</t>
  </si>
  <si>
    <t>TP.Cần Thơ</t>
  </si>
  <si>
    <t>00041290</t>
  </si>
  <si>
    <t>00043813</t>
  </si>
  <si>
    <t>Số PO đúng của hóa đơn 43813 là 4162383178</t>
  </si>
  <si>
    <t>00044289</t>
  </si>
  <si>
    <t>00044845</t>
  </si>
  <si>
    <t>00044929</t>
  </si>
  <si>
    <t>00045390</t>
  </si>
  <si>
    <t>3990 - WM+ HNI Ngã Ba Lương Quy</t>
  </si>
  <si>
    <t>Thôn Lương Quy, Xã thư Lâm, Thành phố Hà Nội TP. Hà Nội Việt Nam</t>
  </si>
  <si>
    <t>00045534</t>
  </si>
  <si>
    <t>6312 - WM+ HNI Thiết Bình, Đông Anh</t>
  </si>
  <si>
    <t>Thôn Thiết Bình, Xã Vân Hà, H. Đông Anh TP. Hà Nội Việt Nam</t>
  </si>
  <si>
    <t>00045587</t>
  </si>
  <si>
    <t>4125 - WM+ HNI CC Trung Ương Đảng</t>
  </si>
  <si>
    <t>Tòa chung cư văn phòng Trung ương Đảng, số 44 ngõ 260 Đội Cấn, Phường Liễu Giai Quận Ba Đình, TP. Hà Nội Việt Nam</t>
  </si>
  <si>
    <t>00045596</t>
  </si>
  <si>
    <t>5585 - WM+ HNI Tòa D Việt Đức Complex</t>
  </si>
  <si>
    <t>Lô DTM01, Tầng 1, Tòa D Viet Duc Complex, ngõ 164 Khuất Duy Tiến, P. Nhân Chính, Q. Thanh Xuân, Hà Nội Việt Nam</t>
  </si>
  <si>
    <t>00045639</t>
  </si>
  <si>
    <t>5685 - WM+ HNI Thôn 4 Canh Nậu, Thạch Thất</t>
  </si>
  <si>
    <t>Thôn 4, Xã Canh Nậu, Huyện Thạch Thất, TP. Hà Nội Việt Nam</t>
  </si>
  <si>
    <t>00045708</t>
  </si>
  <si>
    <t>3280 - WM+ HNI TDP 5 Mễ Trì Hạ</t>
  </si>
  <si>
    <t>TDP số 5 Mễ Trì Hạ, Phường Mễ Trì, Quận Nam Từ Liêm, TP. Hà Nội Việt Nam</t>
  </si>
  <si>
    <t>00045835</t>
  </si>
  <si>
    <t>00045961</t>
  </si>
  <si>
    <t>2400 - WM+ HNI 31 Mạc Thị Bưởi</t>
  </si>
  <si>
    <t>Số 31 Mạc Thị Bưởi, P. Vĩnh Tuy, Q., Quận Hai Bà Trưng, TP. Hà Nội Việt Nam</t>
  </si>
  <si>
    <t>00046296</t>
  </si>
  <si>
    <t>5889 - WM+ CBG 56 Tổ 4 Đề Thám</t>
  </si>
  <si>
    <t>56 Tổ 4, Phường Đề Thám, Thành phố Cao Bằng, T. Cao Bằng Việt Nam</t>
  </si>
  <si>
    <t>CBG</t>
  </si>
  <si>
    <t>Cao Bằng</t>
  </si>
  <si>
    <t>00046330</t>
  </si>
  <si>
    <t>4979 - WM+ NAN 45 Nguyễn Sinh Sắc</t>
  </si>
  <si>
    <t>45 Nguyễn Sinh Sắc, Phường Cửa Nam, Thành phố Vinh, T. Nghệ An Việt Nam</t>
  </si>
  <si>
    <t>NAN</t>
  </si>
  <si>
    <t>Nghệ An</t>
  </si>
  <si>
    <t>00046392</t>
  </si>
  <si>
    <t>5713 - WM+ BNH 167 Chợ Sơn, Tiên Du</t>
  </si>
  <si>
    <t>Số 167 Chợ Sơn, xã Việt Đoàn, huyện Tiên Du, tỉnh Bắc Ninh Việt Nam</t>
  </si>
  <si>
    <t>BNH</t>
  </si>
  <si>
    <t>Bắc Ninh</t>
  </si>
  <si>
    <t>00046663</t>
  </si>
  <si>
    <t>mục 03 sai giá</t>
  </si>
  <si>
    <t>6115 - WM+ QNM 37 Lê Lợi, TP Tam Kỳ</t>
  </si>
  <si>
    <t>Số 37 Lê Lợi, Phường An Mỹ, TP. Tam Kỳ, T. Quảng Nam Việt Nam</t>
  </si>
  <si>
    <t>QNM</t>
  </si>
  <si>
    <t>Quảng Nam</t>
  </si>
  <si>
    <t>00046808</t>
  </si>
  <si>
    <t>00046809</t>
  </si>
  <si>
    <t>6096 - WM+ BDG 200 Đường D1-KDC Phú Hòa 1</t>
  </si>
  <si>
    <t>200 Đường D1-KDC Phú Hòa 1, Khu 07, P. Phú Hòa, TP. Thủ Dầu Một, T. Bình Dương Việt Nam</t>
  </si>
  <si>
    <t>không có</t>
  </si>
  <si>
    <t>Column2</t>
  </si>
  <si>
    <t>Điểm giao</t>
  </si>
  <si>
    <t>Địa chỉ</t>
  </si>
  <si>
    <t>Miền</t>
  </si>
  <si>
    <t>mô hình cửa hàng nhượng quền, đã thay đổi chủ khác không xl được</t>
  </si>
  <si>
    <t xml:space="preserve"> đơn trên hệ thống báo huỷ, ko có pnk cht cũng đổi rồi</t>
  </si>
  <si>
    <t>phiếu nhập kho không tồn tại trên web không có chứng cứ đi xin lại pnk</t>
  </si>
  <si>
    <t>PNK slg bằng 0, pnk không tồn tại</t>
  </si>
  <si>
    <t>đã thu phiếu</t>
  </si>
  <si>
    <t xml:space="preserve">CỬA HÀNG ĐÓNG CỬA KG THỂ XIN DC </t>
  </si>
  <si>
    <t>chưa xin được</t>
  </si>
  <si>
    <t>siêu thị đã đóng cửa</t>
  </si>
  <si>
    <t>chưa xin được, xl sau</t>
  </si>
  <si>
    <t>đơn tay</t>
  </si>
  <si>
    <t>có PO gửi lại Dương</t>
  </si>
  <si>
    <t xml:space="preserve">không thấy </t>
  </si>
  <si>
    <t>tìm lại file scan kg thấy hình</t>
  </si>
  <si>
    <t>chị Huệ báo không giao</t>
  </si>
  <si>
    <t>đã nhờ chị Huệ nhờ cửa hàng nhập kho do có giao</t>
  </si>
  <si>
    <t>Miền bắc phản hồi</t>
  </si>
  <si>
    <t>Miền nam phản hồi2</t>
  </si>
  <si>
    <t>CH k tìm thấy PO</t>
  </si>
  <si>
    <t>k có giao hàng</t>
  </si>
  <si>
    <t>CH chưa phản hồi</t>
  </si>
  <si>
    <t>Đổi CHT mới</t>
  </si>
  <si>
    <t>k tìm thấy PO</t>
  </si>
  <si>
    <t>Đã nhập kho 5132901712</t>
  </si>
  <si>
    <t>Tìm k thấy</t>
  </si>
  <si>
    <t>k thấy phiếu giao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</si>
</sst>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1"/>
      <color theme="1"/>
      <name val="Calibri"/>
      <family val="2"/>
      <charset val="163"/>
      <scheme val="minor"/>
    </font>
    <font>
      <b/>
      <sz val="14"/>
      <color theme="1"/>
      <name val="Times New Roman"/>
      <family val="1"/>
    </font>
    <font>
      <b/>
      <sz val="11"/>
      <color theme="1"/>
      <name val="Times New Roman"/>
      <family val="1"/>
    </font>
    <font>
      <sz val="11"/>
      <color theme="1"/>
      <name val="Times New Roman"/>
      <family val="1"/>
    </font>
    <font>
      <b/>
      <sz val="11"/>
      <name val="Times New Roman"/>
      <family val="1"/>
    </font>
    <font>
      <sz val="11"/>
      <name val="Times New Roman"/>
      <family val="1"/>
    </font>
    <font>
      <sz val="8"/>
      <name val="Calibri"/>
      <family val="2"/>
      <charset val="163"/>
      <scheme val="minor"/>
    </font>
    <font>
      <b/>
      <sz val="12"/>
      <color theme="1"/>
      <name val="Times New Roman"/>
      <family val="1"/>
    </font>
    <font>
      <sz val="12"/>
      <color theme="1"/>
      <name val="Times New Roman"/>
      <family val="1"/>
    </font>
    <font>
      <b/>
      <sz val="12"/>
      <name val="Times New Roman"/>
      <family val="1"/>
    </font>
    <font>
      <sz val="12"/>
      <name val="Times New Roman"/>
      <family val="1"/>
    </font>
    <font>
      <sz val="12"/>
      <color rgb="FF222222"/>
      <name val="Times New Roman"/>
      <family val="1"/>
    </font>
    <font>
      <sz val="11"/>
      <name val="Times New Roman"/>
      <family val="1"/>
    </font>
    <font>
      <b/>
      <sz val="11"/>
      <name val="Times New Roman"/>
      <family val="1"/>
    </font>
    <font>
      <sz val="11"/>
      <name val="Times New Roman"/>
    </font>
    <font>
      <b/>
      <sz val="11"/>
      <name val="Times New Roman"/>
    </font>
  </fonts>
  <fills count="7">
    <fill>
      <patternFill patternType="none"/>
    </fill>
    <fill>
      <patternFill patternType="gray125"/>
    </fill>
    <fill>
      <patternFill patternType="solid">
        <fgColor theme="6" tint="0.79998168889431442"/>
        <bgColor indexed="64"/>
      </patternFill>
    </fill>
    <fill>
      <patternFill patternType="solid">
        <fgColor rgb="FFD8D8D8"/>
        <bgColor indexed="64"/>
      </patternFill>
    </fill>
    <fill>
      <patternFill patternType="solid">
        <fgColor indexed="22"/>
        <bgColor indexed="64"/>
      </patternFill>
    </fill>
    <fill>
      <patternFill patternType="solid">
        <fgColor rgb="FFFFFF00"/>
        <bgColor indexed="64"/>
      </patternFill>
    </fill>
    <fill>
      <patternFill patternType="solid">
        <fgColor theme="7" tint="0.39997558519241921"/>
        <bgColor indexed="64"/>
      </patternFill>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cellStyleXfs>
  <cellXfs count="76">
    <xf numFmtId="0" fontId="0" fillId="0" borderId="0" xfId="0"/>
    <xf numFmtId="0" fontId="1" fillId="2" borderId="0" xfId="0" applyFont="1" applyFill="1" applyAlignment="1">
      <alignment horizontal="centerContinuous" wrapText="1"/>
    </xf>
    <xf numFmtId="0" fontId="2" fillId="2" borderId="0" xfId="0" applyFont="1" applyFill="1" applyAlignment="1">
      <alignment horizontal="centerContinuous"/>
    </xf>
    <xf numFmtId="0" fontId="3"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38"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vertical="center" wrapText="1"/>
    </xf>
    <xf numFmtId="164" fontId="5" fillId="0" borderId="5" xfId="0" applyNumberFormat="1" applyFont="1" applyBorder="1" applyAlignment="1">
      <alignment horizontal="center" vertical="center" wrapText="1"/>
    </xf>
    <xf numFmtId="38" fontId="5" fillId="0" borderId="5" xfId="0" applyNumberFormat="1" applyFont="1" applyBorder="1" applyAlignment="1">
      <alignment horizontal="right" vertical="center" wrapText="1"/>
    </xf>
    <xf numFmtId="0" fontId="5" fillId="0" borderId="6" xfId="0" applyFont="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vertical="center" wrapText="1"/>
    </xf>
    <xf numFmtId="164" fontId="5" fillId="2" borderId="5" xfId="0" applyNumberFormat="1" applyFont="1" applyFill="1" applyBorder="1" applyAlignment="1">
      <alignment horizontal="center" vertical="center" wrapText="1"/>
    </xf>
    <xf numFmtId="38" fontId="5" fillId="2" borderId="5" xfId="0" applyNumberFormat="1" applyFont="1" applyFill="1" applyBorder="1" applyAlignment="1">
      <alignment horizontal="right" vertical="center" wrapText="1"/>
    </xf>
    <xf numFmtId="0" fontId="5" fillId="2" borderId="6" xfId="0" applyFont="1" applyFill="1" applyBorder="1" applyAlignment="1">
      <alignment vertical="center" wrapText="1"/>
    </xf>
    <xf numFmtId="0" fontId="0" fillId="2" borderId="0" xfId="0" applyFill="1"/>
    <xf numFmtId="38" fontId="5" fillId="0" borderId="2" xfId="0" applyNumberFormat="1" applyFont="1" applyBorder="1" applyAlignment="1">
      <alignment horizontal="right" vertical="center" wrapText="1"/>
    </xf>
    <xf numFmtId="0" fontId="0" fillId="4" borderId="5" xfId="0" applyFill="1" applyBorder="1" applyAlignment="1">
      <alignment vertical="top" wrapText="1"/>
    </xf>
    <xf numFmtId="0" fontId="0" fillId="4" borderId="5" xfId="0" applyFill="1" applyBorder="1" applyAlignment="1">
      <alignment vertical="top"/>
    </xf>
    <xf numFmtId="0" fontId="0" fillId="0" borderId="0" xfId="0" applyAlignment="1">
      <alignment vertical="top"/>
    </xf>
    <xf numFmtId="3" fontId="0" fillId="0" borderId="0" xfId="0" applyNumberFormat="1" applyAlignment="1">
      <alignment horizontal="right" vertical="top"/>
    </xf>
    <xf numFmtId="14" fontId="0" fillId="0" borderId="0" xfId="0" applyNumberFormat="1" applyAlignment="1">
      <alignment horizontal="right" vertical="top"/>
    </xf>
    <xf numFmtId="0" fontId="7" fillId="2" borderId="0" xfId="0" applyFont="1" applyFill="1" applyAlignment="1">
      <alignment horizontal="centerContinuous" wrapText="1"/>
    </xf>
    <xf numFmtId="0" fontId="7" fillId="2" borderId="0" xfId="0" applyFont="1" applyFill="1" applyAlignment="1">
      <alignment horizontal="centerContinuous"/>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xf numFmtId="0" fontId="9" fillId="3" borderId="1" xfId="0"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5" xfId="0" applyNumberFormat="1" applyFont="1" applyFill="1" applyBorder="1" applyAlignment="1">
      <alignment horizontal="center" vertical="center" wrapText="1"/>
    </xf>
    <xf numFmtId="38" fontId="9" fillId="3" borderId="5" xfId="0" applyNumberFormat="1" applyFont="1" applyFill="1" applyBorder="1" applyAlignment="1">
      <alignment horizontal="center" vertical="center" wrapText="1"/>
    </xf>
    <xf numFmtId="38" fontId="9" fillId="3" borderId="5" xfId="0" applyNumberFormat="1" applyFont="1" applyFill="1" applyBorder="1" applyAlignment="1">
      <alignment horizontal="left" vertical="center" wrapText="1"/>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164" fontId="10" fillId="0" borderId="5" xfId="0" applyNumberFormat="1" applyFont="1" applyBorder="1" applyAlignment="1">
      <alignment horizontal="center" vertical="center" wrapText="1"/>
    </xf>
    <xf numFmtId="38" fontId="10" fillId="0" borderId="5" xfId="0" applyNumberFormat="1" applyFont="1" applyBorder="1" applyAlignment="1">
      <alignment horizontal="right" vertical="center" wrapText="1"/>
    </xf>
    <xf numFmtId="164" fontId="10" fillId="0" borderId="5" xfId="0" applyNumberFormat="1" applyFont="1" applyBorder="1" applyAlignment="1">
      <alignment horizontal="right" vertical="center" wrapText="1"/>
    </xf>
    <xf numFmtId="38" fontId="10" fillId="0" borderId="5" xfId="0" applyNumberFormat="1" applyFont="1" applyBorder="1" applyAlignment="1">
      <alignment horizontal="left" vertical="center" wrapText="1"/>
    </xf>
    <xf numFmtId="0" fontId="11" fillId="0" borderId="5" xfId="0" applyFont="1" applyBorder="1" applyAlignment="1">
      <alignment horizontal="left"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vertical="center" wrapText="1"/>
    </xf>
    <xf numFmtId="164" fontId="10" fillId="2" borderId="5" xfId="0" applyNumberFormat="1" applyFont="1" applyFill="1" applyBorder="1" applyAlignment="1">
      <alignment horizontal="center" vertical="center" wrapText="1"/>
    </xf>
    <xf numFmtId="38" fontId="10" fillId="2" borderId="5" xfId="0" applyNumberFormat="1" applyFont="1" applyFill="1" applyBorder="1" applyAlignment="1">
      <alignment horizontal="right" vertical="center" wrapText="1"/>
    </xf>
    <xf numFmtId="164" fontId="10" fillId="2" borderId="5" xfId="0" applyNumberFormat="1" applyFont="1" applyFill="1" applyBorder="1" applyAlignment="1">
      <alignment horizontal="right" vertical="center" wrapText="1"/>
    </xf>
    <xf numFmtId="38" fontId="10" fillId="2" borderId="5" xfId="0" applyNumberFormat="1" applyFont="1" applyFill="1" applyBorder="1" applyAlignment="1">
      <alignment horizontal="left" vertical="center" wrapText="1"/>
    </xf>
    <xf numFmtId="0" fontId="8" fillId="2" borderId="0" xfId="0" applyFont="1" applyFill="1"/>
    <xf numFmtId="0" fontId="10" fillId="0" borderId="7" xfId="0" applyFont="1" applyBorder="1" applyAlignment="1">
      <alignment horizontal="center" vertical="center" wrapText="1"/>
    </xf>
    <xf numFmtId="0" fontId="10" fillId="0" borderId="8" xfId="0" applyFont="1" applyBorder="1" applyAlignment="1">
      <alignment vertical="center" wrapText="1"/>
    </xf>
    <xf numFmtId="164" fontId="10" fillId="0" borderId="8" xfId="0" applyNumberFormat="1" applyFont="1" applyBorder="1" applyAlignment="1">
      <alignment horizontal="center" vertical="center" wrapText="1"/>
    </xf>
    <xf numFmtId="38" fontId="10" fillId="0" borderId="8" xfId="0" applyNumberFormat="1" applyFont="1" applyBorder="1" applyAlignment="1">
      <alignment horizontal="right" vertical="center" wrapText="1"/>
    </xf>
    <xf numFmtId="0" fontId="10" fillId="0" borderId="9" xfId="0" applyFont="1" applyBorder="1" applyAlignment="1">
      <alignment vertical="center" wrapText="1"/>
    </xf>
    <xf numFmtId="164" fontId="10" fillId="0" borderId="8" xfId="0" applyNumberFormat="1" applyFont="1" applyBorder="1" applyAlignment="1">
      <alignment horizontal="right" vertical="center" wrapText="1"/>
    </xf>
    <xf numFmtId="38" fontId="10" fillId="0" borderId="8" xfId="0" applyNumberFormat="1" applyFont="1" applyBorder="1" applyAlignment="1">
      <alignment horizontal="left" vertical="center" wrapText="1"/>
    </xf>
    <xf numFmtId="0" fontId="0" fillId="0" borderId="0" xfId="0" applyAlignment="1">
      <alignment horizontal="left"/>
    </xf>
    <xf numFmtId="38" fontId="4" fillId="3" borderId="2" xfId="0" applyNumberFormat="1" applyFont="1" applyFill="1" applyBorder="1" applyAlignment="1">
      <alignment horizontal="left" vertical="center" wrapText="1"/>
    </xf>
    <xf numFmtId="38" fontId="5" fillId="0" borderId="2" xfId="0" applyNumberFormat="1" applyFont="1" applyBorder="1" applyAlignment="1">
      <alignment horizontal="left" vertical="center" wrapText="1"/>
    </xf>
    <xf numFmtId="38" fontId="5" fillId="0" borderId="5" xfId="0" applyNumberFormat="1" applyFont="1" applyBorder="1" applyAlignment="1">
      <alignment horizontal="left" vertical="center" wrapText="1"/>
    </xf>
    <xf numFmtId="38" fontId="5" fillId="2" borderId="5" xfId="0" applyNumberFormat="1" applyFont="1" applyFill="1" applyBorder="1" applyAlignment="1">
      <alignment horizontal="left" vertical="center" wrapText="1"/>
    </xf>
    <xf numFmtId="38" fontId="5" fillId="0" borderId="8" xfId="0" applyNumberFormat="1" applyFont="1" applyBorder="1" applyAlignment="1">
      <alignment horizontal="left" vertical="center" wrapText="1"/>
    </xf>
    <xf numFmtId="38" fontId="12" fillId="0" borderId="5" xfId="0" applyNumberFormat="1" applyFont="1" applyBorder="1" applyAlignment="1">
      <alignment horizontal="right" vertical="center" wrapText="1"/>
    </xf>
    <xf numFmtId="38" fontId="12" fillId="2" borderId="5" xfId="0" applyNumberFormat="1" applyFont="1" applyFill="1" applyBorder="1" applyAlignment="1">
      <alignment horizontal="right" vertical="center" wrapText="1"/>
    </xf>
    <xf numFmtId="38" fontId="12" fillId="0" borderId="2" xfId="0" applyNumberFormat="1" applyFont="1" applyBorder="1" applyAlignment="1">
      <alignment horizontal="right" vertical="center" wrapText="1"/>
    </xf>
    <xf numFmtId="38" fontId="13" fillId="3" borderId="2" xfId="0" applyNumberFormat="1" applyFont="1" applyFill="1" applyBorder="1" applyAlignment="1">
      <alignment horizontal="center" vertical="center" wrapText="1"/>
    </xf>
    <xf numFmtId="0" fontId="8" fillId="0" borderId="5" xfId="0" applyFont="1" applyBorder="1"/>
    <xf numFmtId="38" fontId="12" fillId="5" borderId="5" xfId="0" applyNumberFormat="1" applyFont="1" applyFill="1" applyBorder="1" applyAlignment="1">
      <alignment horizontal="right" vertical="center" wrapText="1"/>
    </xf>
    <xf numFmtId="0" fontId="8" fillId="5" borderId="5" xfId="0" applyFont="1" applyFill="1" applyBorder="1"/>
    <xf numFmtId="0" fontId="5" fillId="5" borderId="5" xfId="0" applyFont="1" applyFill="1" applyBorder="1" applyAlignment="1">
      <alignment vertical="center" wrapText="1"/>
    </xf>
    <xf numFmtId="0" fontId="5" fillId="6" borderId="5" xfId="0" applyFont="1" applyFill="1" applyBorder="1" applyAlignment="1">
      <alignment vertical="center" wrapText="1"/>
    </xf>
    <xf numFmtId="38" fontId="15" fillId="3" borderId="2" xfId="0" applyNumberFormat="1" applyFont="1" applyFill="1" applyBorder="1" applyAlignment="1">
      <alignment horizontal="center" vertical="center" wrapText="1"/>
    </xf>
    <xf numFmtId="38" fontId="5" fillId="6" borderId="5" xfId="0" applyNumberFormat="1" applyFont="1" applyFill="1" applyBorder="1" applyAlignment="1">
      <alignment horizontal="left" vertical="center" wrapText="1"/>
    </xf>
    <xf numFmtId="38" fontId="14" fillId="6" borderId="5" xfId="0" applyNumberFormat="1" applyFont="1" applyFill="1" applyBorder="1" applyAlignment="1">
      <alignment horizontal="right" vertical="center" wrapText="1"/>
    </xf>
    <xf numFmtId="38" fontId="14" fillId="6" borderId="2" xfId="0" applyNumberFormat="1" applyFont="1" applyFill="1" applyBorder="1" applyAlignment="1">
      <alignment horizontal="right" vertical="center" wrapText="1"/>
    </xf>
  </cellXfs>
  <cellStyles count="1">
    <cellStyle name="Normal" xfId="0" builtinId="0"/>
  </cellStyles>
  <dxfs count="1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000000"/>
          <bgColor rgb="FFBDD7EE"/>
        </patternFill>
      </fill>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164" formatCode="dd\.mm\.yyyy;@"/>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fill>
        <patternFill patternType="solid">
          <fgColor rgb="FF000000"/>
          <bgColor rgb="FFBDD7EE"/>
        </patternFill>
      </fill>
    </dxf>
    <dxf>
      <border outline="0">
        <bottom style="thin">
          <color auto="1"/>
        </bottom>
      </border>
    </dxf>
    <dxf>
      <font>
        <b val="0"/>
        <i val="0"/>
        <strike val="0"/>
        <condense val="0"/>
        <extend val="0"/>
        <outline val="0"/>
        <shadow val="0"/>
        <u val="none"/>
        <vertAlign val="baseline"/>
        <sz val="11"/>
        <color auto="1"/>
        <name val="Times New Roman"/>
        <scheme val="none"/>
      </font>
      <alignment horizontal="right"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auto="1"/>
        <name val="Times New Roman"/>
        <scheme val="none"/>
      </font>
      <numFmt numFmtId="6" formatCode="#,##0_);[Red]\(#,##0\)"/>
      <fill>
        <patternFill patternType="solid">
          <fgColor indexed="64"/>
          <bgColor rgb="FFD8D8D8"/>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8" tint="0.59999389629810485"/>
        </patternFill>
      </fill>
    </dxf>
    <dxf>
      <font>
        <b val="0"/>
        <i val="0"/>
        <strike val="0"/>
        <condense val="0"/>
        <extend val="0"/>
        <outline val="0"/>
        <shadow val="0"/>
        <u val="none"/>
        <vertAlign val="baseline"/>
        <sz val="12"/>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2"/>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2"/>
        <color auto="1"/>
        <name val="Times New Roman"/>
        <scheme val="none"/>
      </font>
      <numFmt numFmtId="164" formatCode="dd\.mm\.yyyy;@"/>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2"/>
        <color auto="1"/>
        <name val="Times New Roman"/>
        <scheme val="none"/>
      </font>
      <numFmt numFmtId="6" formatCode="#,##0_);[Red]\(#,##0\)"/>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numFmt numFmtId="6" formatCode="#,##0_);[Red]\(#,##0\)"/>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numFmt numFmtId="6" formatCode="#,##0_);[Red]\(#,##0\)"/>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numFmt numFmtId="6" formatCode="#,##0_);[Red]\(#,##0\)"/>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numFmt numFmtId="164" formatCode="dd\.mm\.yy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Times New Roman"/>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ill>
        <patternFill patternType="solid">
          <fgColor indexed="64"/>
          <bgColor theme="8" tint="0.59999389629810485"/>
        </patternFill>
      </fill>
    </dxf>
    <dxf>
      <border outline="0">
        <bottom style="thin">
          <color auto="1"/>
        </bottom>
      </border>
    </dxf>
    <dxf>
      <font>
        <b val="0"/>
        <i val="0"/>
        <strike val="0"/>
        <condense val="0"/>
        <extend val="0"/>
        <outline val="0"/>
        <shadow val="0"/>
        <u val="none"/>
        <vertAlign val="baseline"/>
        <sz val="12"/>
        <color auto="1"/>
        <name val="Times New Roman"/>
        <scheme val="none"/>
      </font>
      <numFmt numFmtId="6" formatCode="#,##0_);[Red]\(#,##0\)"/>
      <alignment horizontal="right"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auto="1"/>
        <name val="Times New Roman"/>
        <scheme val="none"/>
      </font>
      <numFmt numFmtId="6" formatCode="#,##0_);[Red]\(#,##0\)"/>
      <fill>
        <patternFill patternType="solid">
          <fgColor indexed="64"/>
          <bgColor rgb="FFD8D8D8"/>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solid">
          <fgColor rgb="FF000000"/>
          <bgColor rgb="FFBDD7EE"/>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164" formatCode="dd\.mm\.yyyy;@"/>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fill>
        <patternFill patternType="solid">
          <fgColor rgb="FF000000"/>
          <bgColor rgb="FFBDD7EE"/>
        </patternFill>
      </fill>
    </dxf>
    <dxf>
      <border outline="0">
        <bottom style="thin">
          <color auto="1"/>
        </bottom>
      </border>
    </dxf>
    <dxf>
      <font>
        <b val="0"/>
        <i val="0"/>
        <strike val="0"/>
        <condense val="0"/>
        <extend val="0"/>
        <outline val="0"/>
        <shadow val="0"/>
        <u val="none"/>
        <vertAlign val="baseline"/>
        <sz val="11"/>
        <color auto="1"/>
        <name val="Times New Roman"/>
        <scheme val="none"/>
      </font>
      <alignment horizontal="right"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auto="1"/>
        <name val="Times New Roman"/>
        <scheme val="none"/>
      </font>
      <numFmt numFmtId="6" formatCode="#,##0_);[Red]\(#,##0\)"/>
      <fill>
        <patternFill patternType="solid">
          <fgColor indexed="64"/>
          <bgColor rgb="FFD8D8D8"/>
        </patternFill>
      </fill>
      <alignment horizontal="center" vertical="center" textRotation="0" wrapText="1" indent="0" justifyLastLine="0" shrinkToFit="0" readingOrder="0"/>
      <border diagonalUp="0" diagonalDown="0" outline="0">
        <left style="thin">
          <color auto="1"/>
        </left>
        <right style="thin">
          <color auto="1"/>
        </right>
        <top/>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fill>
        <patternFill>
          <fgColor indexed="64"/>
          <bgColor theme="7" tint="0.3999755851924192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8" tint="0.59999389629810485"/>
        </patternFill>
      </fill>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right" vertical="center" textRotation="0" wrapText="1"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numFmt numFmtId="6" formatCode="#,##0_);[Red]\(#,##0\)"/>
      <fill>
        <patternFill patternType="solid">
          <fgColor indexed="64"/>
          <bgColor theme="8" tint="0.59999389629810485"/>
        </patternFill>
      </fill>
      <alignment horizontal="right"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6" formatCode="#,##0_);[Red]\(#,##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numFmt numFmtId="164" formatCode="dd\.mm\.yyyy;@"/>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general"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auto="1"/>
        <name val="Times New Roman"/>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border diagonalUp="0" diagonalDown="0">
        <left/>
        <right style="thin">
          <color auto="1"/>
        </right>
        <top style="thin">
          <color auto="1"/>
        </top>
        <bottom style="thin">
          <color auto="1"/>
        </bottom>
        <vertical/>
        <horizontal/>
      </border>
    </dxf>
    <dxf>
      <fill>
        <patternFill patternType="solid">
          <fgColor indexed="64"/>
          <bgColor theme="8" tint="0.59999389629810485"/>
        </patternFill>
      </fill>
    </dxf>
    <dxf>
      <border outline="0">
        <bottom style="thin">
          <color auto="1"/>
        </bottom>
      </border>
    </dxf>
    <dxf>
      <font>
        <b val="0"/>
        <i val="0"/>
        <strike val="0"/>
        <condense val="0"/>
        <extend val="0"/>
        <outline val="0"/>
        <shadow val="0"/>
        <u val="none"/>
        <vertAlign val="baseline"/>
        <sz val="11"/>
        <color auto="1"/>
        <name val="Times New Roman"/>
        <scheme val="none"/>
      </font>
      <alignment horizontal="right"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auto="1"/>
        <name val="Times New Roman"/>
        <scheme val="none"/>
      </font>
      <numFmt numFmtId="6" formatCode="#,##0_);[Red]\(#,##0\)"/>
      <fill>
        <patternFill patternType="solid">
          <fgColor indexed="64"/>
          <bgColor rgb="FFD8D8D8"/>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4:O96" totalsRowShown="0" headerRowDxfId="137" dataDxfId="135" totalsRowDxfId="133" headerRowBorderDxfId="136" tableBorderDxfId="134">
  <autoFilter ref="A4:O96" xr:uid="{00000000-0009-0000-0100-000001000000}"/>
  <tableColumns count="15">
    <tableColumn id="1" xr3:uid="{00000000-0010-0000-0100-000001000000}" name="STT" dataDxfId="132" totalsRowDxfId="131"/>
    <tableColumn id="3" xr3:uid="{00000000-0010-0000-0100-000003000000}" name="Ký hiệu" dataDxfId="130" totalsRowDxfId="129"/>
    <tableColumn id="4" xr3:uid="{00000000-0010-0000-0100-000004000000}" name="Ngày hóa đơn" dataDxfId="128" totalsRowDxfId="127"/>
    <tableColumn id="5" xr3:uid="{00000000-0010-0000-0100-000005000000}" name="Người mua hàng" dataDxfId="126" totalsRowDxfId="125"/>
    <tableColumn id="6" xr3:uid="{00000000-0010-0000-0100-000006000000}" name="Doanh số bán chưa thuế" dataDxfId="124" totalsRowDxfId="123"/>
    <tableColumn id="7" xr3:uid="{00000000-0010-0000-0100-000007000000}" name="Thuế GTGT" dataDxfId="122" totalsRowDxfId="121"/>
    <tableColumn id="8" xr3:uid="{00000000-0010-0000-0100-000008000000}" name="Tổng tiền" dataDxfId="120" totalsRowDxfId="119"/>
    <tableColumn id="9" xr3:uid="{00000000-0010-0000-0100-000009000000}" name="Chú thích" dataDxfId="118" totalsRowDxfId="117"/>
    <tableColumn id="2" xr3:uid="{00000000-0010-0000-0100-000002000000}" name="wcm phản hồi" dataDxfId="116" totalsRowDxfId="115"/>
    <tableColumn id="11" xr3:uid="{00000000-0010-0000-0100-00000B000000}" name="Hướng xli" dataDxfId="114" totalsRowDxfId="113"/>
    <tableColumn id="10" xr3:uid="{00000000-0010-0000-0100-00000A000000}" name="Điểm giao" dataDxfId="112" totalsRowDxfId="111">
      <calculatedColumnFormula>VLOOKUP(Table1[[#This Row],[Người mua hàng]],Sheet1!E:P,8,0)</calculatedColumnFormula>
    </tableColumn>
    <tableColumn id="12" xr3:uid="{00000000-0010-0000-0100-00000C000000}" name="Column2" dataDxfId="110" totalsRowDxfId="109"/>
    <tableColumn id="13" xr3:uid="{00000000-0010-0000-0100-00000D000000}" name="Địa chỉ" dataDxfId="108" totalsRowDxfId="107">
      <calculatedColumnFormula>VLOOKUP(Table1[[#This Row],[Người mua hàng]],Sheet1!E:P,9,0)</calculatedColumnFormula>
    </tableColumn>
    <tableColumn id="14" xr3:uid="{00000000-0010-0000-0100-00000E000000}" name="Miền" dataDxfId="106" totalsRowDxfId="105">
      <calculatedColumnFormula>VLOOKUP(Table1[[#This Row],[Người mua hàng]],Sheet1!E:P,11,0)</calculatedColumnFormula>
    </tableColumn>
    <tableColumn id="15" xr3:uid="{1D551CBF-E70B-4942-B14F-377CDE2EA15A}" name="Column1" dataDxfId="104" totalsRowDxfId="10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14" displayName="Table14" ref="A4:O96" totalsRowShown="0" headerRowDxfId="102" dataDxfId="100" totalsRowDxfId="98" headerRowBorderDxfId="101" tableBorderDxfId="99">
  <autoFilter ref="A4:O96" xr:uid="{00000000-0009-0000-0100-000003000000}">
    <filterColumn colId="9">
      <filters>
        <filter val="NCC điều chỉnh giảm toàn bộ HĐ"/>
      </filters>
    </filterColumn>
    <filterColumn colId="13">
      <filters>
        <filter val="Quảng Ninh"/>
        <filter val="Thanh Hóa"/>
        <filter val="TP.Hà Nội"/>
        <filter val="TP.Hải Phòng"/>
      </filters>
    </filterColumn>
  </autoFilter>
  <tableColumns count="15">
    <tableColumn id="1" xr3:uid="{00000000-0010-0000-0000-000001000000}" name="STT" dataDxfId="97" totalsRowDxfId="96"/>
    <tableColumn id="3" xr3:uid="{00000000-0010-0000-0000-000003000000}" name="Ký hiệu" dataDxfId="95" totalsRowDxfId="94"/>
    <tableColumn id="4" xr3:uid="{00000000-0010-0000-0000-000004000000}" name="Ngày hóa đơn" dataDxfId="93" totalsRowDxfId="92"/>
    <tableColumn id="5" xr3:uid="{00000000-0010-0000-0000-000005000000}" name="Người mua hàng" dataDxfId="91" totalsRowDxfId="90"/>
    <tableColumn id="6" xr3:uid="{00000000-0010-0000-0000-000006000000}" name="Doanh số bán chưa thuế" dataDxfId="89" totalsRowDxfId="88"/>
    <tableColumn id="7" xr3:uid="{00000000-0010-0000-0000-000007000000}" name="Thuế GTGT" dataDxfId="87" totalsRowDxfId="86"/>
    <tableColumn id="8" xr3:uid="{00000000-0010-0000-0000-000008000000}" name="Tổng tiền" dataDxfId="85" totalsRowDxfId="84"/>
    <tableColumn id="9" xr3:uid="{00000000-0010-0000-0000-000009000000}" name="Chú thích" dataDxfId="83" totalsRowDxfId="82"/>
    <tableColumn id="2" xr3:uid="{00000000-0010-0000-0000-000002000000}" name="wcm phản hồi" dataDxfId="81" totalsRowDxfId="80"/>
    <tableColumn id="11" xr3:uid="{00000000-0010-0000-0000-00000B000000}" name="Hướng xli" dataDxfId="79" totalsRowDxfId="78"/>
    <tableColumn id="10" xr3:uid="{00000000-0010-0000-0000-00000A000000}" name="Điểm giao" dataDxfId="77" totalsRowDxfId="76">
      <calculatedColumnFormula>VLOOKUP(Table14[[#This Row],[Người mua hàng]],Sheet1!E:P,8,0)</calculatedColumnFormula>
    </tableColumn>
    <tableColumn id="12" xr3:uid="{00000000-0010-0000-0000-00000C000000}" name="Column2" dataDxfId="75" totalsRowDxfId="74"/>
    <tableColumn id="13" xr3:uid="{00000000-0010-0000-0000-00000D000000}" name="Địa chỉ" dataDxfId="73" totalsRowDxfId="72">
      <calculatedColumnFormula>VLOOKUP(Table14[[#This Row],[Người mua hàng]],Sheet1!E:P,9,0)</calculatedColumnFormula>
    </tableColumn>
    <tableColumn id="14" xr3:uid="{00000000-0010-0000-0000-00000E000000}" name="Miền" dataDxfId="71" totalsRowDxfId="70">
      <calculatedColumnFormula>VLOOKUP(Table14[[#This Row],[Người mua hàng]],Sheet1!E:P,11,0)</calculatedColumnFormula>
    </tableColumn>
    <tableColumn id="15" xr3:uid="{3315AEC2-AECD-4AE7-9E99-F811168AE4F6}" name="Column1" dataDxfId="69" totalsRowDxfId="68">
      <calculatedColumnFormula>VLOOKUP(Table14[[#This Row],[Người mua hàng]],Table145[[Người mua hàng]:[Column1]],12,0)</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4:M98" totalsRowShown="0" headerRowDxfId="67" dataDxfId="65" totalsRowDxfId="63" headerRowBorderDxfId="66" tableBorderDxfId="64">
  <autoFilter ref="B4:M98" xr:uid="{00000000-0009-0000-0100-000002000000}"/>
  <tableColumns count="12">
    <tableColumn id="1" xr3:uid="{00000000-0010-0000-0200-000001000000}" name="STT" dataDxfId="62" totalsRowDxfId="61"/>
    <tableColumn id="3" xr3:uid="{00000000-0010-0000-0200-000003000000}" name="Ký hiệu" dataDxfId="60" totalsRowDxfId="59"/>
    <tableColumn id="4" xr3:uid="{00000000-0010-0000-0200-000004000000}" name="Ngày hóa đơn" dataDxfId="58" totalsRowDxfId="57"/>
    <tableColumn id="5" xr3:uid="{00000000-0010-0000-0200-000005000000}" name="Người mua hàng" dataDxfId="56" totalsRowDxfId="55"/>
    <tableColumn id="6" xr3:uid="{00000000-0010-0000-0200-000006000000}" name="Doanh số bán chưa thuế" dataDxfId="54" totalsRowDxfId="53"/>
    <tableColumn id="7" xr3:uid="{00000000-0010-0000-0200-000007000000}" name="Thuế GTGT" dataDxfId="52" totalsRowDxfId="51"/>
    <tableColumn id="8" xr3:uid="{00000000-0010-0000-0200-000008000000}" name="Tổng tiền" dataDxfId="50" totalsRowDxfId="49"/>
    <tableColumn id="9" xr3:uid="{00000000-0010-0000-0200-000009000000}" name="Chú thích" dataDxfId="48" totalsRowDxfId="47"/>
    <tableColumn id="11" xr3:uid="{00000000-0010-0000-0200-00000B000000}" name="Ngọc Thơm Check" dataDxfId="46" totalsRowDxfId="45"/>
    <tableColumn id="13" xr3:uid="{00000000-0010-0000-0200-00000D000000}" name="Column1" dataDxfId="44" totalsRowDxfId="43"/>
    <tableColumn id="2" xr3:uid="{00000000-0010-0000-0200-000002000000}" name="ĐIỂM GIAO" dataDxfId="42" totalsRowDxfId="41"/>
    <tableColumn id="10" xr3:uid="{00000000-0010-0000-0200-00000A000000}" name="ĐỊA CHỈ" dataDxfId="40" totalsRowDxfId="3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45" displayName="Table145" ref="A4:O85" totalsRowShown="0" headerRowDxfId="38" dataDxfId="36" totalsRowDxfId="34" headerRowBorderDxfId="37" tableBorderDxfId="35">
  <autoFilter ref="A4:O85" xr:uid="{00000000-0009-0000-0100-000004000000}">
    <filterColumn colId="9">
      <filters>
        <filter val="NCC điều chỉnh giảm toàn bộ HĐ"/>
      </filters>
    </filterColumn>
    <filterColumn colId="13">
      <filters>
        <filter val="Quảng Ninh"/>
        <filter val="Thanh Hóa"/>
        <filter val="TP.Hà Nội"/>
        <filter val="TP.Hải Phòng"/>
      </filters>
    </filterColumn>
  </autoFilter>
  <tableColumns count="15">
    <tableColumn id="1" xr3:uid="{00000000-0010-0000-0300-000001000000}" name="STT" dataDxfId="33" totalsRowDxfId="32"/>
    <tableColumn id="3" xr3:uid="{00000000-0010-0000-0300-000003000000}" name="Ký hiệu" dataDxfId="31" totalsRowDxfId="30"/>
    <tableColumn id="4" xr3:uid="{00000000-0010-0000-0300-000004000000}" name="Ngày hóa đơn" dataDxfId="29" totalsRowDxfId="28"/>
    <tableColumn id="5" xr3:uid="{00000000-0010-0000-0300-000005000000}" name="Người mua hàng" dataDxfId="27" totalsRowDxfId="26"/>
    <tableColumn id="6" xr3:uid="{00000000-0010-0000-0300-000006000000}" name="Doanh số bán chưa thuế" dataDxfId="25" totalsRowDxfId="24"/>
    <tableColumn id="7" xr3:uid="{00000000-0010-0000-0300-000007000000}" name="Thuế GTGT" dataDxfId="23" totalsRowDxfId="22"/>
    <tableColumn id="8" xr3:uid="{00000000-0010-0000-0300-000008000000}" name="Tổng tiền" dataDxfId="21" totalsRowDxfId="20"/>
    <tableColumn id="9" xr3:uid="{00000000-0010-0000-0300-000009000000}" name="Chú thích" dataDxfId="19" totalsRowDxfId="18"/>
    <tableColumn id="2" xr3:uid="{00000000-0010-0000-0300-000002000000}" name="wcm phản hồi" dataDxfId="17" totalsRowDxfId="16"/>
    <tableColumn id="11" xr3:uid="{00000000-0010-0000-0300-00000B000000}" name="Hướng xli" dataDxfId="15" totalsRowDxfId="14"/>
    <tableColumn id="10" xr3:uid="{00000000-0010-0000-0300-00000A000000}" name="Điểm giao" dataDxfId="13" totalsRowDxfId="12">
      <calculatedColumnFormula>VLOOKUP(Table145[[#This Row],[Người mua hàng]],Sheet1!E:P,8,0)</calculatedColumnFormula>
    </tableColumn>
    <tableColumn id="12" xr3:uid="{00000000-0010-0000-0300-00000C000000}" name="Column2" dataDxfId="11" totalsRowDxfId="10"/>
    <tableColumn id="13" xr3:uid="{00000000-0010-0000-0300-00000D000000}" name="Địa chỉ" dataDxfId="9" totalsRowDxfId="8">
      <calculatedColumnFormula>VLOOKUP(Table145[[#This Row],[Người mua hàng]],Sheet1!E:P,9,0)</calculatedColumnFormula>
    </tableColumn>
    <tableColumn id="14" xr3:uid="{00000000-0010-0000-0300-00000E000000}" name="Miền" dataDxfId="7" totalsRowDxfId="6">
      <calculatedColumnFormula>VLOOKUP(Table145[[#This Row],[Người mua hàng]],Sheet1!E:P,11,0)</calculatedColumnFormula>
    </tableColumn>
    <tableColumn id="15" xr3:uid="{00000000-0010-0000-0300-00000F000000}" name="Column1" dataDxfId="5" totalsRow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6"/>
  <sheetViews>
    <sheetView tabSelected="1" topLeftCell="M1" zoomScale="73" zoomScaleNormal="73" workbookViewId="0">
      <selection activeCell="T5" sqref="T5"/>
    </sheetView>
  </sheetViews>
  <sheetFormatPr defaultRowHeight="15" x14ac:dyDescent="0.25"/>
  <cols>
    <col min="1" max="1" width="25.7109375" customWidth="1"/>
    <col min="2" max="2" width="13.28515625" customWidth="1"/>
    <col min="3" max="3" width="14" customWidth="1"/>
    <col min="4" max="4" width="15.7109375" customWidth="1"/>
    <col min="5" max="5" width="18.28515625" customWidth="1"/>
    <col min="6" max="6" width="25.42578125" customWidth="1"/>
    <col min="7" max="7" width="14.5703125" customWidth="1"/>
    <col min="8" max="8" width="26.42578125" hidden="1" customWidth="1"/>
    <col min="9" max="9" width="59.140625" customWidth="1"/>
    <col min="10" max="10" width="39.28515625" style="57" customWidth="1"/>
    <col min="11" max="11" width="42.85546875" style="57" customWidth="1"/>
    <col min="12" max="12" width="9.140625" style="57" customWidth="1"/>
    <col min="13" max="13" width="136.28515625" style="57" customWidth="1"/>
    <col min="14" max="14" width="17" style="57" customWidth="1"/>
    <col min="15" max="17" width="24" customWidth="1"/>
  </cols>
  <sheetData>
    <row r="1" spans="1:17" ht="18.75" x14ac:dyDescent="0.3">
      <c r="A1" s="1" t="s">
        <v>55</v>
      </c>
      <c r="B1" s="2"/>
      <c r="C1" s="2"/>
      <c r="D1" s="2"/>
      <c r="E1" s="2"/>
      <c r="F1" s="2"/>
      <c r="G1" s="2"/>
      <c r="H1" s="2"/>
    </row>
    <row r="2" spans="1:17" x14ac:dyDescent="0.25">
      <c r="A2" s="3"/>
      <c r="B2" s="3"/>
      <c r="C2" s="3"/>
      <c r="D2" s="3"/>
      <c r="E2" s="3"/>
      <c r="F2" s="3"/>
      <c r="G2" s="3"/>
      <c r="H2" s="3"/>
    </row>
    <row r="3" spans="1:17" x14ac:dyDescent="0.25">
      <c r="A3" s="3"/>
      <c r="B3" s="3"/>
      <c r="C3" s="3"/>
      <c r="D3" s="3"/>
      <c r="E3" s="3"/>
      <c r="F3" s="3"/>
      <c r="G3" s="3"/>
      <c r="H3" s="3"/>
    </row>
    <row r="4" spans="1:17" ht="28.5" x14ac:dyDescent="0.25">
      <c r="A4" s="4" t="s">
        <v>0</v>
      </c>
      <c r="B4" s="5" t="s">
        <v>1</v>
      </c>
      <c r="C4" s="6" t="s">
        <v>2</v>
      </c>
      <c r="D4" s="5" t="s">
        <v>3</v>
      </c>
      <c r="E4" s="7" t="s">
        <v>4</v>
      </c>
      <c r="F4" s="7" t="s">
        <v>5</v>
      </c>
      <c r="G4" s="7" t="s">
        <v>6</v>
      </c>
      <c r="H4" s="8" t="s">
        <v>7</v>
      </c>
      <c r="I4" s="7" t="s">
        <v>148</v>
      </c>
      <c r="J4" s="58" t="s">
        <v>362</v>
      </c>
      <c r="K4" s="58" t="s">
        <v>670</v>
      </c>
      <c r="L4" s="58" t="s">
        <v>669</v>
      </c>
      <c r="M4" s="58" t="s">
        <v>671</v>
      </c>
      <c r="N4" s="58" t="s">
        <v>672</v>
      </c>
      <c r="O4" s="72" t="s">
        <v>368</v>
      </c>
      <c r="P4" s="72" t="s">
        <v>688</v>
      </c>
      <c r="Q4" s="72" t="s">
        <v>689</v>
      </c>
    </row>
    <row r="5" spans="1:17" ht="45" x14ac:dyDescent="0.25">
      <c r="A5" s="9" t="s">
        <v>57</v>
      </c>
      <c r="B5" s="10" t="s">
        <v>56</v>
      </c>
      <c r="C5" s="11">
        <v>45456</v>
      </c>
      <c r="D5" s="10">
        <v>4160177182</v>
      </c>
      <c r="E5" s="12">
        <v>1686858</v>
      </c>
      <c r="F5" s="12">
        <v>134949</v>
      </c>
      <c r="G5" s="12">
        <v>1821807</v>
      </c>
      <c r="H5" s="13" t="s">
        <v>9</v>
      </c>
      <c r="I5" s="20" t="s">
        <v>330</v>
      </c>
      <c r="J5" s="59" t="s">
        <v>364</v>
      </c>
      <c r="K5" s="59" t="str">
        <f>VLOOKUP(Table1[[#This Row],[Người mua hàng]],Sheet1!E:P,8,0)</f>
        <v>4146 - WIN HCM Lô BC1, tầng trệt, khu BC</v>
      </c>
      <c r="L5" s="59"/>
      <c r="M5" s="59" t="str">
        <f>VLOOKUP(Table1[[#This Row],[Người mua hàng]],Sheet1!E:P,9,0)</f>
        <v>Chung cư Phú Lợi D1, đường Phạm Thế Hiển, Quận 8, TP. Hồ Chí Minh Việt Nam</v>
      </c>
      <c r="N5" s="59" t="str">
        <f>VLOOKUP(Table1[[#This Row],[Người mua hàng]],Sheet1!E:P,11,0)</f>
        <v>TP.Hồ Chí Minh</v>
      </c>
      <c r="O5" s="75" t="s">
        <v>684</v>
      </c>
      <c r="P5" s="75">
        <v>0</v>
      </c>
      <c r="Q5" s="75" t="s">
        <v>690</v>
      </c>
    </row>
    <row r="6" spans="1:17" x14ac:dyDescent="0.25">
      <c r="A6" s="9" t="s">
        <v>58</v>
      </c>
      <c r="B6" s="10" t="s">
        <v>56</v>
      </c>
      <c r="C6" s="11">
        <v>45471</v>
      </c>
      <c r="D6" s="10">
        <v>4160800363</v>
      </c>
      <c r="E6" s="12">
        <v>889400</v>
      </c>
      <c r="F6" s="12">
        <v>71152</v>
      </c>
      <c r="G6" s="12">
        <v>960552</v>
      </c>
      <c r="H6" s="13" t="s">
        <v>9</v>
      </c>
      <c r="I6" s="12" t="s">
        <v>149</v>
      </c>
      <c r="J6" s="60"/>
      <c r="K6" s="60" t="str">
        <f>VLOOKUP(Table1[[#This Row],[Người mua hàng]],Sheet1!E:P,8,0)</f>
        <v>4303 - WIN HCM Trệt CC 36 Trịnh Đình Thảo</v>
      </c>
      <c r="L6" s="60"/>
      <c r="M6" s="60" t="str">
        <f>VLOOKUP(Table1[[#This Row],[Người mua hàng]],Sheet1!E:P,9,0)</f>
        <v>Khu TM Tầng trệt, tháp A, KCH 36 Trịnh Đình Thảo, P. Hòa Thạnh, Quận Tân Phú, TP. Hồ Chí Minh Việt Nam</v>
      </c>
      <c r="N6" s="60" t="str">
        <f>VLOOKUP(Table1[[#This Row],[Người mua hàng]],Sheet1!E:P,11,0)</f>
        <v>TP.Hồ Chí Minh</v>
      </c>
      <c r="O6" s="75"/>
      <c r="P6" s="75">
        <v>0</v>
      </c>
      <c r="Q6" s="75" t="s">
        <v>690</v>
      </c>
    </row>
    <row r="7" spans="1:17" ht="45" x14ac:dyDescent="0.25">
      <c r="A7" s="9" t="s">
        <v>59</v>
      </c>
      <c r="B7" s="10" t="s">
        <v>56</v>
      </c>
      <c r="C7" s="11">
        <v>45477</v>
      </c>
      <c r="D7" s="10">
        <v>4160781730</v>
      </c>
      <c r="E7" s="12">
        <v>1517465</v>
      </c>
      <c r="F7" s="12">
        <v>121397</v>
      </c>
      <c r="G7" s="12">
        <v>1638862</v>
      </c>
      <c r="H7" s="13" t="s">
        <v>9</v>
      </c>
      <c r="I7" s="20" t="s">
        <v>361</v>
      </c>
      <c r="J7" s="60" t="s">
        <v>363</v>
      </c>
      <c r="K7" s="60" t="str">
        <f>VLOOKUP(Table1[[#This Row],[Người mua hàng]],Sheet1!E:P,8,0)</f>
        <v>6634 - WM+ HNI V3–B01, KĐT An Hưng</v>
      </c>
      <c r="L7" s="60" t="s">
        <v>668</v>
      </c>
      <c r="M7" s="60" t="str">
        <f>VLOOKUP(Table1[[#This Row],[Người mua hàng]],Sheet1!E:P,9,0)</f>
        <v>V3–B01, Khu đô thị mới An Hưng, Phường La Khê, Quận Hà Đông, TP. Hà Nội Việt Nam</v>
      </c>
      <c r="N7" s="60" t="str">
        <f>VLOOKUP(Table1[[#This Row],[Người mua hàng]],Sheet1!E:P,11,0)</f>
        <v>TP.Hà Nội</v>
      </c>
      <c r="O7" s="75" t="s">
        <v>684</v>
      </c>
      <c r="P7" s="75" t="s">
        <v>675</v>
      </c>
      <c r="Q7" s="75" t="s">
        <v>182</v>
      </c>
    </row>
    <row r="8" spans="1:17" ht="45" x14ac:dyDescent="0.25">
      <c r="A8" s="9" t="s">
        <v>60</v>
      </c>
      <c r="B8" s="10" t="s">
        <v>56</v>
      </c>
      <c r="C8" s="11">
        <v>45477</v>
      </c>
      <c r="D8" s="71">
        <v>4160864944</v>
      </c>
      <c r="E8" s="12">
        <v>1351677</v>
      </c>
      <c r="F8" s="12">
        <v>108134</v>
      </c>
      <c r="G8" s="12">
        <v>1459811</v>
      </c>
      <c r="H8" s="13" t="s">
        <v>9</v>
      </c>
      <c r="I8" s="20" t="s">
        <v>331</v>
      </c>
      <c r="J8" s="59" t="s">
        <v>364</v>
      </c>
      <c r="K8" s="60" t="str">
        <f>VLOOKUP(Table1[[#This Row],[Người mua hàng]],Sheet1!E:P,8,0)</f>
        <v>5509 - WM+ HNI Thôn 4 Xã Cát Quế</v>
      </c>
      <c r="L8" s="60"/>
      <c r="M8" s="60" t="str">
        <f>VLOOKUP(Table1[[#This Row],[Người mua hàng]],Sheet1!E:P,9,0)</f>
        <v>Thôn 4 Xã Cát Quế, Huyện Hoài Đức, TP. Hà Nội Việt Nam</v>
      </c>
      <c r="N8" s="60" t="str">
        <f>VLOOKUP(Table1[[#This Row],[Người mua hàng]],Sheet1!E:P,11,0)</f>
        <v>TP.Hà Nội</v>
      </c>
      <c r="O8" s="74" t="s">
        <v>682</v>
      </c>
      <c r="P8" s="74" t="s">
        <v>677</v>
      </c>
      <c r="Q8" s="74" t="s">
        <v>182</v>
      </c>
    </row>
    <row r="9" spans="1:17" ht="45" x14ac:dyDescent="0.25">
      <c r="A9" s="9" t="s">
        <v>61</v>
      </c>
      <c r="B9" s="10" t="s">
        <v>56</v>
      </c>
      <c r="C9" s="11">
        <v>45477</v>
      </c>
      <c r="D9" s="10">
        <v>4160833945</v>
      </c>
      <c r="E9" s="12">
        <v>1111175</v>
      </c>
      <c r="F9" s="12">
        <v>88894</v>
      </c>
      <c r="G9" s="12">
        <v>1200069</v>
      </c>
      <c r="H9" s="13" t="s">
        <v>9</v>
      </c>
      <c r="I9" s="20" t="s">
        <v>331</v>
      </c>
      <c r="J9" s="59" t="s">
        <v>364</v>
      </c>
      <c r="K9" s="60" t="str">
        <f>VLOOKUP(Table1[[#This Row],[Người mua hàng]],Sheet1!E:P,8,0)</f>
        <v>4967 - WM+ HNI Golden West</v>
      </c>
      <c r="L9" s="60"/>
      <c r="M9" s="60" t="str">
        <f>VLOOKUP(Table1[[#This Row],[Người mua hàng]],Sheet1!E:P,9,0)</f>
        <v>Tầng 1, Tòa nhà Golden West, Số 2 Lê Văn Thiêm, Phường Nhân Chính, Quận Thanh Xuân, TP. Hà Nội Việt Nam</v>
      </c>
      <c r="N9" s="60" t="str">
        <f>VLOOKUP(Table1[[#This Row],[Người mua hàng]],Sheet1!E:P,11,0)</f>
        <v>TP.Hà Nội</v>
      </c>
      <c r="O9" s="74" t="s">
        <v>683</v>
      </c>
      <c r="P9" s="74" t="s">
        <v>679</v>
      </c>
      <c r="Q9" s="74" t="s">
        <v>182</v>
      </c>
    </row>
    <row r="10" spans="1:17" ht="45" x14ac:dyDescent="0.25">
      <c r="A10" s="9" t="s">
        <v>62</v>
      </c>
      <c r="B10" s="10" t="s">
        <v>56</v>
      </c>
      <c r="C10" s="11">
        <v>45477</v>
      </c>
      <c r="D10" s="10">
        <v>4160822589</v>
      </c>
      <c r="E10" s="12">
        <v>1129876</v>
      </c>
      <c r="F10" s="12">
        <v>90390</v>
      </c>
      <c r="G10" s="12">
        <v>1220266</v>
      </c>
      <c r="H10" s="13" t="s">
        <v>9</v>
      </c>
      <c r="I10" s="20" t="s">
        <v>332</v>
      </c>
      <c r="J10" s="59" t="s">
        <v>364</v>
      </c>
      <c r="K10" s="60" t="str">
        <f>VLOOKUP(Table1[[#This Row],[Người mua hàng]],Sheet1!E:P,8,0)</f>
        <v>4360 - WM+ HNI Tổ 1, TT Quang Minh</v>
      </c>
      <c r="L10" s="60"/>
      <c r="M10" s="60" t="str">
        <f>VLOOKUP(Table1[[#This Row],[Người mua hàng]],Sheet1!E:P,9,0)</f>
        <v>Tổ 1, TT Quang Minh, H. Mê Linh, TP. Hà Nội Việt Nam</v>
      </c>
      <c r="N10" s="60" t="str">
        <f>VLOOKUP(Table1[[#This Row],[Người mua hàng]],Sheet1!E:P,11,0)</f>
        <v>TP.Hà Nội</v>
      </c>
      <c r="O10" s="74" t="s">
        <v>683</v>
      </c>
      <c r="P10" s="74" t="s">
        <v>677</v>
      </c>
      <c r="Q10" s="74" t="s">
        <v>182</v>
      </c>
    </row>
    <row r="11" spans="1:17" ht="45" x14ac:dyDescent="0.25">
      <c r="A11" s="9" t="s">
        <v>63</v>
      </c>
      <c r="B11" s="10" t="s">
        <v>56</v>
      </c>
      <c r="C11" s="11">
        <v>45477</v>
      </c>
      <c r="D11" s="10">
        <v>4160914201</v>
      </c>
      <c r="E11" s="12">
        <v>1617155</v>
      </c>
      <c r="F11" s="12">
        <v>129372</v>
      </c>
      <c r="G11" s="12">
        <v>1746527</v>
      </c>
      <c r="H11" s="13" t="s">
        <v>9</v>
      </c>
      <c r="I11" s="20" t="s">
        <v>361</v>
      </c>
      <c r="J11" s="60" t="s">
        <v>363</v>
      </c>
      <c r="K11" s="60" t="str">
        <f>VLOOKUP(Table1[[#This Row],[Người mua hàng]],Sheet1!E:P,8,0)</f>
        <v>6738 - WM+ HNI TDP Nguyên Xá 1</v>
      </c>
      <c r="L11" s="60"/>
      <c r="M11" s="60" t="str">
        <f>VLOOKUP(Table1[[#This Row],[Người mua hàng]],Sheet1!E:P,9,0)</f>
        <v>TDP Nguyên Xá 1, Phường Minh Khai, Quận Bắc Từ Liêm TP. Hà Nội Việt Nam</v>
      </c>
      <c r="N11" s="60" t="str">
        <f>VLOOKUP(Table1[[#This Row],[Người mua hàng]],Sheet1!E:P,11,0)</f>
        <v>TP.Hà Nội</v>
      </c>
      <c r="O11" s="75" t="s">
        <v>684</v>
      </c>
      <c r="P11" s="75" t="s">
        <v>675</v>
      </c>
      <c r="Q11" s="75" t="s">
        <v>182</v>
      </c>
    </row>
    <row r="12" spans="1:17" ht="45" x14ac:dyDescent="0.25">
      <c r="A12" s="9" t="s">
        <v>64</v>
      </c>
      <c r="B12" s="10" t="s">
        <v>56</v>
      </c>
      <c r="C12" s="11">
        <v>45477</v>
      </c>
      <c r="D12" s="10">
        <v>4160866190</v>
      </c>
      <c r="E12" s="12">
        <v>1372740</v>
      </c>
      <c r="F12" s="12">
        <v>109819</v>
      </c>
      <c r="G12" s="12">
        <v>1482559</v>
      </c>
      <c r="H12" s="13" t="s">
        <v>9</v>
      </c>
      <c r="I12" s="20" t="s">
        <v>333</v>
      </c>
      <c r="J12" s="59" t="s">
        <v>364</v>
      </c>
      <c r="K12" s="60" t="str">
        <f>VLOOKUP(Table1[[#This Row],[Người mua hàng]],Sheet1!E:P,8,0)</f>
        <v>3168 - WM+ HNI 153 Hữu Hưng</v>
      </c>
      <c r="L12" s="60"/>
      <c r="M12" s="60" t="str">
        <f>VLOOKUP(Table1[[#This Row],[Người mua hàng]],Sheet1!E:P,9,0)</f>
        <v>Số 153 Hữu Hưng, Phường Tây Mỗ, Quận Nam Từ Liêm, TP. Hà Nội Việt Nam</v>
      </c>
      <c r="N12" s="60" t="str">
        <f>VLOOKUP(Table1[[#This Row],[Người mua hàng]],Sheet1!E:P,11,0)</f>
        <v>TP.Hà Nội</v>
      </c>
      <c r="O12" s="74" t="s">
        <v>683</v>
      </c>
      <c r="P12" s="74" t="s">
        <v>677</v>
      </c>
      <c r="Q12" s="74" t="s">
        <v>182</v>
      </c>
    </row>
    <row r="13" spans="1:17" ht="45" x14ac:dyDescent="0.25">
      <c r="A13" s="9" t="s">
        <v>65</v>
      </c>
      <c r="B13" s="10" t="s">
        <v>56</v>
      </c>
      <c r="C13" s="11">
        <v>45477</v>
      </c>
      <c r="D13" s="10">
        <v>4161006279</v>
      </c>
      <c r="E13" s="12">
        <v>835750</v>
      </c>
      <c r="F13" s="12">
        <v>66860</v>
      </c>
      <c r="G13" s="12">
        <v>902610</v>
      </c>
      <c r="H13" s="13" t="s">
        <v>9</v>
      </c>
      <c r="I13" s="20" t="s">
        <v>334</v>
      </c>
      <c r="J13" s="59" t="s">
        <v>364</v>
      </c>
      <c r="K13" s="60" t="str">
        <f>VLOOKUP(Table1[[#This Row],[Người mua hàng]],Sheet1!E:P,8,0)</f>
        <v>3291 - WM+ HNI Khu nhà ở Viện 103</v>
      </c>
      <c r="L13" s="60"/>
      <c r="M13" s="60" t="str">
        <f>VLOOKUP(Table1[[#This Row],[Người mua hàng]],Sheet1!E:P,9,0)</f>
        <v>2-NV1, Khu nhà ở cho cán bộ, nhân viên Viện 103 –, Học viện quân y, xã Tân Triều, Huyện Thanh Trì, TP. Hà Nội Việt Nam</v>
      </c>
      <c r="N13" s="60" t="str">
        <f>VLOOKUP(Table1[[#This Row],[Người mua hàng]],Sheet1!E:P,11,0)</f>
        <v>TP.Hà Nội</v>
      </c>
      <c r="O13" s="74" t="s">
        <v>682</v>
      </c>
      <c r="P13" s="74" t="s">
        <v>677</v>
      </c>
      <c r="Q13" s="74" t="s">
        <v>182</v>
      </c>
    </row>
    <row r="14" spans="1:17" ht="30" x14ac:dyDescent="0.25">
      <c r="A14" s="9" t="s">
        <v>66</v>
      </c>
      <c r="B14" s="10" t="s">
        <v>56</v>
      </c>
      <c r="C14" s="11">
        <v>45477</v>
      </c>
      <c r="D14" s="10">
        <v>4161073493</v>
      </c>
      <c r="E14" s="12">
        <v>1802374</v>
      </c>
      <c r="F14" s="12">
        <v>144190</v>
      </c>
      <c r="G14" s="12">
        <v>1946564</v>
      </c>
      <c r="H14" s="13" t="s">
        <v>9</v>
      </c>
      <c r="I14" s="20" t="s">
        <v>361</v>
      </c>
      <c r="J14" s="60" t="s">
        <v>363</v>
      </c>
      <c r="K14" s="60" t="str">
        <f>VLOOKUP(Table1[[#This Row],[Người mua hàng]],Sheet1!E:P,8,0)</f>
        <v>3530 - WM+ HNI Five Star Kim Giang</v>
      </c>
      <c r="L14" s="60"/>
      <c r="M14" s="60" t="str">
        <f>VLOOKUP(Table1[[#This Row],[Người mua hàng]],Sheet1!E:P,9,0)</f>
        <v>Tầng 1, Khu trung tâm thương mại – Tòa nhà Five Star Garden, số 2 Kim Giang, Phường Kim Giang, Quận Thanh Xuân, TP. Hà Nội Việt Nam</v>
      </c>
      <c r="N14" s="60" t="str">
        <f>VLOOKUP(Table1[[#This Row],[Người mua hàng]],Sheet1!E:P,11,0)</f>
        <v>TP.Hà Nội</v>
      </c>
      <c r="O14" s="74" t="s">
        <v>682</v>
      </c>
      <c r="P14" s="74" t="s">
        <v>676</v>
      </c>
      <c r="Q14" s="74" t="s">
        <v>182</v>
      </c>
    </row>
    <row r="15" spans="1:17" ht="30" x14ac:dyDescent="0.25">
      <c r="A15" s="9" t="s">
        <v>67</v>
      </c>
      <c r="B15" s="10" t="s">
        <v>56</v>
      </c>
      <c r="C15" s="11">
        <v>45477</v>
      </c>
      <c r="D15" s="10">
        <v>4160625979</v>
      </c>
      <c r="E15" s="12">
        <v>797970</v>
      </c>
      <c r="F15" s="12">
        <v>63838</v>
      </c>
      <c r="G15" s="12">
        <v>861808</v>
      </c>
      <c r="H15" s="13" t="s">
        <v>9</v>
      </c>
      <c r="I15" s="12" t="s">
        <v>151</v>
      </c>
      <c r="J15" s="60" t="s">
        <v>365</v>
      </c>
      <c r="K15" s="60" t="str">
        <f>VLOOKUP(Table1[[#This Row],[Người mua hàng]],Sheet1!E:P,8,0)</f>
        <v>1616 - WM VCP TTH Hùng Vương</v>
      </c>
      <c r="L15" s="60"/>
      <c r="M15" s="60" t="str">
        <f>VLOOKUP(Table1[[#This Row],[Người mua hàng]],Sheet1!E:P,9,0)</f>
        <v>Số 50A Hùng Vương, Phường Phú Nhuận, Thành Phố Huế, T. Thừa Thiên - Huế Việt Nam</v>
      </c>
      <c r="N15" s="60" t="str">
        <f>VLOOKUP(Table1[[#This Row],[Người mua hàng]],Sheet1!E:P,11,0)</f>
        <v>TP.Huế</v>
      </c>
      <c r="O15" s="75" t="s">
        <v>684</v>
      </c>
      <c r="P15" s="75" t="s">
        <v>182</v>
      </c>
      <c r="Q15" s="75">
        <v>0</v>
      </c>
    </row>
    <row r="16" spans="1:17" x14ac:dyDescent="0.25">
      <c r="A16" s="9" t="s">
        <v>67</v>
      </c>
      <c r="B16" s="10" t="s">
        <v>56</v>
      </c>
      <c r="C16" s="11">
        <v>45477</v>
      </c>
      <c r="D16" s="10">
        <v>4160941109</v>
      </c>
      <c r="E16" s="12">
        <v>839555</v>
      </c>
      <c r="F16" s="12">
        <v>67164</v>
      </c>
      <c r="G16" s="12">
        <v>906719</v>
      </c>
      <c r="H16" s="13" t="s">
        <v>9</v>
      </c>
      <c r="I16" s="12" t="s">
        <v>152</v>
      </c>
      <c r="J16" s="59" t="s">
        <v>366</v>
      </c>
      <c r="K16" s="60" t="str">
        <f>VLOOKUP(Table1[[#This Row],[Người mua hàng]],Sheet1!E:P,8,0)</f>
        <v>1540 - WM VCP NTN Ninh Thuận</v>
      </c>
      <c r="L16" s="60"/>
      <c r="M16" s="60" t="str">
        <f>VLOOKUP(Table1[[#This Row],[Người mua hàng]],Sheet1!E:P,9,0)</f>
        <v>Đường 16/4, P. Mỹ Hải, TP. Phan Rang - Tháp Chàm, T. Ninh Thuận Việt Nam</v>
      </c>
      <c r="N16" s="60" t="str">
        <f>VLOOKUP(Table1[[#This Row],[Người mua hàng]],Sheet1!E:P,11,0)</f>
        <v>Ninh Thuận</v>
      </c>
      <c r="O16" s="75" t="s">
        <v>684</v>
      </c>
      <c r="P16" s="75" t="s">
        <v>182</v>
      </c>
      <c r="Q16" s="75">
        <v>0</v>
      </c>
    </row>
    <row r="17" spans="1:17" x14ac:dyDescent="0.25">
      <c r="A17" s="9" t="s">
        <v>68</v>
      </c>
      <c r="B17" s="10" t="s">
        <v>56</v>
      </c>
      <c r="C17" s="11">
        <v>45477</v>
      </c>
      <c r="D17" s="10">
        <v>4160987118</v>
      </c>
      <c r="E17" s="12">
        <v>1176940</v>
      </c>
      <c r="F17" s="12">
        <v>94155</v>
      </c>
      <c r="G17" s="12">
        <v>1271095</v>
      </c>
      <c r="H17" s="13" t="s">
        <v>9</v>
      </c>
      <c r="I17" s="12" t="s">
        <v>149</v>
      </c>
      <c r="J17" s="60"/>
      <c r="K17" s="60" t="str">
        <f>VLOOKUP(Table1[[#This Row],[Người mua hàng]],Sheet1!E:P,8,0)</f>
        <v>5531 - WM+ LAN 320 Quốc lộ 62</v>
      </c>
      <c r="L17" s="60"/>
      <c r="M17" s="60" t="str">
        <f>VLOOKUP(Table1[[#This Row],[Người mua hàng]],Sheet1!E:P,9,0)</f>
        <v>320 Quốc lộ 62, Phường 6, Thành phố Tân An, T. Long An Việt Nam</v>
      </c>
      <c r="N17" s="60" t="str">
        <f>VLOOKUP(Table1[[#This Row],[Người mua hàng]],Sheet1!E:P,11,0)</f>
        <v>Long An</v>
      </c>
      <c r="O17" s="74"/>
      <c r="P17" s="74" t="s">
        <v>182</v>
      </c>
      <c r="Q17" s="74" t="s">
        <v>182</v>
      </c>
    </row>
    <row r="18" spans="1:17" x14ac:dyDescent="0.25">
      <c r="A18" s="9" t="s">
        <v>69</v>
      </c>
      <c r="B18" s="10" t="s">
        <v>56</v>
      </c>
      <c r="C18" s="11">
        <v>45477</v>
      </c>
      <c r="D18" s="10">
        <v>4161019470</v>
      </c>
      <c r="E18" s="12">
        <v>1322305</v>
      </c>
      <c r="F18" s="12">
        <v>105784</v>
      </c>
      <c r="G18" s="12">
        <v>1428089</v>
      </c>
      <c r="H18" s="13" t="s">
        <v>9</v>
      </c>
      <c r="I18" s="12" t="s">
        <v>149</v>
      </c>
      <c r="J18" s="60"/>
      <c r="K18" s="60" t="str">
        <f>VLOOKUP(Table1[[#This Row],[Người mua hàng]],Sheet1!E:P,8,0)</f>
        <v>4802 - WM+ STG 62 đường 30 tháng 4</v>
      </c>
      <c r="L18" s="60"/>
      <c r="M18" s="60" t="str">
        <f>VLOOKUP(Table1[[#This Row],[Người mua hàng]],Sheet1!E:P,9,0)</f>
        <v>62 đường 30 tháng 4, Phường 3, Thành phố Sóc Trăng, T. Sóc Trăng Việt Nam</v>
      </c>
      <c r="N18" s="60" t="str">
        <f>VLOOKUP(Table1[[#This Row],[Người mua hàng]],Sheet1!E:P,11,0)</f>
        <v>Sóc Trăng</v>
      </c>
      <c r="O18" s="74"/>
      <c r="P18" s="74" t="s">
        <v>182</v>
      </c>
      <c r="Q18" s="74" t="s">
        <v>182</v>
      </c>
    </row>
    <row r="19" spans="1:17" x14ac:dyDescent="0.25">
      <c r="A19" s="9" t="s">
        <v>70</v>
      </c>
      <c r="B19" s="10" t="s">
        <v>56</v>
      </c>
      <c r="C19" s="11">
        <v>45477</v>
      </c>
      <c r="D19" s="10">
        <v>4160864674</v>
      </c>
      <c r="E19" s="12">
        <v>1586766</v>
      </c>
      <c r="F19" s="12">
        <v>126941</v>
      </c>
      <c r="G19" s="12">
        <v>1713707</v>
      </c>
      <c r="H19" s="13" t="s">
        <v>9</v>
      </c>
      <c r="I19" s="12" t="s">
        <v>149</v>
      </c>
      <c r="J19" s="60"/>
      <c r="K19" s="60" t="str">
        <f>VLOOKUP(Table1[[#This Row],[Người mua hàng]],Sheet1!E:P,8,0)</f>
        <v>5435 - WM+ STG 491 Lê Hồng Phong</v>
      </c>
      <c r="L19" s="60"/>
      <c r="M19" s="60" t="str">
        <f>VLOOKUP(Table1[[#This Row],[Người mua hàng]],Sheet1!E:P,9,0)</f>
        <v>491 Lê Hồng Phong, khóm 5, Phường 3, Thành phố Sóc Trăng, T. Sóc Trăng Việt Nam</v>
      </c>
      <c r="N19" s="60" t="str">
        <f>VLOOKUP(Table1[[#This Row],[Người mua hàng]],Sheet1!E:P,11,0)</f>
        <v>Sóc Trăng</v>
      </c>
      <c r="O19" s="74"/>
      <c r="P19" s="74" t="s">
        <v>182</v>
      </c>
      <c r="Q19" s="74" t="s">
        <v>182</v>
      </c>
    </row>
    <row r="20" spans="1:17" x14ac:dyDescent="0.25">
      <c r="A20" s="9" t="s">
        <v>71</v>
      </c>
      <c r="B20" s="10" t="s">
        <v>56</v>
      </c>
      <c r="C20" s="11">
        <v>45477</v>
      </c>
      <c r="D20" s="10">
        <v>4161028387</v>
      </c>
      <c r="E20" s="12">
        <v>833265</v>
      </c>
      <c r="F20" s="12">
        <v>66661</v>
      </c>
      <c r="G20" s="12">
        <v>899926</v>
      </c>
      <c r="H20" s="13" t="s">
        <v>9</v>
      </c>
      <c r="I20" s="12" t="s">
        <v>149</v>
      </c>
      <c r="J20" s="60"/>
      <c r="K20" s="60" t="str">
        <f>VLOOKUP(Table1[[#This Row],[Người mua hàng]],Sheet1!E:P,8,0)</f>
        <v>1595 - WM VCP VLG Vĩnh Long</v>
      </c>
      <c r="L20" s="60"/>
      <c r="M20" s="60" t="str">
        <f>VLOOKUP(Table1[[#This Row],[Người mua hàng]],Sheet1!E:P,9,0)</f>
        <v>TTTM Vincom Plaza Vĩnh Long Tổ 9, Khóm 3, Phường 4, Thành Phố Vĩnh Long, T. Vĩnh Long Việt Nam</v>
      </c>
      <c r="N20" s="60" t="str">
        <f>VLOOKUP(Table1[[#This Row],[Người mua hàng]],Sheet1!E:P,11,0)</f>
        <v>Vĩnh Long</v>
      </c>
      <c r="O20" s="74"/>
      <c r="P20" s="74" t="s">
        <v>182</v>
      </c>
      <c r="Q20" s="74" t="s">
        <v>182</v>
      </c>
    </row>
    <row r="21" spans="1:17" x14ac:dyDescent="0.25">
      <c r="A21" s="9" t="s">
        <v>72</v>
      </c>
      <c r="B21" s="10" t="s">
        <v>56</v>
      </c>
      <c r="C21" s="11">
        <v>45478</v>
      </c>
      <c r="D21" s="10">
        <v>4161054396</v>
      </c>
      <c r="E21" s="12">
        <v>1620410</v>
      </c>
      <c r="F21" s="12">
        <v>129633</v>
      </c>
      <c r="G21" s="12">
        <v>1750043</v>
      </c>
      <c r="H21" s="13" t="s">
        <v>9</v>
      </c>
      <c r="I21" s="20" t="s">
        <v>361</v>
      </c>
      <c r="J21" s="60" t="s">
        <v>363</v>
      </c>
      <c r="K21" s="60" t="str">
        <f>VLOOKUP(Table1[[#This Row],[Người mua hàng]],Sheet1!E:P,8,0)</f>
        <v>3671 - WM+ BDG 207A Ấp Bình Đường</v>
      </c>
      <c r="L21" s="60" t="s">
        <v>668</v>
      </c>
      <c r="M21" s="60" t="str">
        <f>VLOOKUP(Table1[[#This Row],[Người mua hàng]],Sheet1!E:P,9,0)</f>
        <v>207A Ấp Bình Đường 3, Phường An Bình, Thành phố Dĩ An, T. Bình Dương Việt Nam</v>
      </c>
      <c r="N21" s="60" t="str">
        <f>VLOOKUP(Table1[[#This Row],[Người mua hàng]],Sheet1!E:P,11,0)</f>
        <v>Bình Dương</v>
      </c>
      <c r="O21" s="74" t="s">
        <v>683</v>
      </c>
      <c r="P21" s="74">
        <v>0</v>
      </c>
      <c r="Q21" s="74">
        <v>0</v>
      </c>
    </row>
    <row r="22" spans="1:17" ht="45" x14ac:dyDescent="0.25">
      <c r="A22" s="9" t="s">
        <v>73</v>
      </c>
      <c r="B22" s="10" t="s">
        <v>56</v>
      </c>
      <c r="C22" s="11">
        <v>45478</v>
      </c>
      <c r="D22" s="10">
        <v>4161057982</v>
      </c>
      <c r="E22" s="12">
        <v>915885</v>
      </c>
      <c r="F22" s="12">
        <v>73271</v>
      </c>
      <c r="G22" s="12">
        <v>989156</v>
      </c>
      <c r="H22" s="13" t="s">
        <v>9</v>
      </c>
      <c r="I22" s="20" t="s">
        <v>333</v>
      </c>
      <c r="J22" s="59" t="s">
        <v>364</v>
      </c>
      <c r="K22" s="60" t="str">
        <f>VLOOKUP(Table1[[#This Row],[Người mua hàng]],Sheet1!E:P,8,0)</f>
        <v>5086 - WM+ HCM 120 Lò Lu</v>
      </c>
      <c r="L22" s="60"/>
      <c r="M22" s="60" t="str">
        <f>VLOOKUP(Table1[[#This Row],[Người mua hàng]],Sheet1!E:P,9,0)</f>
        <v>120 Lò Lu, Phường Trường Thạnh, Quận 9, TP. Hồ Chí Minh Việt Nam</v>
      </c>
      <c r="N22" s="60" t="str">
        <f>VLOOKUP(Table1[[#This Row],[Người mua hàng]],Sheet1!E:P,11,0)</f>
        <v>TP.Hồ Chí Minh</v>
      </c>
      <c r="O22" s="74" t="s">
        <v>683</v>
      </c>
      <c r="P22" s="74" t="s">
        <v>182</v>
      </c>
      <c r="Q22" s="74">
        <v>0</v>
      </c>
    </row>
    <row r="23" spans="1:17" x14ac:dyDescent="0.25">
      <c r="A23" s="9" t="s">
        <v>74</v>
      </c>
      <c r="B23" s="10" t="s">
        <v>56</v>
      </c>
      <c r="C23" s="11">
        <v>45478</v>
      </c>
      <c r="D23" s="10">
        <v>4161088758</v>
      </c>
      <c r="E23" s="12">
        <v>1578540</v>
      </c>
      <c r="F23" s="12">
        <v>126283</v>
      </c>
      <c r="G23" s="12">
        <v>1704823</v>
      </c>
      <c r="H23" s="13" t="s">
        <v>9</v>
      </c>
      <c r="I23" s="20" t="s">
        <v>361</v>
      </c>
      <c r="J23" s="60" t="s">
        <v>363</v>
      </c>
      <c r="K23" s="60" t="str">
        <f>VLOOKUP(Table1[[#This Row],[Người mua hàng]],Sheet1!E:P,8,0)</f>
        <v>3578 - WM+ DNI 27 Đường 643</v>
      </c>
      <c r="L23" s="60"/>
      <c r="M23" s="60" t="str">
        <f>VLOOKUP(Table1[[#This Row],[Người mua hàng]],Sheet1!E:P,9,0)</f>
        <v>27 Đường 643 khu phố 2, Phường Long Bình, Thành phố Biên Hòa, T. Đồng Nai Việt Nam</v>
      </c>
      <c r="N23" s="60" t="str">
        <f>VLOOKUP(Table1[[#This Row],[Người mua hàng]],Sheet1!E:P,11,0)</f>
        <v>Đồng Nai</v>
      </c>
      <c r="O23" s="75" t="s">
        <v>684</v>
      </c>
      <c r="P23" s="75">
        <v>0</v>
      </c>
      <c r="Q23" s="75">
        <v>0</v>
      </c>
    </row>
    <row r="24" spans="1:17" x14ac:dyDescent="0.25">
      <c r="A24" s="9" t="s">
        <v>75</v>
      </c>
      <c r="B24" s="10" t="s">
        <v>56</v>
      </c>
      <c r="C24" s="11">
        <v>45478</v>
      </c>
      <c r="D24" s="10">
        <v>4156926823</v>
      </c>
      <c r="E24" s="12">
        <v>734310</v>
      </c>
      <c r="F24" s="12">
        <v>58745</v>
      </c>
      <c r="G24" s="12">
        <v>793055</v>
      </c>
      <c r="H24" s="13" t="s">
        <v>9</v>
      </c>
      <c r="I24" s="20" t="s">
        <v>361</v>
      </c>
      <c r="J24" s="60" t="s">
        <v>363</v>
      </c>
      <c r="K24" s="60" t="str">
        <f>VLOOKUP(Table1[[#This Row],[Người mua hàng]],Sheet1!E:P,8,0)</f>
        <v>4069 - WM+ QNH 01 Lô A3 Vựng Đâng</v>
      </c>
      <c r="L24" s="60"/>
      <c r="M24" s="60" t="str">
        <f>VLOOKUP(Table1[[#This Row],[Người mua hàng]],Sheet1!E:P,9,0)</f>
        <v>Ô số 01 Lô A3 QH khu dân cư lấn biển Vựng Đâng, Phường Yết Kiêu, Thành phố Hạ Long, T. Quảng Ninh Việt Nam</v>
      </c>
      <c r="N24" s="73" t="str">
        <f>VLOOKUP(Table1[[#This Row],[Người mua hàng]],Sheet1!E:P,11,0)</f>
        <v>Quảng Ninh</v>
      </c>
      <c r="O24" s="75" t="s">
        <v>686</v>
      </c>
      <c r="P24" s="75" t="s">
        <v>182</v>
      </c>
      <c r="Q24" s="75" t="s">
        <v>182</v>
      </c>
    </row>
    <row r="25" spans="1:17" x14ac:dyDescent="0.25">
      <c r="A25" s="9" t="s">
        <v>76</v>
      </c>
      <c r="B25" s="10" t="s">
        <v>56</v>
      </c>
      <c r="C25" s="11">
        <v>45478</v>
      </c>
      <c r="D25" s="10">
        <v>4161029675</v>
      </c>
      <c r="E25" s="12">
        <v>878475</v>
      </c>
      <c r="F25" s="12">
        <v>70278</v>
      </c>
      <c r="G25" s="12">
        <v>948753</v>
      </c>
      <c r="H25" s="13" t="s">
        <v>9</v>
      </c>
      <c r="I25" s="12" t="s">
        <v>149</v>
      </c>
      <c r="J25" s="60"/>
      <c r="K25" s="60" t="str">
        <f>VLOOKUP(Table1[[#This Row],[Người mua hàng]],Sheet1!E:P,8,0)</f>
        <v>1639 - WM VCP STG Sóc Trăng</v>
      </c>
      <c r="L25" s="60"/>
      <c r="M25" s="60" t="str">
        <f>VLOOKUP(Table1[[#This Row],[Người mua hàng]],Sheet1!E:P,9,0)</f>
        <v>Tầng 2 TTTM Vincom Plaza Sóc Trăng, đường Trần Hưng Đạo, Phường 2, Thành phố Sóc Trăng, T. Sóc Trăng Việt Nam</v>
      </c>
      <c r="N25" s="60" t="str">
        <f>VLOOKUP(Table1[[#This Row],[Người mua hàng]],Sheet1!E:P,11,0)</f>
        <v>Sóc Trăng</v>
      </c>
      <c r="O25" s="74"/>
      <c r="P25" s="74" t="s">
        <v>182</v>
      </c>
      <c r="Q25" s="74" t="s">
        <v>182</v>
      </c>
    </row>
    <row r="26" spans="1:17" ht="45" x14ac:dyDescent="0.25">
      <c r="A26" s="9" t="s">
        <v>77</v>
      </c>
      <c r="B26" s="10" t="s">
        <v>56</v>
      </c>
      <c r="C26" s="11">
        <v>45484</v>
      </c>
      <c r="D26" s="10">
        <v>4160863888</v>
      </c>
      <c r="E26" s="12">
        <v>1223005</v>
      </c>
      <c r="F26" s="12">
        <v>97840</v>
      </c>
      <c r="G26" s="12">
        <v>1320845</v>
      </c>
      <c r="H26" s="13" t="s">
        <v>9</v>
      </c>
      <c r="I26" s="20" t="s">
        <v>333</v>
      </c>
      <c r="J26" s="59" t="s">
        <v>364</v>
      </c>
      <c r="K26" s="60" t="str">
        <f>VLOOKUP(Table1[[#This Row],[Người mua hàng]],Sheet1!E:P,8,0)</f>
        <v>1569 - WM HNI Đan Phượng</v>
      </c>
      <c r="L26" s="60"/>
      <c r="M26" s="60" t="str">
        <f>VLOOKUP(Table1[[#This Row],[Người mua hàng]],Sheet1!E:P,9,0)</f>
        <v>Số 188 phố Tây Sơn, TT. Phùng, H. Đan Phượng, TP. Hà Nội Việt Nam</v>
      </c>
      <c r="N26" s="60" t="str">
        <f>VLOOKUP(Table1[[#This Row],[Người mua hàng]],Sheet1!E:P,11,0)</f>
        <v>TP.Hà Nội</v>
      </c>
      <c r="O26" s="75" t="s">
        <v>684</v>
      </c>
      <c r="P26" s="75" t="s">
        <v>182</v>
      </c>
      <c r="Q26" s="75" t="s">
        <v>182</v>
      </c>
    </row>
    <row r="27" spans="1:17" ht="45" x14ac:dyDescent="0.25">
      <c r="A27" s="9" t="s">
        <v>78</v>
      </c>
      <c r="B27" s="10" t="s">
        <v>56</v>
      </c>
      <c r="C27" s="11">
        <v>45484</v>
      </c>
      <c r="D27" s="10">
        <v>4160937822</v>
      </c>
      <c r="E27" s="12">
        <v>1928030</v>
      </c>
      <c r="F27" s="12">
        <v>154242</v>
      </c>
      <c r="G27" s="12">
        <v>2082272</v>
      </c>
      <c r="H27" s="13" t="s">
        <v>9</v>
      </c>
      <c r="I27" s="20" t="s">
        <v>333</v>
      </c>
      <c r="J27" s="59" t="s">
        <v>364</v>
      </c>
      <c r="K27" s="60" t="str">
        <f>VLOOKUP(Table1[[#This Row],[Người mua hàng]],Sheet1!E:P,8,0)</f>
        <v>6978 - WM+ HNI 48 LK 22 KĐT Vân Canh</v>
      </c>
      <c r="L27" s="60"/>
      <c r="M27" s="60" t="str">
        <f>VLOOKUP(Table1[[#This Row],[Người mua hàng]],Sheet1!E:P,9,0)</f>
        <v>48 LK 22 - KĐT Vân Canh, Xã Vân Canh, Huyện Hoài Đức TP. Hà Nội Việt Nam</v>
      </c>
      <c r="N27" s="60" t="str">
        <f>VLOOKUP(Table1[[#This Row],[Người mua hàng]],Sheet1!E:P,11,0)</f>
        <v>TP.Hà Nội</v>
      </c>
      <c r="O27" s="75" t="s">
        <v>684</v>
      </c>
      <c r="P27" s="75" t="s">
        <v>182</v>
      </c>
      <c r="Q27" s="75" t="s">
        <v>182</v>
      </c>
    </row>
    <row r="28" spans="1:17" ht="30" x14ac:dyDescent="0.25">
      <c r="A28" s="9" t="s">
        <v>79</v>
      </c>
      <c r="B28" s="10" t="s">
        <v>56</v>
      </c>
      <c r="C28" s="11">
        <v>45484</v>
      </c>
      <c r="D28" s="10">
        <v>4161266931</v>
      </c>
      <c r="E28" s="12">
        <v>2722980</v>
      </c>
      <c r="F28" s="12">
        <v>217838</v>
      </c>
      <c r="G28" s="12">
        <v>2940818</v>
      </c>
      <c r="H28" s="13" t="s">
        <v>9</v>
      </c>
      <c r="I28" s="20" t="s">
        <v>359</v>
      </c>
      <c r="J28" s="60" t="s">
        <v>365</v>
      </c>
      <c r="K28" s="60" t="str">
        <f>VLOOKUP(Table1[[#This Row],[Người mua hàng]],Sheet1!E:P,8,0)</f>
        <v>4191 - WM+ HNI 77 Tổ 6 Sóc Sơn</v>
      </c>
      <c r="L28" s="60"/>
      <c r="M28" s="60" t="str">
        <f>VLOOKUP(Table1[[#This Row],[Người mua hàng]],Sheet1!E:P,9,0)</f>
        <v>Số 77, tổ 6, thị trấn Sóc Sơn, Huyện Sóc Sơn, TP. Hà Nội Việt Nam</v>
      </c>
      <c r="N28" s="60" t="str">
        <f>VLOOKUP(Table1[[#This Row],[Người mua hàng]],Sheet1!E:P,11,0)</f>
        <v>TP.Hà Nội</v>
      </c>
      <c r="O28" s="75" t="s">
        <v>684</v>
      </c>
      <c r="P28" s="75" t="s">
        <v>182</v>
      </c>
      <c r="Q28" s="75" t="s">
        <v>182</v>
      </c>
    </row>
    <row r="29" spans="1:17" ht="45" x14ac:dyDescent="0.25">
      <c r="A29" s="9" t="s">
        <v>80</v>
      </c>
      <c r="B29" s="10" t="s">
        <v>56</v>
      </c>
      <c r="C29" s="11">
        <v>45484</v>
      </c>
      <c r="D29" s="10">
        <v>4161080915</v>
      </c>
      <c r="E29" s="12">
        <v>2674940</v>
      </c>
      <c r="F29" s="12">
        <v>213995</v>
      </c>
      <c r="G29" s="12">
        <v>2888935</v>
      </c>
      <c r="H29" s="13" t="s">
        <v>9</v>
      </c>
      <c r="I29" s="20" t="s">
        <v>335</v>
      </c>
      <c r="J29" s="59" t="s">
        <v>364</v>
      </c>
      <c r="K29" s="60" t="str">
        <f>VLOOKUP(Table1[[#This Row],[Người mua hàng]],Sheet1!E:P,8,0)</f>
        <v>3210 - WM+ HNI BT8-1 KĐT Văn Khê</v>
      </c>
      <c r="L29" s="60"/>
      <c r="M29" s="60" t="str">
        <f>VLOOKUP(Table1[[#This Row],[Người mua hàng]],Sheet1!E:P,9,0)</f>
        <v>BT8-1, Khu đô thị mới Văn Khê, đường Tố Hữu, Phường La Khê, Quận Hà Đông, TP. Hà Nội Việt Nam</v>
      </c>
      <c r="N29" s="60" t="str">
        <f>VLOOKUP(Table1[[#This Row],[Người mua hàng]],Sheet1!E:P,11,0)</f>
        <v>TP.Hà Nội</v>
      </c>
      <c r="O29" s="74" t="s">
        <v>683</v>
      </c>
      <c r="P29" s="74" t="s">
        <v>182</v>
      </c>
      <c r="Q29" s="74" t="s">
        <v>182</v>
      </c>
    </row>
    <row r="30" spans="1:17" ht="45" x14ac:dyDescent="0.25">
      <c r="A30" s="9" t="s">
        <v>81</v>
      </c>
      <c r="B30" s="10" t="s">
        <v>56</v>
      </c>
      <c r="C30" s="11">
        <v>45484</v>
      </c>
      <c r="D30" s="10">
        <v>4161172365</v>
      </c>
      <c r="E30" s="12">
        <v>719790</v>
      </c>
      <c r="F30" s="12">
        <v>57583</v>
      </c>
      <c r="G30" s="12">
        <v>777373</v>
      </c>
      <c r="H30" s="13" t="s">
        <v>9</v>
      </c>
      <c r="I30" s="20" t="s">
        <v>336</v>
      </c>
      <c r="J30" s="59" t="s">
        <v>364</v>
      </c>
      <c r="K30" s="60" t="str">
        <f>VLOOKUP(Table1[[#This Row],[Người mua hàng]],Sheet1!E:P,8,0)</f>
        <v>5468 - WM+ HNI 33-35 Ngõ Quan Thổ 1</v>
      </c>
      <c r="L30" s="60"/>
      <c r="M30" s="60" t="str">
        <f>VLOOKUP(Table1[[#This Row],[Người mua hàng]],Sheet1!E:P,9,0)</f>
        <v>33-35 Ngõ Quan Thổ 1, Phố Tôn Đức Thắng, Phường Hàng Bột, Quận Đống Đa, TP. Hà Nội Việt Nam</v>
      </c>
      <c r="N30" s="60" t="str">
        <f>VLOOKUP(Table1[[#This Row],[Người mua hàng]],Sheet1!E:P,11,0)</f>
        <v>TP.Hà Nội</v>
      </c>
      <c r="O30" s="75" t="s">
        <v>684</v>
      </c>
      <c r="P30" s="75" t="s">
        <v>182</v>
      </c>
      <c r="Q30" s="75" t="s">
        <v>182</v>
      </c>
    </row>
    <row r="31" spans="1:17" ht="45" x14ac:dyDescent="0.25">
      <c r="A31" s="9" t="s">
        <v>82</v>
      </c>
      <c r="B31" s="10" t="s">
        <v>56</v>
      </c>
      <c r="C31" s="11">
        <v>45484</v>
      </c>
      <c r="D31" s="10">
        <v>4160944840</v>
      </c>
      <c r="E31" s="12">
        <v>774635</v>
      </c>
      <c r="F31" s="12">
        <v>61971</v>
      </c>
      <c r="G31" s="12">
        <v>836606</v>
      </c>
      <c r="H31" s="13" t="s">
        <v>9</v>
      </c>
      <c r="I31" s="20" t="s">
        <v>337</v>
      </c>
      <c r="J31" s="59" t="s">
        <v>364</v>
      </c>
      <c r="K31" s="60" t="str">
        <f>VLOOKUP(Table1[[#This Row],[Người mua hàng]],Sheet1!E:P,8,0)</f>
        <v>5135 - WM+ LCI Số 003 Soi Tiền</v>
      </c>
      <c r="L31" s="60"/>
      <c r="M31" s="60" t="str">
        <f>VLOOKUP(Table1[[#This Row],[Người mua hàng]],Sheet1!E:P,9,0)</f>
        <v>Số 003 Soi Tiền, Phường Cốc Lếu, Thành phố Lào Cai, T. Lào Cai Việt Nam</v>
      </c>
      <c r="N31" s="60" t="str">
        <f>VLOOKUP(Table1[[#This Row],[Người mua hàng]],Sheet1!E:P,11,0)</f>
        <v>Lào Cai</v>
      </c>
      <c r="O31" s="75" t="s">
        <v>684</v>
      </c>
      <c r="P31" s="75" t="s">
        <v>182</v>
      </c>
      <c r="Q31" s="75" t="s">
        <v>182</v>
      </c>
    </row>
    <row r="32" spans="1:17" x14ac:dyDescent="0.25">
      <c r="A32" s="9" t="s">
        <v>83</v>
      </c>
      <c r="B32" s="10" t="s">
        <v>56</v>
      </c>
      <c r="C32" s="11">
        <v>45484</v>
      </c>
      <c r="D32" s="10">
        <v>4160985844</v>
      </c>
      <c r="E32" s="12">
        <v>1910181</v>
      </c>
      <c r="F32" s="12">
        <v>152814</v>
      </c>
      <c r="G32" s="12">
        <v>2062995</v>
      </c>
      <c r="H32" s="13" t="s">
        <v>9</v>
      </c>
      <c r="I32" s="12" t="s">
        <v>149</v>
      </c>
      <c r="J32" s="60"/>
      <c r="K32" s="60">
        <f>VLOOKUP(Table1[[#This Row],[Người mua hàng]],Sheet1!E:P,8,0)</f>
        <v>0</v>
      </c>
      <c r="L32" s="60"/>
      <c r="M32" s="60">
        <f>VLOOKUP(Table1[[#This Row],[Người mua hàng]],Sheet1!E:P,9,0)</f>
        <v>0</v>
      </c>
      <c r="N32" s="60">
        <f>VLOOKUP(Table1[[#This Row],[Người mua hàng]],Sheet1!E:P,11,0)</f>
        <v>0</v>
      </c>
      <c r="O32" s="75" t="s">
        <v>684</v>
      </c>
      <c r="P32" s="75" t="s">
        <v>182</v>
      </c>
      <c r="Q32" s="75" t="s">
        <v>182</v>
      </c>
    </row>
    <row r="33" spans="1:17" x14ac:dyDescent="0.25">
      <c r="A33" s="9" t="s">
        <v>84</v>
      </c>
      <c r="B33" s="10" t="s">
        <v>56</v>
      </c>
      <c r="C33" s="11">
        <v>45484</v>
      </c>
      <c r="D33" s="10">
        <v>4161024148</v>
      </c>
      <c r="E33" s="12">
        <v>889400</v>
      </c>
      <c r="F33" s="12">
        <v>71152</v>
      </c>
      <c r="G33" s="12">
        <v>960552</v>
      </c>
      <c r="H33" s="13" t="s">
        <v>9</v>
      </c>
      <c r="I33" s="20" t="s">
        <v>361</v>
      </c>
      <c r="J33" s="60" t="s">
        <v>363</v>
      </c>
      <c r="K33" s="60" t="str">
        <f>VLOOKUP(Table1[[#This Row],[Người mua hàng]],Sheet1!E:P,8,0)</f>
        <v>4303 - WIN HCM Trệt CC 36 Trịnh Đình Thảo</v>
      </c>
      <c r="L33" s="60"/>
      <c r="M33" s="60" t="str">
        <f>VLOOKUP(Table1[[#This Row],[Người mua hàng]],Sheet1!E:P,9,0)</f>
        <v>Khu TM Tầng trệt, tháp A, KCH 36 Trịnh Đình Thảo, P. Hòa Thạnh, Quận Tân Phú, TP. Hồ Chí Minh Việt Nam</v>
      </c>
      <c r="N33" s="60" t="str">
        <f>VLOOKUP(Table1[[#This Row],[Người mua hàng]],Sheet1!E:P,11,0)</f>
        <v>TP.Hồ Chí Minh</v>
      </c>
      <c r="O33" s="75" t="s">
        <v>684</v>
      </c>
      <c r="P33" s="75">
        <v>0</v>
      </c>
      <c r="Q33" s="75">
        <v>0</v>
      </c>
    </row>
    <row r="34" spans="1:17" x14ac:dyDescent="0.25">
      <c r="A34" s="9" t="s">
        <v>85</v>
      </c>
      <c r="B34" s="10" t="s">
        <v>56</v>
      </c>
      <c r="C34" s="11">
        <v>45484</v>
      </c>
      <c r="D34" s="10">
        <v>4161235542</v>
      </c>
      <c r="E34" s="12">
        <v>2443342</v>
      </c>
      <c r="F34" s="12">
        <v>195467</v>
      </c>
      <c r="G34" s="12">
        <v>2638809</v>
      </c>
      <c r="H34" s="13" t="s">
        <v>9</v>
      </c>
      <c r="I34" s="20" t="s">
        <v>361</v>
      </c>
      <c r="J34" s="60" t="s">
        <v>363</v>
      </c>
      <c r="K34" s="60" t="str">
        <f>VLOOKUP(Table1[[#This Row],[Người mua hàng]],Sheet1!E:P,8,0)</f>
        <v>3242 - WIN HCM 4 đường D7</v>
      </c>
      <c r="L34" s="60"/>
      <c r="M34" s="60" t="str">
        <f>VLOOKUP(Table1[[#This Row],[Người mua hàng]],Sheet1!E:P,9,0)</f>
        <v>Nhà số 4 đường D7 (khu nhà ở Nam Long MR), khu phố 6, Phường Phước Long B, Quận 9, TP. Hồ Chí Minh Việt Nam</v>
      </c>
      <c r="N34" s="60" t="str">
        <f>VLOOKUP(Table1[[#This Row],[Người mua hàng]],Sheet1!E:P,11,0)</f>
        <v>TP.Hồ Chí Minh</v>
      </c>
      <c r="O34" s="75" t="s">
        <v>684</v>
      </c>
      <c r="P34" s="75">
        <v>0</v>
      </c>
      <c r="Q34" s="75">
        <v>0</v>
      </c>
    </row>
    <row r="35" spans="1:17" x14ac:dyDescent="0.25">
      <c r="A35" s="9" t="s">
        <v>86</v>
      </c>
      <c r="B35" s="10" t="s">
        <v>56</v>
      </c>
      <c r="C35" s="11">
        <v>45485</v>
      </c>
      <c r="D35" s="10">
        <v>4161381861</v>
      </c>
      <c r="E35" s="12">
        <v>938684</v>
      </c>
      <c r="F35" s="12">
        <v>75095</v>
      </c>
      <c r="G35" s="12">
        <v>1013779</v>
      </c>
      <c r="H35" s="13" t="s">
        <v>9</v>
      </c>
      <c r="I35" s="20" t="s">
        <v>361</v>
      </c>
      <c r="J35" s="60" t="s">
        <v>363</v>
      </c>
      <c r="K35" s="60" t="str">
        <f>VLOOKUP(Table1[[#This Row],[Người mua hàng]],Sheet1!E:P,8,0)</f>
        <v>3807 - WM+ DNI 249 Hà Huy Giáp</v>
      </c>
      <c r="L35" s="60"/>
      <c r="M35" s="60" t="str">
        <f>VLOOKUP(Table1[[#This Row],[Người mua hàng]],Sheet1!E:P,9,0)</f>
        <v>249 Hà Huy Giáp, Phường Quyết Thắng, Thành phố Biên Hòa, T. Đồng Nai Việt Nam</v>
      </c>
      <c r="N35" s="60" t="str">
        <f>VLOOKUP(Table1[[#This Row],[Người mua hàng]],Sheet1!E:P,11,0)</f>
        <v>Đồng Nai</v>
      </c>
      <c r="O35" s="75" t="s">
        <v>684</v>
      </c>
      <c r="P35" s="75">
        <v>0</v>
      </c>
      <c r="Q35" s="75">
        <v>0</v>
      </c>
    </row>
    <row r="36" spans="1:17" x14ac:dyDescent="0.25">
      <c r="A36" s="9" t="s">
        <v>87</v>
      </c>
      <c r="B36" s="10" t="s">
        <v>56</v>
      </c>
      <c r="C36" s="11">
        <v>45485</v>
      </c>
      <c r="D36" s="10">
        <v>4161390925</v>
      </c>
      <c r="E36" s="12">
        <v>1139613</v>
      </c>
      <c r="F36" s="12">
        <v>91169</v>
      </c>
      <c r="G36" s="12">
        <v>1230782</v>
      </c>
      <c r="H36" s="13" t="s">
        <v>9</v>
      </c>
      <c r="I36" s="12" t="s">
        <v>149</v>
      </c>
      <c r="J36" s="60"/>
      <c r="K36" s="60" t="str">
        <f>VLOOKUP(Table1[[#This Row],[Người mua hàng]],Sheet1!E:P,8,0)</f>
        <v>6534 - WM+ DNI 86 Lê Đại Hành</v>
      </c>
      <c r="L36" s="60"/>
      <c r="M36" s="60" t="str">
        <f>VLOOKUP(Table1[[#This Row],[Người mua hàng]],Sheet1!E:P,9,0)</f>
        <v>86 Lê Đại Hành, P. Hố Nai, TP. Biên Hòa, T. Đồng Nai Việt Nam</v>
      </c>
      <c r="N36" s="60" t="str">
        <f>VLOOKUP(Table1[[#This Row],[Người mua hàng]],Sheet1!E:P,11,0)</f>
        <v>Đồng Nai</v>
      </c>
      <c r="O36" s="74"/>
      <c r="P36" s="74" t="s">
        <v>182</v>
      </c>
      <c r="Q36" s="74" t="s">
        <v>691</v>
      </c>
    </row>
    <row r="37" spans="1:17" ht="45" x14ac:dyDescent="0.25">
      <c r="A37" s="9" t="s">
        <v>88</v>
      </c>
      <c r="B37" s="10" t="s">
        <v>56</v>
      </c>
      <c r="C37" s="11">
        <v>45485</v>
      </c>
      <c r="D37" s="10">
        <v>4161216524</v>
      </c>
      <c r="E37" s="12">
        <v>1420372</v>
      </c>
      <c r="F37" s="12">
        <v>113630</v>
      </c>
      <c r="G37" s="12">
        <v>1534002</v>
      </c>
      <c r="H37" s="13" t="s">
        <v>9</v>
      </c>
      <c r="I37" s="20" t="s">
        <v>338</v>
      </c>
      <c r="J37" s="59" t="s">
        <v>364</v>
      </c>
      <c r="K37" s="60" t="str">
        <f>VLOOKUP(Table1[[#This Row],[Người mua hàng]],Sheet1!E:P,8,0)</f>
        <v>5756 - WM+ BDG CC Phúc Đạt, Căn 124-125</v>
      </c>
      <c r="L37" s="60"/>
      <c r="M37" s="60" t="str">
        <f>VLOOKUP(Table1[[#This Row],[Người mua hàng]],Sheet1!E:P,9,0)</f>
        <v>Căn Shophouse (căn số 124 và 125) tại Tầng 1, CC Phúc Đạt Connect, Khu dân cư Phú Thuận, P. Phú Lợi, TP Thủ Dầu Một, Tỉnh Bình Dương Việt Nam</v>
      </c>
      <c r="N37" s="60" t="str">
        <f>VLOOKUP(Table1[[#This Row],[Người mua hàng]],Sheet1!E:P,11,0)</f>
        <v>Bình Dương</v>
      </c>
      <c r="O37" s="74" t="s">
        <v>683</v>
      </c>
      <c r="P37" s="74" t="s">
        <v>182</v>
      </c>
      <c r="Q37" s="74" t="s">
        <v>692</v>
      </c>
    </row>
    <row r="38" spans="1:17" ht="45" x14ac:dyDescent="0.25">
      <c r="A38" s="9" t="s">
        <v>89</v>
      </c>
      <c r="B38" s="10" t="s">
        <v>56</v>
      </c>
      <c r="C38" s="11">
        <v>45485</v>
      </c>
      <c r="D38" s="10">
        <v>4161186571</v>
      </c>
      <c r="E38" s="12">
        <v>2022726</v>
      </c>
      <c r="F38" s="12">
        <v>161818</v>
      </c>
      <c r="G38" s="12">
        <v>2184544</v>
      </c>
      <c r="H38" s="13" t="s">
        <v>9</v>
      </c>
      <c r="I38" s="20" t="s">
        <v>339</v>
      </c>
      <c r="J38" s="59" t="s">
        <v>364</v>
      </c>
      <c r="K38" s="60" t="str">
        <f>VLOOKUP(Table1[[#This Row],[Người mua hàng]],Sheet1!E:P,8,0)</f>
        <v>4092 - WM+ BDG C3-3A_C3-05 KDC Him Lam</v>
      </c>
      <c r="L38" s="60"/>
      <c r="M38" s="60" t="str">
        <f>VLOOKUP(Table1[[#This Row],[Người mua hàng]],Sheet1!E:P,9,0)</f>
        <v>C3-3A_C3-05 KDC Him Lam, Phú Đông, Phường An Bình, Thành phố Dĩ An, T. Bình Dương Việt Nam</v>
      </c>
      <c r="N38" s="60" t="str">
        <f>VLOOKUP(Table1[[#This Row],[Người mua hàng]],Sheet1!E:P,11,0)</f>
        <v>Bình Dương</v>
      </c>
      <c r="O38" s="74" t="s">
        <v>683</v>
      </c>
      <c r="P38" s="74" t="s">
        <v>182</v>
      </c>
      <c r="Q38" s="74" t="s">
        <v>692</v>
      </c>
    </row>
    <row r="39" spans="1:17" ht="45" x14ac:dyDescent="0.25">
      <c r="A39" s="9" t="s">
        <v>90</v>
      </c>
      <c r="B39" s="10" t="s">
        <v>56</v>
      </c>
      <c r="C39" s="11">
        <v>45485</v>
      </c>
      <c r="D39" s="10">
        <v>4161196508</v>
      </c>
      <c r="E39" s="12">
        <v>1190309</v>
      </c>
      <c r="F39" s="12">
        <v>95225</v>
      </c>
      <c r="G39" s="12">
        <v>1285534</v>
      </c>
      <c r="H39" s="13" t="s">
        <v>9</v>
      </c>
      <c r="I39" s="20" t="s">
        <v>340</v>
      </c>
      <c r="J39" s="59" t="s">
        <v>364</v>
      </c>
      <c r="K39" s="60" t="str">
        <f>VLOOKUP(Table1[[#This Row],[Người mua hàng]],Sheet1!E:P,8,0)</f>
        <v>2AG1 - WM+ BDG Ô 87-89 DC13, KDC VietSing</v>
      </c>
      <c r="L39" s="60"/>
      <c r="M39" s="60" t="str">
        <f>VLOOKUP(Table1[[#This Row],[Người mua hàng]],Sheet1!E:P,9,0)</f>
        <v>Ô 87 - 89 DC 13, KDC VietSing, KP.4, P. An Phú, TP. Thuận An T. Bình Dương Việt Nam</v>
      </c>
      <c r="N39" s="60" t="str">
        <f>VLOOKUP(Table1[[#This Row],[Người mua hàng]],Sheet1!E:P,11,0)</f>
        <v>Bình Dương</v>
      </c>
      <c r="O39" s="74" t="s">
        <v>683</v>
      </c>
      <c r="P39" s="74" t="s">
        <v>182</v>
      </c>
      <c r="Q39" s="74" t="s">
        <v>692</v>
      </c>
    </row>
    <row r="40" spans="1:17" ht="30" x14ac:dyDescent="0.25">
      <c r="A40" s="9" t="s">
        <v>91</v>
      </c>
      <c r="B40" s="10" t="s">
        <v>56</v>
      </c>
      <c r="C40" s="11">
        <v>45491</v>
      </c>
      <c r="D40" s="10">
        <v>4161284222</v>
      </c>
      <c r="E40" s="12">
        <v>2206110</v>
      </c>
      <c r="F40" s="12">
        <v>176489</v>
      </c>
      <c r="G40" s="12">
        <v>2382599</v>
      </c>
      <c r="H40" s="13" t="s">
        <v>9</v>
      </c>
      <c r="I40" s="20" t="s">
        <v>361</v>
      </c>
      <c r="J40" s="60" t="s">
        <v>363</v>
      </c>
      <c r="K40" s="60" t="str">
        <f>VLOOKUP(Table1[[#This Row],[Người mua hàng]],Sheet1!E:P,8,0)</f>
        <v>5054 - WM+ HNI BT25-C37 Bộ Công An</v>
      </c>
      <c r="L40" s="60"/>
      <c r="M40" s="60" t="str">
        <f>VLOOKUP(Table1[[#This Row],[Người mua hàng]],Sheet1!E:P,9,0)</f>
        <v>BT25, Lô TT2, Khu nhà ở C37 BCA, KĐT mới Phùng Khoang, Phường Trung Văn, Quận Nam Từ Liêm, TP. Hà Nội Việt Nam</v>
      </c>
      <c r="N40" s="60" t="str">
        <f>VLOOKUP(Table1[[#This Row],[Người mua hàng]],Sheet1!E:P,11,0)</f>
        <v>TP.Hà Nội</v>
      </c>
      <c r="O40" s="75" t="s">
        <v>684</v>
      </c>
      <c r="P40" s="75" t="s">
        <v>676</v>
      </c>
      <c r="Q40" s="75" t="s">
        <v>182</v>
      </c>
    </row>
    <row r="41" spans="1:17" x14ac:dyDescent="0.25">
      <c r="A41" s="9" t="s">
        <v>92</v>
      </c>
      <c r="B41" s="10" t="s">
        <v>56</v>
      </c>
      <c r="C41" s="11">
        <v>45491</v>
      </c>
      <c r="D41" s="10">
        <v>4161300043</v>
      </c>
      <c r="E41" s="12">
        <v>758885</v>
      </c>
      <c r="F41" s="12">
        <v>60711</v>
      </c>
      <c r="G41" s="12">
        <v>819596</v>
      </c>
      <c r="H41" s="13" t="s">
        <v>9</v>
      </c>
      <c r="I41" s="20" t="s">
        <v>361</v>
      </c>
      <c r="J41" s="60" t="s">
        <v>363</v>
      </c>
      <c r="K41" s="60" t="str">
        <f>VLOOKUP(Table1[[#This Row],[Người mua hàng]],Sheet1!E:P,8,0)</f>
        <v>4024 - WM+ HNI T1-30 Gemek Tower</v>
      </c>
      <c r="L41" s="60"/>
      <c r="M41" s="60" t="str">
        <f>VLOOKUP(Table1[[#This Row],[Người mua hàng]],Sheet1!E:P,9,0)</f>
        <v>T1-30, tầng 1, Gemek Tower, KTĐM Lê Trọng Tấn - Geleximco, đường Lê Trọng Tấn, xã An Khánh, Huyện Hoài Đức, TP. Hà Nội Việt Nam</v>
      </c>
      <c r="N41" s="60" t="str">
        <f>VLOOKUP(Table1[[#This Row],[Người mua hàng]],Sheet1!E:P,11,0)</f>
        <v>TP.Hà Nội</v>
      </c>
      <c r="O41" s="74" t="s">
        <v>683</v>
      </c>
      <c r="P41" s="74" t="s">
        <v>677</v>
      </c>
      <c r="Q41" s="74" t="s">
        <v>182</v>
      </c>
    </row>
    <row r="42" spans="1:17" ht="45" x14ac:dyDescent="0.25">
      <c r="A42" s="9" t="s">
        <v>93</v>
      </c>
      <c r="B42" s="10" t="s">
        <v>56</v>
      </c>
      <c r="C42" s="11">
        <v>45491</v>
      </c>
      <c r="D42" s="10">
        <v>4161299746</v>
      </c>
      <c r="E42" s="12">
        <v>873070</v>
      </c>
      <c r="F42" s="12">
        <v>69846</v>
      </c>
      <c r="G42" s="12">
        <v>942916</v>
      </c>
      <c r="H42" s="13" t="s">
        <v>9</v>
      </c>
      <c r="I42" s="20" t="s">
        <v>341</v>
      </c>
      <c r="J42" s="59" t="s">
        <v>364</v>
      </c>
      <c r="K42" s="60" t="str">
        <f>VLOOKUP(Table1[[#This Row],[Người mua hàng]],Sheet1!E:P,8,0)</f>
        <v>4167 - WM+ HNI Đồng Bụt</v>
      </c>
      <c r="L42" s="60"/>
      <c r="M42" s="60" t="str">
        <f>VLOOKUP(Table1[[#This Row],[Người mua hàng]],Sheet1!E:P,9,0)</f>
        <v>Thôn Đồng Bụt, xã Ngọc Liệp, Huyện Quốc Oai, TP. Hà Nội Việt Nam</v>
      </c>
      <c r="N42" s="60" t="str">
        <f>VLOOKUP(Table1[[#This Row],[Người mua hàng]],Sheet1!E:P,11,0)</f>
        <v>TP.Hà Nội</v>
      </c>
      <c r="O42" s="75" t="s">
        <v>684</v>
      </c>
      <c r="P42" s="75" t="s">
        <v>677</v>
      </c>
      <c r="Q42" s="75" t="s">
        <v>182</v>
      </c>
    </row>
    <row r="43" spans="1:17" ht="45" x14ac:dyDescent="0.25">
      <c r="A43" s="9" t="s">
        <v>94</v>
      </c>
      <c r="B43" s="10" t="s">
        <v>56</v>
      </c>
      <c r="C43" s="11">
        <v>45491</v>
      </c>
      <c r="D43" s="10">
        <v>4161265179</v>
      </c>
      <c r="E43" s="12">
        <v>2960920</v>
      </c>
      <c r="F43" s="12">
        <v>236874</v>
      </c>
      <c r="G43" s="12">
        <v>3197794</v>
      </c>
      <c r="H43" s="13" t="s">
        <v>9</v>
      </c>
      <c r="I43" s="20" t="s">
        <v>335</v>
      </c>
      <c r="J43" s="59" t="s">
        <v>364</v>
      </c>
      <c r="K43" s="60" t="str">
        <f>VLOOKUP(Table1[[#This Row],[Người mua hàng]],Sheet1!E:P,8,0)</f>
        <v>4305 - WM+ HNI Phong Lan 01-11</v>
      </c>
      <c r="L43" s="60"/>
      <c r="M43" s="60" t="str">
        <f>VLOOKUP(Table1[[#This Row],[Người mua hàng]],Sheet1!E:P,9,0)</f>
        <v>PL01-11 Dự án Khu đô thị Vinhomes Riverside 2, khu Phong Lan 1, đường Nguyễn Lam, phường Phúc Đồng, Quận Long Biên, TP. Hà Nội Việt Nam</v>
      </c>
      <c r="N43" s="60" t="str">
        <f>VLOOKUP(Table1[[#This Row],[Người mua hàng]],Sheet1!E:P,11,0)</f>
        <v>TP.Hà Nội</v>
      </c>
      <c r="O43" s="74" t="s">
        <v>685</v>
      </c>
      <c r="P43" s="74" t="s">
        <v>677</v>
      </c>
      <c r="Q43" s="74" t="s">
        <v>182</v>
      </c>
    </row>
    <row r="44" spans="1:17" ht="30" x14ac:dyDescent="0.25">
      <c r="A44" s="9" t="s">
        <v>95</v>
      </c>
      <c r="B44" s="10" t="s">
        <v>56</v>
      </c>
      <c r="C44" s="11">
        <v>45491</v>
      </c>
      <c r="D44" s="10">
        <v>4161275503</v>
      </c>
      <c r="E44" s="12">
        <v>1376950</v>
      </c>
      <c r="F44" s="12">
        <v>110156</v>
      </c>
      <c r="G44" s="12">
        <v>1487106</v>
      </c>
      <c r="H44" s="13" t="s">
        <v>9</v>
      </c>
      <c r="I44" s="20" t="s">
        <v>361</v>
      </c>
      <c r="J44" s="60" t="s">
        <v>363</v>
      </c>
      <c r="K44" s="60" t="str">
        <f>VLOOKUP(Table1[[#This Row],[Người mua hàng]],Sheet1!E:P,8,0)</f>
        <v>4144 - WM+ HNI SH 43 The K-Park</v>
      </c>
      <c r="L44" s="60"/>
      <c r="M44" s="60" t="str">
        <f>VLOOKUP(Table1[[#This Row],[Người mua hàng]],Sheet1!E:P,9,0)</f>
        <v>Kiot thương mại SH43-tầng 1 tòa K2, Khu nhà ở Hi Brand tại, Khu đô thị mới Văn Phú, Phường Phú La, Quận Hà Đông, TP. Hà Nội Việt Nam</v>
      </c>
      <c r="N44" s="60" t="str">
        <f>VLOOKUP(Table1[[#This Row],[Người mua hàng]],Sheet1!E:P,11,0)</f>
        <v>TP.Hà Nội</v>
      </c>
      <c r="O44" s="75" t="s">
        <v>684</v>
      </c>
      <c r="P44" s="75" t="s">
        <v>676</v>
      </c>
      <c r="Q44" s="75" t="s">
        <v>182</v>
      </c>
    </row>
    <row r="45" spans="1:17" ht="45" x14ac:dyDescent="0.25">
      <c r="A45" s="9" t="s">
        <v>96</v>
      </c>
      <c r="B45" s="10" t="s">
        <v>56</v>
      </c>
      <c r="C45" s="11">
        <v>45491</v>
      </c>
      <c r="D45" s="10">
        <v>4161303489</v>
      </c>
      <c r="E45" s="12">
        <v>1289600</v>
      </c>
      <c r="F45" s="12">
        <v>103168</v>
      </c>
      <c r="G45" s="12">
        <v>1392768</v>
      </c>
      <c r="H45" s="13" t="s">
        <v>9</v>
      </c>
      <c r="I45" s="20" t="s">
        <v>342</v>
      </c>
      <c r="J45" s="59" t="s">
        <v>364</v>
      </c>
      <c r="K45" s="60" t="str">
        <f>VLOOKUP(Table1[[#This Row],[Người mua hàng]],Sheet1!E:P,8,0)</f>
        <v>3497 - WM+ HNI Lilama, 52 Lĩnh Nam</v>
      </c>
      <c r="L45" s="60"/>
      <c r="M45" s="60" t="str">
        <f>VLOOKUP(Table1[[#This Row],[Người mua hàng]],Sheet1!E:P,9,0)</f>
        <v>Tòa nhà Lilama Hà Nội, 52 Lĩnh Nam, Quận Hoàng Mai, TP. Hà Nội Việt Nam</v>
      </c>
      <c r="N45" s="60" t="str">
        <f>VLOOKUP(Table1[[#This Row],[Người mua hàng]],Sheet1!E:P,11,0)</f>
        <v>TP.Hà Nội</v>
      </c>
      <c r="O45" s="74" t="s">
        <v>683</v>
      </c>
      <c r="P45" s="74" t="s">
        <v>182</v>
      </c>
      <c r="Q45" s="74" t="s">
        <v>182</v>
      </c>
    </row>
    <row r="46" spans="1:17" ht="45" x14ac:dyDescent="0.25">
      <c r="A46" s="9" t="s">
        <v>97</v>
      </c>
      <c r="B46" s="10" t="s">
        <v>56</v>
      </c>
      <c r="C46" s="11">
        <v>45491</v>
      </c>
      <c r="D46" s="10">
        <v>4161494193</v>
      </c>
      <c r="E46" s="12">
        <v>1067484</v>
      </c>
      <c r="F46" s="12">
        <v>85399</v>
      </c>
      <c r="G46" s="12">
        <v>1152883</v>
      </c>
      <c r="H46" s="13" t="s">
        <v>9</v>
      </c>
      <c r="I46" s="20" t="s">
        <v>343</v>
      </c>
      <c r="J46" s="59" t="s">
        <v>364</v>
      </c>
      <c r="K46" s="60" t="str">
        <f>VLOOKUP(Table1[[#This Row],[Người mua hàng]],Sheet1!E:P,8,0)</f>
        <v>2078 - WM+ HNI 210 Xã Đàn 2</v>
      </c>
      <c r="L46" s="60"/>
      <c r="M46" s="60" t="str">
        <f>VLOOKUP(Table1[[#This Row],[Người mua hàng]],Sheet1!E:P,9,0)</f>
        <v>Số 210 Ngõ Xã Đàn 2, Phường Nam Đồn, g, Quận Đống Đa, TP. Hà Nội Việt Nam</v>
      </c>
      <c r="N46" s="60" t="str">
        <f>VLOOKUP(Table1[[#This Row],[Người mua hàng]],Sheet1!E:P,11,0)</f>
        <v>TP.Hà Nội</v>
      </c>
      <c r="O46" s="75" t="s">
        <v>684</v>
      </c>
      <c r="P46" s="75" t="s">
        <v>182</v>
      </c>
      <c r="Q46" s="75" t="s">
        <v>182</v>
      </c>
    </row>
    <row r="47" spans="1:17" ht="45" x14ac:dyDescent="0.25">
      <c r="A47" s="9" t="s">
        <v>98</v>
      </c>
      <c r="B47" s="10" t="s">
        <v>56</v>
      </c>
      <c r="C47" s="11">
        <v>45491</v>
      </c>
      <c r="D47" s="10">
        <v>4161177659</v>
      </c>
      <c r="E47" s="12">
        <v>1068360</v>
      </c>
      <c r="F47" s="12">
        <v>85469</v>
      </c>
      <c r="G47" s="12">
        <v>1153829</v>
      </c>
      <c r="H47" s="13" t="s">
        <v>9</v>
      </c>
      <c r="I47" s="20" t="s">
        <v>361</v>
      </c>
      <c r="J47" s="60" t="s">
        <v>363</v>
      </c>
      <c r="K47" s="60" t="str">
        <f>VLOOKUP(Table1[[#This Row],[Người mua hàng]],Sheet1!E:P,8,0)</f>
        <v>F209 - F209 FWMP Hào Nam</v>
      </c>
      <c r="L47" s="60"/>
      <c r="M47" s="60" t="str">
        <f>VLOOKUP(Table1[[#This Row],[Người mua hàng]],Sheet1!E:P,9,0)</f>
        <v>F209 - F209 FWMP Hào Nam - 40 Hào Nam, Phường ô Chợ Dừa, Quận Đống Đa TP. Hà Nội Việt Nam</v>
      </c>
      <c r="N47" s="60" t="str">
        <f>VLOOKUP(Table1[[#This Row],[Người mua hàng]],Sheet1!E:P,11,0)</f>
        <v>TP.Hà Nội</v>
      </c>
      <c r="O47" s="74" t="s">
        <v>683</v>
      </c>
      <c r="P47" s="74" t="s">
        <v>673</v>
      </c>
      <c r="Q47" s="74" t="s">
        <v>182</v>
      </c>
    </row>
    <row r="48" spans="1:17" x14ac:dyDescent="0.25">
      <c r="A48" s="9" t="s">
        <v>99</v>
      </c>
      <c r="B48" s="10" t="s">
        <v>56</v>
      </c>
      <c r="C48" s="11">
        <v>45491</v>
      </c>
      <c r="D48" s="10">
        <v>4161461946</v>
      </c>
      <c r="E48" s="12">
        <v>737956</v>
      </c>
      <c r="F48" s="12">
        <v>59036</v>
      </c>
      <c r="G48" s="12">
        <v>796992</v>
      </c>
      <c r="H48" s="13" t="s">
        <v>9</v>
      </c>
      <c r="I48" s="20" t="s">
        <v>361</v>
      </c>
      <c r="J48" s="60" t="s">
        <v>363</v>
      </c>
      <c r="K48" s="60" t="str">
        <f>VLOOKUP(Table1[[#This Row],[Người mua hàng]],Sheet1!E:P,8,0)</f>
        <v>6135 - WM+ HCM CC Bộ Công An, B01.05</v>
      </c>
      <c r="L48" s="60"/>
      <c r="M48" s="60" t="str">
        <f>VLOOKUP(Table1[[#This Row],[Người mua hàng]],Sheet1!E:P,9,0)</f>
        <v>Số 01.05, Lô B, căn hộ B.01.05, Chung cư Bộ Công an, Số 83 đường số 3, P. Bình An, TP. Thủ Đức, TP. Hồ Chí Minh Việt Nam</v>
      </c>
      <c r="N48" s="60" t="str">
        <f>VLOOKUP(Table1[[#This Row],[Người mua hàng]],Sheet1!E:P,11,0)</f>
        <v>TP.Hồ Chí Minh</v>
      </c>
      <c r="O48" s="74" t="s">
        <v>683</v>
      </c>
      <c r="P48" s="74">
        <v>0</v>
      </c>
      <c r="Q48" s="74" t="s">
        <v>690</v>
      </c>
    </row>
    <row r="49" spans="1:17" x14ac:dyDescent="0.25">
      <c r="A49" s="9" t="s">
        <v>100</v>
      </c>
      <c r="B49" s="10" t="s">
        <v>56</v>
      </c>
      <c r="C49" s="11">
        <v>45491</v>
      </c>
      <c r="D49" s="10">
        <v>4161461078</v>
      </c>
      <c r="E49" s="12">
        <v>737956</v>
      </c>
      <c r="F49" s="12">
        <v>59036</v>
      </c>
      <c r="G49" s="12">
        <v>796992</v>
      </c>
      <c r="H49" s="13" t="s">
        <v>9</v>
      </c>
      <c r="I49" s="20" t="s">
        <v>361</v>
      </c>
      <c r="J49" s="60" t="s">
        <v>363</v>
      </c>
      <c r="K49" s="60" t="str">
        <f>VLOOKUP(Table1[[#This Row],[Người mua hàng]],Sheet1!E:P,8,0)</f>
        <v>3010 - WM+ HCM 89 Hiệp Bình</v>
      </c>
      <c r="L49" s="60"/>
      <c r="M49" s="60" t="str">
        <f>VLOOKUP(Table1[[#This Row],[Người mua hàng]],Sheet1!E:P,9,0)</f>
        <v>89 đường Hiệp Bình, khu phố 6, Phường Hiệp Bình Phước, Quận Thủ Đức, TP. Hồ Chí Minh Việt Nam</v>
      </c>
      <c r="N49" s="60" t="str">
        <f>VLOOKUP(Table1[[#This Row],[Người mua hàng]],Sheet1!E:P,11,0)</f>
        <v>TP.Hồ Chí Minh</v>
      </c>
      <c r="O49" s="74" t="s">
        <v>683</v>
      </c>
      <c r="P49" s="74">
        <v>0</v>
      </c>
      <c r="Q49" s="74" t="s">
        <v>693</v>
      </c>
    </row>
    <row r="50" spans="1:17" ht="30" x14ac:dyDescent="0.25">
      <c r="A50" s="9" t="s">
        <v>101</v>
      </c>
      <c r="B50" s="10" t="s">
        <v>56</v>
      </c>
      <c r="C50" s="11">
        <v>45491</v>
      </c>
      <c r="D50" s="10">
        <v>4161460972</v>
      </c>
      <c r="E50" s="12">
        <v>737956</v>
      </c>
      <c r="F50" s="12">
        <v>59036</v>
      </c>
      <c r="G50" s="12">
        <v>796992</v>
      </c>
      <c r="H50" s="13" t="s">
        <v>9</v>
      </c>
      <c r="I50" s="20" t="s">
        <v>361</v>
      </c>
      <c r="J50" s="60" t="s">
        <v>363</v>
      </c>
      <c r="K50" s="60" t="str">
        <f>VLOOKUP(Table1[[#This Row],[Người mua hàng]],Sheet1!E:P,8,0)</f>
        <v>2A10 - WM+ HCM S7.01-01.17 Vinhomes Grand</v>
      </c>
      <c r="L50" s="60"/>
      <c r="M50" s="60" t="str">
        <f>VLOOKUP(Table1[[#This Row],[Người mua hàng]],Sheet1!E:P,9,0)</f>
        <v>01.17 Tòa S7.01, Vinhomes Grand Park, 88 Phước Thiện, P. Long Bình, TP. Thủ Đức (Q. 9 cũ) TP. Hồ Chí Minh Việt Nam</v>
      </c>
      <c r="N50" s="60" t="str">
        <f>VLOOKUP(Table1[[#This Row],[Người mua hàng]],Sheet1!E:P,11,0)</f>
        <v>TP.Hồ Chí Minh</v>
      </c>
      <c r="O50" s="74" t="s">
        <v>683</v>
      </c>
      <c r="P50" s="74">
        <v>0</v>
      </c>
      <c r="Q50" s="74" t="s">
        <v>693</v>
      </c>
    </row>
    <row r="51" spans="1:17" x14ac:dyDescent="0.25">
      <c r="A51" s="9" t="s">
        <v>102</v>
      </c>
      <c r="B51" s="10" t="s">
        <v>56</v>
      </c>
      <c r="C51" s="11">
        <v>45492</v>
      </c>
      <c r="D51" s="10">
        <v>4161445471</v>
      </c>
      <c r="E51" s="12">
        <v>1044417</v>
      </c>
      <c r="F51" s="12">
        <v>83553</v>
      </c>
      <c r="G51" s="12">
        <v>1127970</v>
      </c>
      <c r="H51" s="13" t="s">
        <v>9</v>
      </c>
      <c r="I51" s="20" t="s">
        <v>361</v>
      </c>
      <c r="J51" s="60" t="s">
        <v>363</v>
      </c>
      <c r="K51" s="60" t="str">
        <f>VLOOKUP(Table1[[#This Row],[Người mua hàng]],Sheet1!E:P,8,0)</f>
        <v>3888 - WM+ DNI 53 Hoàng Bá Bích</v>
      </c>
      <c r="L51" s="60"/>
      <c r="M51" s="60" t="str">
        <f>VLOOKUP(Table1[[#This Row],[Người mua hàng]],Sheet1!E:P,9,0)</f>
        <v>53 Đường 88, Hoàng Bá Bích, KP 5A, Phường Long Bình, Thành phố Biên Hòa, T. Đồng Nai Việt Nam</v>
      </c>
      <c r="N51" s="60" t="str">
        <f>VLOOKUP(Table1[[#This Row],[Người mua hàng]],Sheet1!E:P,11,0)</f>
        <v>Đồng Nai</v>
      </c>
      <c r="O51" s="75" t="s">
        <v>684</v>
      </c>
      <c r="P51" s="75">
        <v>0</v>
      </c>
      <c r="Q51" s="75">
        <v>0</v>
      </c>
    </row>
    <row r="52" spans="1:17" ht="45" x14ac:dyDescent="0.25">
      <c r="A52" s="9" t="s">
        <v>103</v>
      </c>
      <c r="B52" s="10" t="s">
        <v>56</v>
      </c>
      <c r="C52" s="11">
        <v>45492</v>
      </c>
      <c r="D52" s="10">
        <v>4161501253</v>
      </c>
      <c r="E52" s="12">
        <v>1034956</v>
      </c>
      <c r="F52" s="12">
        <v>82796</v>
      </c>
      <c r="G52" s="12">
        <v>1117752</v>
      </c>
      <c r="H52" s="13" t="s">
        <v>9</v>
      </c>
      <c r="I52" s="20" t="s">
        <v>344</v>
      </c>
      <c r="J52" s="59" t="s">
        <v>364</v>
      </c>
      <c r="K52" s="60" t="str">
        <f>VLOOKUP(Table1[[#This Row],[Người mua hàng]],Sheet1!E:P,8,0)</f>
        <v>6472 - WM+ BDG S37 Block D CC Bcons Garden</v>
      </c>
      <c r="L52" s="60"/>
      <c r="M52" s="60" t="str">
        <f>VLOOKUP(Table1[[#This Row],[Người mua hàng]],Sheet1!E:P,9,0)</f>
        <v>25A Phạm Hữu Lầu, KP. Thống Nhất 1, P. Dĩ An, TP. Dĩ An, T. Bình Dương Việt Nam</v>
      </c>
      <c r="N52" s="60" t="str">
        <f>VLOOKUP(Table1[[#This Row],[Người mua hàng]],Sheet1!E:P,11,0)</f>
        <v>Bình Dương</v>
      </c>
      <c r="O52" s="74" t="s">
        <v>683</v>
      </c>
      <c r="P52" s="74" t="s">
        <v>182</v>
      </c>
      <c r="Q52" s="74">
        <v>0</v>
      </c>
    </row>
    <row r="53" spans="1:17" x14ac:dyDescent="0.25">
      <c r="A53" s="9" t="s">
        <v>104</v>
      </c>
      <c r="B53" s="10" t="s">
        <v>56</v>
      </c>
      <c r="C53" s="11">
        <v>45492</v>
      </c>
      <c r="D53" s="10">
        <v>4161498977</v>
      </c>
      <c r="E53" s="12">
        <v>1269546</v>
      </c>
      <c r="F53" s="12">
        <v>101564</v>
      </c>
      <c r="G53" s="12">
        <v>1371110</v>
      </c>
      <c r="H53" s="13" t="s">
        <v>9</v>
      </c>
      <c r="I53" s="20" t="s">
        <v>361</v>
      </c>
      <c r="J53" s="60" t="s">
        <v>363</v>
      </c>
      <c r="K53" s="60" t="str">
        <f>VLOOKUP(Table1[[#This Row],[Người mua hàng]],Sheet1!E:P,8,0)</f>
        <v>3671 - WM+ BDG 207A Ấp Bình Đường</v>
      </c>
      <c r="L53" s="60"/>
      <c r="M53" s="60" t="str">
        <f>VLOOKUP(Table1[[#This Row],[Người mua hàng]],Sheet1!E:P,9,0)</f>
        <v>207A Ấp Bình Đường 3, Phường An Bình, Thành phố Dĩ An, T. Bình Dương Việt Nam</v>
      </c>
      <c r="N53" s="60" t="str">
        <f>VLOOKUP(Table1[[#This Row],[Người mua hàng]],Sheet1!E:P,11,0)</f>
        <v>Bình Dương</v>
      </c>
      <c r="O53" s="74" t="s">
        <v>683</v>
      </c>
      <c r="P53" s="74">
        <v>0</v>
      </c>
      <c r="Q53" s="74">
        <v>0</v>
      </c>
    </row>
    <row r="54" spans="1:17" x14ac:dyDescent="0.25">
      <c r="A54" s="9" t="s">
        <v>105</v>
      </c>
      <c r="B54" s="10" t="s">
        <v>56</v>
      </c>
      <c r="C54" s="11">
        <v>45492</v>
      </c>
      <c r="D54" s="10">
        <v>4161665105</v>
      </c>
      <c r="E54" s="12">
        <v>1460480</v>
      </c>
      <c r="F54" s="12">
        <v>116838</v>
      </c>
      <c r="G54" s="12">
        <v>1577318</v>
      </c>
      <c r="H54" s="13" t="s">
        <v>9</v>
      </c>
      <c r="I54" s="20" t="s">
        <v>361</v>
      </c>
      <c r="J54" s="60" t="s">
        <v>363</v>
      </c>
      <c r="K54" s="60" t="str">
        <f>VLOOKUP(Table1[[#This Row],[Người mua hàng]],Sheet1!E:P,8,0)</f>
        <v>5756 - WM+ BDG CC Phúc Đạt, Căn 124-125</v>
      </c>
      <c r="L54" s="60"/>
      <c r="M54" s="60" t="str">
        <f>VLOOKUP(Table1[[#This Row],[Người mua hàng]],Sheet1!E:P,9,0)</f>
        <v>Căn Shophouse (căn số 124 và 125) tại Tầng 1, CC Phúc Đạt Connect, Khu dân cư Phú Thuận, P. Phú Lợi, TP Thủ Dầu Một, Tỉnh Bình Dương Việt Nam</v>
      </c>
      <c r="N54" s="60" t="str">
        <f>VLOOKUP(Table1[[#This Row],[Người mua hàng]],Sheet1!E:P,11,0)</f>
        <v>Bình Dương</v>
      </c>
      <c r="O54" s="74" t="s">
        <v>683</v>
      </c>
      <c r="P54" s="74">
        <v>0</v>
      </c>
      <c r="Q54" s="74">
        <v>0</v>
      </c>
    </row>
    <row r="55" spans="1:17" x14ac:dyDescent="0.25">
      <c r="A55" s="9" t="s">
        <v>106</v>
      </c>
      <c r="B55" s="10" t="s">
        <v>56</v>
      </c>
      <c r="C55" s="11">
        <v>45492</v>
      </c>
      <c r="D55" s="10">
        <v>4161729902</v>
      </c>
      <c r="E55" s="12">
        <v>1182292</v>
      </c>
      <c r="F55" s="12">
        <v>94583</v>
      </c>
      <c r="G55" s="12">
        <v>1276875</v>
      </c>
      <c r="H55" s="13" t="s">
        <v>9</v>
      </c>
      <c r="I55" s="20" t="s">
        <v>361</v>
      </c>
      <c r="J55" s="60" t="s">
        <v>363</v>
      </c>
      <c r="K55" s="60" t="str">
        <f>VLOOKUP(Table1[[#This Row],[Người mua hàng]],Sheet1!E:P,8,0)</f>
        <v>4472 - WM+ BDG 2A Nguyễn Trãi</v>
      </c>
      <c r="L55" s="60"/>
      <c r="M55" s="60" t="str">
        <f>VLOOKUP(Table1[[#This Row],[Người mua hàng]],Sheet1!E:P,9,0)</f>
        <v>2A Nguyễn Trãi, Khu 7, Phường Phú Cường, Thành Phố Thủ Dầu Một, T. Bình Dương Việt Nam</v>
      </c>
      <c r="N55" s="60" t="str">
        <f>VLOOKUP(Table1[[#This Row],[Người mua hàng]],Sheet1!E:P,11,0)</f>
        <v>Bình Dương</v>
      </c>
      <c r="O55" s="74" t="s">
        <v>683</v>
      </c>
      <c r="P55" s="74">
        <v>0</v>
      </c>
      <c r="Q55" s="74">
        <v>0</v>
      </c>
    </row>
    <row r="56" spans="1:17" ht="45" x14ac:dyDescent="0.25">
      <c r="A56" s="9" t="s">
        <v>107</v>
      </c>
      <c r="B56" s="10" t="s">
        <v>56</v>
      </c>
      <c r="C56" s="11">
        <v>45492</v>
      </c>
      <c r="D56" s="10">
        <v>4161473229</v>
      </c>
      <c r="E56" s="12">
        <v>983679</v>
      </c>
      <c r="F56" s="12">
        <v>78694</v>
      </c>
      <c r="G56" s="12">
        <v>1062373</v>
      </c>
      <c r="H56" s="13" t="s">
        <v>9</v>
      </c>
      <c r="I56" s="20" t="s">
        <v>342</v>
      </c>
      <c r="J56" s="59" t="s">
        <v>364</v>
      </c>
      <c r="K56" s="60" t="str">
        <f>VLOOKUP(Table1[[#This Row],[Người mua hàng]],Sheet1!E:P,8,0)</f>
        <v>3379 - WM+ HCM Vinhomes Central Park L6</v>
      </c>
      <c r="L56" s="60"/>
      <c r="M56" s="60" t="str">
        <f>VLOOKUP(Table1[[#This Row],[Người mua hàng]],Sheet1!E:P,9,0)</f>
        <v>Căn L6-SH.01A, tòa L6 Tại Vinhomes Central Park, 720A Đường Điện Biên Phủ, Phường 22, Quận Bình Thạnh, TP. Hồ Chí Minh Việt Nam</v>
      </c>
      <c r="N56" s="60" t="str">
        <f>VLOOKUP(Table1[[#This Row],[Người mua hàng]],Sheet1!E:P,11,0)</f>
        <v>TP.Hồ Chí Minh</v>
      </c>
      <c r="O56" s="74" t="s">
        <v>683</v>
      </c>
      <c r="P56" s="74" t="s">
        <v>182</v>
      </c>
      <c r="Q56" s="74" t="s">
        <v>694</v>
      </c>
    </row>
    <row r="57" spans="1:17" ht="45" x14ac:dyDescent="0.25">
      <c r="A57" s="9" t="s">
        <v>108</v>
      </c>
      <c r="B57" s="10" t="s">
        <v>56</v>
      </c>
      <c r="C57" s="11">
        <v>45492</v>
      </c>
      <c r="D57" s="10">
        <v>4161515870</v>
      </c>
      <c r="E57" s="12">
        <v>1451330</v>
      </c>
      <c r="F57" s="12">
        <v>116106</v>
      </c>
      <c r="G57" s="12">
        <v>1567436</v>
      </c>
      <c r="H57" s="13" t="s">
        <v>9</v>
      </c>
      <c r="I57" s="20" t="s">
        <v>345</v>
      </c>
      <c r="J57" s="59" t="s">
        <v>364</v>
      </c>
      <c r="K57" s="60" t="str">
        <f>VLOOKUP(Table1[[#This Row],[Người mua hàng]],Sheet1!E:P,8,0)</f>
        <v>2A25 - WM+ HCM 437 Nguyễn Văn Tăng</v>
      </c>
      <c r="L57" s="60"/>
      <c r="M57" s="60" t="str">
        <f>VLOOKUP(Table1[[#This Row],[Người mua hàng]],Sheet1!E:P,9,0)</f>
        <v>437 Nguyễn Văn Tăng, P. Long Thạnh Mỹ, TP. Thủ Đức TP. Hồ Chí Minh Việt Nam</v>
      </c>
      <c r="N57" s="60" t="str">
        <f>VLOOKUP(Table1[[#This Row],[Người mua hàng]],Sheet1!E:P,11,0)</f>
        <v>TP.Hồ Chí Minh</v>
      </c>
      <c r="O57" s="74" t="s">
        <v>683</v>
      </c>
      <c r="P57" s="74" t="s">
        <v>182</v>
      </c>
      <c r="Q57" s="74" t="s">
        <v>695</v>
      </c>
    </row>
    <row r="58" spans="1:17" ht="45" x14ac:dyDescent="0.25">
      <c r="A58" s="9" t="s">
        <v>109</v>
      </c>
      <c r="B58" s="10" t="s">
        <v>56</v>
      </c>
      <c r="C58" s="11">
        <v>45498</v>
      </c>
      <c r="D58" s="10">
        <v>4161592649</v>
      </c>
      <c r="E58" s="12">
        <v>1699130</v>
      </c>
      <c r="F58" s="12">
        <v>135930</v>
      </c>
      <c r="G58" s="12">
        <v>1835060</v>
      </c>
      <c r="H58" s="13" t="s">
        <v>9</v>
      </c>
      <c r="I58" s="20" t="s">
        <v>336</v>
      </c>
      <c r="J58" s="59" t="s">
        <v>364</v>
      </c>
      <c r="K58" s="60" t="str">
        <f>VLOOKUP(Table1[[#This Row],[Người mua hàng]],Sheet1!E:P,8,0)</f>
        <v>4032 - WM+ HNI 86 Quan Nhân</v>
      </c>
      <c r="L58" s="60"/>
      <c r="M58" s="60" t="str">
        <f>VLOOKUP(Table1[[#This Row],[Người mua hàng]],Sheet1!E:P,9,0)</f>
        <v> 86 Quan Nhân, Phường Nhân Chính, Quận Thanh Xuân, TP. Hà Nội Việt Nam</v>
      </c>
      <c r="N58" s="60" t="str">
        <f>VLOOKUP(Table1[[#This Row],[Người mua hàng]],Sheet1!E:P,11,0)</f>
        <v>TP.Hà Nội</v>
      </c>
      <c r="O58" s="74" t="s">
        <v>683</v>
      </c>
      <c r="P58" s="74" t="s">
        <v>676</v>
      </c>
      <c r="Q58" s="74" t="s">
        <v>182</v>
      </c>
    </row>
    <row r="59" spans="1:17" ht="30" x14ac:dyDescent="0.25">
      <c r="A59" s="9" t="s">
        <v>110</v>
      </c>
      <c r="B59" s="10" t="s">
        <v>56</v>
      </c>
      <c r="C59" s="11">
        <v>45498</v>
      </c>
      <c r="D59" s="10">
        <v>4161613629</v>
      </c>
      <c r="E59" s="12">
        <v>2403731</v>
      </c>
      <c r="F59" s="12">
        <v>192298</v>
      </c>
      <c r="G59" s="12">
        <v>2596029</v>
      </c>
      <c r="H59" s="13" t="s">
        <v>9</v>
      </c>
      <c r="I59" s="20" t="s">
        <v>361</v>
      </c>
      <c r="J59" s="60" t="s">
        <v>363</v>
      </c>
      <c r="K59" s="60" t="str">
        <f>VLOOKUP(Table1[[#This Row],[Người mua hàng]],Sheet1!E:P,8,0)</f>
        <v>6204 - [Block]WM+ HNI 419 Vũ Tông Phan</v>
      </c>
      <c r="L59" s="60"/>
      <c r="M59" s="60" t="str">
        <f>VLOOKUP(Table1[[#This Row],[Người mua hàng]],Sheet1!E:P,9,0)</f>
        <v>Số 419 Vũ Tông Phan, Phường Khương Đình, Quận Thanh Xuân, TP. Hà Nội Việt Nam</v>
      </c>
      <c r="N59" s="60" t="str">
        <f>VLOOKUP(Table1[[#This Row],[Người mua hàng]],Sheet1!E:P,11,0)</f>
        <v>TP.Hà Nội</v>
      </c>
      <c r="O59" s="74" t="s">
        <v>682</v>
      </c>
      <c r="P59" s="74" t="s">
        <v>678</v>
      </c>
      <c r="Q59" s="74" t="s">
        <v>182</v>
      </c>
    </row>
    <row r="60" spans="1:17" ht="45" x14ac:dyDescent="0.25">
      <c r="A60" s="9" t="s">
        <v>111</v>
      </c>
      <c r="B60" s="10" t="s">
        <v>56</v>
      </c>
      <c r="C60" s="11">
        <v>45498</v>
      </c>
      <c r="D60" s="10">
        <v>4161661206</v>
      </c>
      <c r="E60" s="12">
        <v>4787006</v>
      </c>
      <c r="F60" s="12">
        <v>382960</v>
      </c>
      <c r="G60" s="12">
        <v>5169966</v>
      </c>
      <c r="H60" s="13" t="s">
        <v>9</v>
      </c>
      <c r="I60" s="20" t="s">
        <v>346</v>
      </c>
      <c r="J60" s="59" t="s">
        <v>364</v>
      </c>
      <c r="K60" s="60" t="str">
        <f>VLOOKUP(Table1[[#This Row],[Người mua hàng]],Sheet1!E:P,8,0)</f>
        <v>1654 - WM HNI Võ Thị Sáu</v>
      </c>
      <c r="L60" s="60"/>
      <c r="M60" s="60" t="str">
        <f>VLOOKUP(Table1[[#This Row],[Người mua hàng]],Sheet1!E:P,9,0)</f>
        <v>Số 46 Thanh Nhàn, Phường Thanh Nhàn, Quận Hai Bà Trưng, Quận Hai Bà Trưng, TP. Hà Nội Việt Nam</v>
      </c>
      <c r="N60" s="60" t="str">
        <f>VLOOKUP(Table1[[#This Row],[Người mua hàng]],Sheet1!E:P,11,0)</f>
        <v>TP.Hà Nội</v>
      </c>
      <c r="O60" s="74" t="s">
        <v>683</v>
      </c>
      <c r="P60" s="74" t="s">
        <v>680</v>
      </c>
      <c r="Q60" s="74" t="s">
        <v>182</v>
      </c>
    </row>
    <row r="61" spans="1:17" ht="45" x14ac:dyDescent="0.25">
      <c r="A61" s="9" t="s">
        <v>112</v>
      </c>
      <c r="B61" s="10" t="s">
        <v>56</v>
      </c>
      <c r="C61" s="11">
        <v>45498</v>
      </c>
      <c r="D61" s="10">
        <v>4161539997</v>
      </c>
      <c r="E61" s="12">
        <v>2154266</v>
      </c>
      <c r="F61" s="12">
        <v>172341</v>
      </c>
      <c r="G61" s="12">
        <v>2326607</v>
      </c>
      <c r="H61" s="13" t="s">
        <v>9</v>
      </c>
      <c r="I61" s="20" t="s">
        <v>347</v>
      </c>
      <c r="J61" s="59" t="s">
        <v>364</v>
      </c>
      <c r="K61" s="60" t="str">
        <f>VLOOKUP(Table1[[#This Row],[Người mua hàng]],Sheet1!E:P,8,0)</f>
        <v>2014 - WM+ HNI 46/230 Lạc Trung</v>
      </c>
      <c r="L61" s="60"/>
      <c r="M61" s="60" t="str">
        <f>VLOOKUP(Table1[[#This Row],[Người mua hàng]],Sheet1!E:P,9,0)</f>
        <v>Chung cư 46/230 Lạc Trung, Quận Hai Bà Trưng, TP. Hà Nội Việt Nam</v>
      </c>
      <c r="N61" s="60" t="str">
        <f>VLOOKUP(Table1[[#This Row],[Người mua hàng]],Sheet1!E:P,11,0)</f>
        <v>TP.Hà Nội</v>
      </c>
      <c r="O61" s="74" t="s">
        <v>683</v>
      </c>
      <c r="P61" s="74" t="s">
        <v>676</v>
      </c>
      <c r="Q61" s="74" t="s">
        <v>182</v>
      </c>
    </row>
    <row r="62" spans="1:17" ht="45" x14ac:dyDescent="0.25">
      <c r="A62" s="9" t="s">
        <v>113</v>
      </c>
      <c r="B62" s="10" t="s">
        <v>56</v>
      </c>
      <c r="C62" s="11">
        <v>45498</v>
      </c>
      <c r="D62" s="10">
        <v>4161534342</v>
      </c>
      <c r="E62" s="12">
        <v>1110580</v>
      </c>
      <c r="F62" s="12">
        <v>88846</v>
      </c>
      <c r="G62" s="12">
        <v>1199426</v>
      </c>
      <c r="H62" s="13" t="s">
        <v>9</v>
      </c>
      <c r="I62" s="20" t="s">
        <v>361</v>
      </c>
      <c r="J62" s="60" t="s">
        <v>363</v>
      </c>
      <c r="K62" s="60" t="str">
        <f>VLOOKUP(Table1[[#This Row],[Người mua hàng]],Sheet1!E:P,8,0)</f>
        <v>2762 - WM+ HNI 15/68 Trung Hà</v>
      </c>
      <c r="L62" s="60"/>
      <c r="M62" s="60" t="str">
        <f>VLOOKUP(Table1[[#This Row],[Người mua hàng]],Sheet1!E:P,9,0)</f>
        <v>15 tổ 6 ngõ 68,Trung Hà, P. Ngọc Thụy,Long Biên, TP. Hà Nội Việt Nam</v>
      </c>
      <c r="N62" s="60" t="str">
        <f>VLOOKUP(Table1[[#This Row],[Người mua hàng]],Sheet1!E:P,11,0)</f>
        <v>TP.Hà Nội</v>
      </c>
      <c r="O62" s="74" t="s">
        <v>683</v>
      </c>
      <c r="P62" s="74" t="s">
        <v>674</v>
      </c>
      <c r="Q62" s="74" t="s">
        <v>182</v>
      </c>
    </row>
    <row r="63" spans="1:17" x14ac:dyDescent="0.25">
      <c r="A63" s="9" t="s">
        <v>114</v>
      </c>
      <c r="B63" s="10" t="s">
        <v>56</v>
      </c>
      <c r="C63" s="11">
        <v>45498</v>
      </c>
      <c r="D63" s="10">
        <v>4161678414</v>
      </c>
      <c r="E63" s="12">
        <v>1503000</v>
      </c>
      <c r="F63" s="12">
        <v>120240</v>
      </c>
      <c r="G63" s="12">
        <v>1623240</v>
      </c>
      <c r="H63" s="13" t="s">
        <v>9</v>
      </c>
      <c r="I63" s="20" t="s">
        <v>361</v>
      </c>
      <c r="J63" s="60" t="s">
        <v>363</v>
      </c>
      <c r="K63" s="60" t="str">
        <f>VLOOKUP(Table1[[#This Row],[Người mua hàng]],Sheet1!E:P,8,0)</f>
        <v>6924 - WM+ HPG Chợ Ngọ Dương, An Dương</v>
      </c>
      <c r="L63" s="60"/>
      <c r="M63" s="60" t="str">
        <f>VLOOKUP(Table1[[#This Row],[Người mua hàng]],Sheet1!E:P,9,0)</f>
        <v>Chợ Ngọ Dương, Xã An Hoà, Huyện An Dương TP. Hải Phòng Việt Nam</v>
      </c>
      <c r="N63" s="73" t="str">
        <f>VLOOKUP(Table1[[#This Row],[Người mua hàng]],Sheet1!E:P,11,0)</f>
        <v>TP.Hải Phòng</v>
      </c>
      <c r="O63" s="74" t="s">
        <v>686</v>
      </c>
      <c r="P63" s="74" t="s">
        <v>182</v>
      </c>
      <c r="Q63" s="74" t="s">
        <v>182</v>
      </c>
    </row>
    <row r="64" spans="1:17" x14ac:dyDescent="0.25">
      <c r="A64" s="9" t="s">
        <v>115</v>
      </c>
      <c r="B64" s="10" t="s">
        <v>56</v>
      </c>
      <c r="C64" s="11">
        <v>45498</v>
      </c>
      <c r="D64" s="10">
        <v>4161461762</v>
      </c>
      <c r="E64" s="12">
        <v>888464</v>
      </c>
      <c r="F64" s="12">
        <v>71077</v>
      </c>
      <c r="G64" s="12">
        <v>959541</v>
      </c>
      <c r="H64" s="13" t="s">
        <v>9</v>
      </c>
      <c r="I64" s="20" t="s">
        <v>361</v>
      </c>
      <c r="J64" s="60" t="s">
        <v>363</v>
      </c>
      <c r="K64" s="60" t="str">
        <f>VLOOKUP(Table1[[#This Row],[Người mua hàng]],Sheet1!E:P,8,0)</f>
        <v>5414 - WM+ HCM 23 Nguyễn Hữu Cầu</v>
      </c>
      <c r="L64" s="60"/>
      <c r="M64" s="60" t="str">
        <f>VLOOKUP(Table1[[#This Row],[Người mua hàng]],Sheet1!E:P,9,0)</f>
        <v>23 Nguyễn Hữu Cầu, Ấp Vạn Hạnh, Xã Trung Chánh, Huyện Hóc Môn, TP. Hồ Chí Minh Việt Nam</v>
      </c>
      <c r="N64" s="60" t="str">
        <f>VLOOKUP(Table1[[#This Row],[Người mua hàng]],Sheet1!E:P,11,0)</f>
        <v>TP.Hồ Chí Minh</v>
      </c>
      <c r="O64" s="74" t="s">
        <v>683</v>
      </c>
      <c r="P64" s="74">
        <v>0</v>
      </c>
      <c r="Q64" s="74" t="s">
        <v>693</v>
      </c>
    </row>
    <row r="65" spans="1:17" x14ac:dyDescent="0.25">
      <c r="A65" s="9" t="s">
        <v>116</v>
      </c>
      <c r="B65" s="10" t="s">
        <v>56</v>
      </c>
      <c r="C65" s="11">
        <v>45498</v>
      </c>
      <c r="D65" s="10">
        <v>4161679334</v>
      </c>
      <c r="E65" s="12">
        <v>737956</v>
      </c>
      <c r="F65" s="12">
        <v>59036</v>
      </c>
      <c r="G65" s="12">
        <v>796992</v>
      </c>
      <c r="H65" s="13" t="s">
        <v>9</v>
      </c>
      <c r="I65" s="20" t="s">
        <v>361</v>
      </c>
      <c r="J65" s="60" t="s">
        <v>363</v>
      </c>
      <c r="K65" s="60" t="str">
        <f>VLOOKUP(Table1[[#This Row],[Người mua hàng]],Sheet1!E:P,8,0)</f>
        <v>2387 - WM+ HCM CC SUNVIEW</v>
      </c>
      <c r="L65" s="60"/>
      <c r="M65" s="60" t="str">
        <f>VLOOKUP(Table1[[#This Row],[Người mua hàng]],Sheet1!E:P,9,0)</f>
        <v>A2-12A  Gò Dưa, P. Tam Bình, Quận Thủ Đức, TP. Hồ Chí Minh Việt Nam</v>
      </c>
      <c r="N65" s="60" t="str">
        <f>VLOOKUP(Table1[[#This Row],[Người mua hàng]],Sheet1!E:P,11,0)</f>
        <v>TP.Hồ Chí Minh</v>
      </c>
      <c r="O65" s="74" t="s">
        <v>683</v>
      </c>
      <c r="P65" s="74">
        <v>0</v>
      </c>
      <c r="Q65" s="74" t="s">
        <v>693</v>
      </c>
    </row>
    <row r="66" spans="1:17" ht="45" x14ac:dyDescent="0.25">
      <c r="A66" s="9" t="s">
        <v>117</v>
      </c>
      <c r="B66" s="10" t="s">
        <v>56</v>
      </c>
      <c r="C66" s="11">
        <v>45498</v>
      </c>
      <c r="D66" s="10">
        <v>4161416313</v>
      </c>
      <c r="E66" s="12">
        <v>914845</v>
      </c>
      <c r="F66" s="12">
        <v>73188</v>
      </c>
      <c r="G66" s="12">
        <v>988033</v>
      </c>
      <c r="H66" s="13" t="s">
        <v>9</v>
      </c>
      <c r="I66" s="20" t="s">
        <v>348</v>
      </c>
      <c r="J66" s="59" t="s">
        <v>364</v>
      </c>
      <c r="K66" s="60" t="str">
        <f>VLOOKUP(Table1[[#This Row],[Người mua hàng]],Sheet1!E:P,8,0)</f>
        <v>5033 - WM+ QTI 35 Hùng Vương</v>
      </c>
      <c r="L66" s="60"/>
      <c r="M66" s="60" t="str">
        <f>VLOOKUP(Table1[[#This Row],[Người mua hàng]],Sheet1!E:P,9,0)</f>
        <v>35 Hùng Vương, Phường 1, Thành phố Đông Hà, T. Quảng Trị Việt Nam</v>
      </c>
      <c r="N66" s="73" t="str">
        <f>VLOOKUP(Table1[[#This Row],[Người mua hàng]],Sheet1!E:P,11,0)</f>
        <v>Quảng Trị</v>
      </c>
      <c r="O66" s="75" t="s">
        <v>684</v>
      </c>
      <c r="P66" s="75" t="s">
        <v>182</v>
      </c>
      <c r="Q66" s="75">
        <v>0</v>
      </c>
    </row>
    <row r="67" spans="1:17" x14ac:dyDescent="0.25">
      <c r="A67" s="9" t="s">
        <v>118</v>
      </c>
      <c r="B67" s="10" t="s">
        <v>56</v>
      </c>
      <c r="C67" s="11">
        <v>45499</v>
      </c>
      <c r="D67" s="10">
        <v>4161682020</v>
      </c>
      <c r="E67" s="12">
        <v>720108</v>
      </c>
      <c r="F67" s="12">
        <v>57609</v>
      </c>
      <c r="G67" s="12">
        <v>777717</v>
      </c>
      <c r="H67" s="13" t="s">
        <v>9</v>
      </c>
      <c r="I67" s="12" t="s">
        <v>149</v>
      </c>
      <c r="J67" s="60"/>
      <c r="K67" s="60">
        <f>VLOOKUP(Table1[[#This Row],[Người mua hàng]],Sheet1!E:P,8,0)</f>
        <v>0</v>
      </c>
      <c r="L67" s="60"/>
      <c r="M67" s="60">
        <f>VLOOKUP(Table1[[#This Row],[Người mua hàng]],Sheet1!E:P,9,0)</f>
        <v>0</v>
      </c>
      <c r="N67" s="60">
        <f>VLOOKUP(Table1[[#This Row],[Người mua hàng]],Sheet1!E:P,11,0)</f>
        <v>0</v>
      </c>
      <c r="O67" s="74"/>
      <c r="P67" s="74" t="s">
        <v>182</v>
      </c>
      <c r="Q67" s="74" t="s">
        <v>182</v>
      </c>
    </row>
    <row r="68" spans="1:17" x14ac:dyDescent="0.25">
      <c r="A68" s="9" t="s">
        <v>119</v>
      </c>
      <c r="B68" s="10" t="s">
        <v>56</v>
      </c>
      <c r="C68" s="11">
        <v>45499</v>
      </c>
      <c r="D68" s="10">
        <v>4161680153</v>
      </c>
      <c r="E68" s="12">
        <v>1161064</v>
      </c>
      <c r="F68" s="12">
        <v>92885</v>
      </c>
      <c r="G68" s="12">
        <v>1253949</v>
      </c>
      <c r="H68" s="13" t="s">
        <v>9</v>
      </c>
      <c r="I68" s="20" t="s">
        <v>361</v>
      </c>
      <c r="J68" s="60" t="s">
        <v>363</v>
      </c>
      <c r="K68" s="60" t="str">
        <f>VLOOKUP(Table1[[#This Row],[Người mua hàng]],Sheet1!E:P,8,0)</f>
        <v>4058 - WM+ HCM D1 Đường 672 Khu Phố 1</v>
      </c>
      <c r="L68" s="60"/>
      <c r="M68" s="60" t="str">
        <f>VLOOKUP(Table1[[#This Row],[Người mua hàng]],Sheet1!E:P,9,0)</f>
        <v>D1- Khu phố 1, Phường Phước Long B, Quận 9, TP. Hồ Chí Minh Việt Nam</v>
      </c>
      <c r="N68" s="60" t="str">
        <f>VLOOKUP(Table1[[#This Row],[Người mua hàng]],Sheet1!E:P,11,0)</f>
        <v>TP.Hồ Chí Minh</v>
      </c>
      <c r="O68" s="74" t="s">
        <v>683</v>
      </c>
      <c r="P68" s="74">
        <v>0</v>
      </c>
      <c r="Q68" s="74" t="s">
        <v>696</v>
      </c>
    </row>
    <row r="69" spans="1:17" x14ac:dyDescent="0.25">
      <c r="A69" s="9" t="s">
        <v>120</v>
      </c>
      <c r="B69" s="10" t="s">
        <v>56</v>
      </c>
      <c r="C69" s="11">
        <v>45499</v>
      </c>
      <c r="D69" s="10">
        <v>4161680938</v>
      </c>
      <c r="E69" s="12">
        <v>1106934</v>
      </c>
      <c r="F69" s="12">
        <v>88555</v>
      </c>
      <c r="G69" s="12">
        <v>1195489</v>
      </c>
      <c r="H69" s="13" t="s">
        <v>9</v>
      </c>
      <c r="I69" s="12" t="s">
        <v>149</v>
      </c>
      <c r="J69" s="60"/>
      <c r="K69" s="60">
        <f>VLOOKUP(Table1[[#This Row],[Người mua hàng]],Sheet1!E:P,8,0)</f>
        <v>0</v>
      </c>
      <c r="L69" s="60"/>
      <c r="M69" s="60">
        <f>VLOOKUP(Table1[[#This Row],[Người mua hàng]],Sheet1!E:P,9,0)</f>
        <v>0</v>
      </c>
      <c r="N69" s="60">
        <f>VLOOKUP(Table1[[#This Row],[Người mua hàng]],Sheet1!E:P,11,0)</f>
        <v>0</v>
      </c>
      <c r="O69" s="74"/>
      <c r="P69" s="74" t="s">
        <v>182</v>
      </c>
      <c r="Q69" s="74" t="s">
        <v>182</v>
      </c>
    </row>
    <row r="70" spans="1:17" ht="30" x14ac:dyDescent="0.25">
      <c r="A70" s="9" t="s">
        <v>121</v>
      </c>
      <c r="B70" s="10" t="s">
        <v>56</v>
      </c>
      <c r="C70" s="11">
        <v>45499</v>
      </c>
      <c r="D70" s="10">
        <v>4161681632</v>
      </c>
      <c r="E70" s="12">
        <v>737956</v>
      </c>
      <c r="F70" s="12">
        <v>59036</v>
      </c>
      <c r="G70" s="12">
        <v>796992</v>
      </c>
      <c r="H70" s="13" t="s">
        <v>9</v>
      </c>
      <c r="I70" s="20" t="s">
        <v>361</v>
      </c>
      <c r="J70" s="60" t="s">
        <v>363</v>
      </c>
      <c r="K70" s="60" t="str">
        <f>VLOOKUP(Table1[[#This Row],[Người mua hàng]],Sheet1!E:P,8,0)</f>
        <v>5652 - WM+ HCM S2.0501S11 VinHomes Grand P</v>
      </c>
      <c r="L70" s="60"/>
      <c r="M70" s="60" t="str">
        <f>VLOOKUP(Table1[[#This Row],[Người mua hàng]],Sheet1!E:P,9,0)</f>
        <v>1.11, Tầng 1, Tòa nhà chung cư S2.05, Khu A - Dự án Khu dân cư và công viên Phước Thiện, 512 Nguyễn Xiển, khu phố Long Hòa, Q. 9 TP. Hồ Chí Minh Việt Nam</v>
      </c>
      <c r="N70" s="60" t="str">
        <f>VLOOKUP(Table1[[#This Row],[Người mua hàng]],Sheet1!E:P,11,0)</f>
        <v>TP.Hồ Chí Minh</v>
      </c>
      <c r="O70" s="74" t="s">
        <v>683</v>
      </c>
      <c r="P70" s="74" t="s">
        <v>182</v>
      </c>
      <c r="Q70" s="74" t="s">
        <v>693</v>
      </c>
    </row>
    <row r="71" spans="1:17" x14ac:dyDescent="0.25">
      <c r="A71" s="9" t="s">
        <v>122</v>
      </c>
      <c r="B71" s="10" t="s">
        <v>56</v>
      </c>
      <c r="C71" s="11">
        <v>45499</v>
      </c>
      <c r="D71" s="10">
        <v>4161902665</v>
      </c>
      <c r="E71" s="12">
        <v>148500</v>
      </c>
      <c r="F71" s="12">
        <v>11880</v>
      </c>
      <c r="G71" s="12">
        <v>160380</v>
      </c>
      <c r="H71" s="13" t="s">
        <v>9</v>
      </c>
      <c r="I71" s="20" t="s">
        <v>361</v>
      </c>
      <c r="J71" s="60" t="s">
        <v>363</v>
      </c>
      <c r="K71" s="60" t="str">
        <f>VLOOKUP(Table1[[#This Row],[Người mua hàng]],Sheet1!E:P,8,0)</f>
        <v>2AO8 - WM+ THA332 Phố 1, TT Ngọc Lặc</v>
      </c>
      <c r="L71" s="60"/>
      <c r="M71" s="60" t="str">
        <f>VLOOKUP(Table1[[#This Row],[Người mua hàng]],Sheet1!E:P,9,0)</f>
        <v>Số 332 Phố 1, Thị trấn Ngọc Lặc, Huyện Ngọc Lặc, Tỉnh Thanh Hóa T. Thanh Hóa Việt Nam</v>
      </c>
      <c r="N71" s="60" t="str">
        <f>VLOOKUP(Table1[[#This Row],[Người mua hàng]],Sheet1!E:P,11,0)</f>
        <v>Thanh Hóa</v>
      </c>
      <c r="O71" s="75" t="s">
        <v>686</v>
      </c>
      <c r="P71" s="75" t="s">
        <v>182</v>
      </c>
      <c r="Q71" s="75" t="s">
        <v>182</v>
      </c>
    </row>
    <row r="72" spans="1:17" ht="30" x14ac:dyDescent="0.25">
      <c r="A72" s="9" t="s">
        <v>123</v>
      </c>
      <c r="B72" s="10" t="s">
        <v>56</v>
      </c>
      <c r="C72" s="11">
        <v>45499</v>
      </c>
      <c r="D72" s="10">
        <v>4160514938</v>
      </c>
      <c r="E72" s="12">
        <v>801440</v>
      </c>
      <c r="F72" s="12">
        <v>64115</v>
      </c>
      <c r="G72" s="12">
        <v>865555</v>
      </c>
      <c r="H72" s="13" t="s">
        <v>9</v>
      </c>
      <c r="I72" s="12" t="s">
        <v>150</v>
      </c>
      <c r="J72" s="60" t="s">
        <v>365</v>
      </c>
      <c r="K72" s="60" t="str">
        <f>VLOOKUP(Table1[[#This Row],[Người mua hàng]],Sheet1!E:P,8,0)</f>
        <v>3518 - WM+ PTO 73 Quang Trung</v>
      </c>
      <c r="L72" s="60"/>
      <c r="M72" s="60" t="str">
        <f>VLOOKUP(Table1[[#This Row],[Người mua hàng]],Sheet1!E:P,9,0)</f>
        <v>73 Quang Trung, Phường Nông Trang, Thành phố Việt Trì, T. Phú Thọ Việt Nam</v>
      </c>
      <c r="N72" s="60" t="str">
        <f>VLOOKUP(Table1[[#This Row],[Người mua hàng]],Sheet1!E:P,11,0)</f>
        <v>Phú Thọ</v>
      </c>
      <c r="O72" s="75" t="s">
        <v>684</v>
      </c>
      <c r="P72" s="75" t="s">
        <v>182</v>
      </c>
      <c r="Q72" s="75" t="s">
        <v>182</v>
      </c>
    </row>
    <row r="73" spans="1:17" x14ac:dyDescent="0.25">
      <c r="A73" s="9" t="s">
        <v>124</v>
      </c>
      <c r="B73" s="10" t="s">
        <v>56</v>
      </c>
      <c r="C73" s="11">
        <v>45499</v>
      </c>
      <c r="D73" s="10">
        <v>4161487692</v>
      </c>
      <c r="E73" s="12">
        <v>1332696</v>
      </c>
      <c r="F73" s="12">
        <v>106616</v>
      </c>
      <c r="G73" s="12">
        <v>1439312</v>
      </c>
      <c r="H73" s="13" t="s">
        <v>9</v>
      </c>
      <c r="I73" s="12" t="s">
        <v>149</v>
      </c>
      <c r="J73" s="60"/>
      <c r="K73" s="60">
        <f>VLOOKUP(Table1[[#This Row],[Người mua hàng]],Sheet1!E:P,8,0)</f>
        <v>0</v>
      </c>
      <c r="L73" s="60"/>
      <c r="M73" s="60">
        <f>VLOOKUP(Table1[[#This Row],[Người mua hàng]],Sheet1!E:P,9,0)</f>
        <v>0</v>
      </c>
      <c r="N73" s="60">
        <f>VLOOKUP(Table1[[#This Row],[Người mua hàng]],Sheet1!E:P,11,0)</f>
        <v>0</v>
      </c>
      <c r="O73" s="74"/>
      <c r="P73" s="74" t="s">
        <v>182</v>
      </c>
      <c r="Q73" s="74" t="s">
        <v>182</v>
      </c>
    </row>
    <row r="74" spans="1:17" x14ac:dyDescent="0.25">
      <c r="A74" s="9" t="s">
        <v>125</v>
      </c>
      <c r="B74" s="10" t="s">
        <v>56</v>
      </c>
      <c r="C74" s="11">
        <v>45499</v>
      </c>
      <c r="D74" s="10">
        <v>4161493794</v>
      </c>
      <c r="E74" s="12">
        <v>1332696</v>
      </c>
      <c r="F74" s="12">
        <v>106616</v>
      </c>
      <c r="G74" s="12">
        <v>1439312</v>
      </c>
      <c r="H74" s="13" t="s">
        <v>9</v>
      </c>
      <c r="I74" s="12" t="s">
        <v>149</v>
      </c>
      <c r="J74" s="60"/>
      <c r="K74" s="60">
        <f>VLOOKUP(Table1[[#This Row],[Người mua hàng]],Sheet1!E:P,8,0)</f>
        <v>0</v>
      </c>
      <c r="L74" s="60"/>
      <c r="M74" s="60">
        <f>VLOOKUP(Table1[[#This Row],[Người mua hàng]],Sheet1!E:P,9,0)</f>
        <v>0</v>
      </c>
      <c r="N74" s="60">
        <f>VLOOKUP(Table1[[#This Row],[Người mua hàng]],Sheet1!E:P,11,0)</f>
        <v>0</v>
      </c>
      <c r="O74" s="74"/>
      <c r="P74" s="74" t="s">
        <v>182</v>
      </c>
      <c r="Q74" s="74" t="s">
        <v>182</v>
      </c>
    </row>
    <row r="75" spans="1:17" x14ac:dyDescent="0.25">
      <c r="A75" s="9" t="s">
        <v>126</v>
      </c>
      <c r="B75" s="10" t="s">
        <v>56</v>
      </c>
      <c r="C75" s="11">
        <v>45512</v>
      </c>
      <c r="D75" s="10">
        <v>4161712440</v>
      </c>
      <c r="E75" s="12">
        <v>888464</v>
      </c>
      <c r="F75" s="12">
        <v>71077</v>
      </c>
      <c r="G75" s="12">
        <v>959541</v>
      </c>
      <c r="H75" s="13" t="s">
        <v>9</v>
      </c>
      <c r="I75" s="12" t="s">
        <v>149</v>
      </c>
      <c r="J75" s="60"/>
      <c r="K75" s="60">
        <f>VLOOKUP(Table1[[#This Row],[Người mua hàng]],Sheet1!E:P,8,0)</f>
        <v>0</v>
      </c>
      <c r="L75" s="60"/>
      <c r="M75" s="60">
        <f>VLOOKUP(Table1[[#This Row],[Người mua hàng]],Sheet1!E:P,9,0)</f>
        <v>0</v>
      </c>
      <c r="N75" s="60">
        <f>VLOOKUP(Table1[[#This Row],[Người mua hàng]],Sheet1!E:P,11,0)</f>
        <v>0</v>
      </c>
      <c r="O75" s="74"/>
      <c r="P75" s="74" t="s">
        <v>182</v>
      </c>
      <c r="Q75" s="74" t="s">
        <v>182</v>
      </c>
    </row>
    <row r="76" spans="1:17" x14ac:dyDescent="0.25">
      <c r="A76" s="9" t="s">
        <v>127</v>
      </c>
      <c r="B76" s="10" t="s">
        <v>56</v>
      </c>
      <c r="C76" s="11">
        <v>45512</v>
      </c>
      <c r="D76" s="10">
        <v>4162165933</v>
      </c>
      <c r="E76" s="12">
        <v>1679632</v>
      </c>
      <c r="F76" s="12">
        <v>134371</v>
      </c>
      <c r="G76" s="12">
        <v>1814003</v>
      </c>
      <c r="H76" s="13" t="s">
        <v>9</v>
      </c>
      <c r="I76" s="20" t="s">
        <v>361</v>
      </c>
      <c r="J76" s="60" t="s">
        <v>363</v>
      </c>
      <c r="K76" s="60" t="str">
        <f>VLOOKUP(Table1[[#This Row],[Người mua hàng]],Sheet1!E:P,8,0)</f>
        <v>4366 - WIN HCM CC 237 Nguyễn Văn Hưởng</v>
      </c>
      <c r="L76" s="60"/>
      <c r="M76" s="60" t="str">
        <f>VLOOKUP(Table1[[#This Row],[Người mua hàng]],Sheet1!E:P,9,0)</f>
        <v>237 Nguyễn Văn Hưởng, P. Thảo Điền, Quận 2, TP. Hồ Chí Minh Việt Nam</v>
      </c>
      <c r="N76" s="60" t="str">
        <f>VLOOKUP(Table1[[#This Row],[Người mua hàng]],Sheet1!E:P,11,0)</f>
        <v>TP.Hồ Chí Minh</v>
      </c>
      <c r="O76" s="75" t="s">
        <v>684</v>
      </c>
      <c r="P76" s="75">
        <v>0</v>
      </c>
      <c r="Q76" s="75" t="s">
        <v>697</v>
      </c>
    </row>
    <row r="77" spans="1:17" ht="45" x14ac:dyDescent="0.25">
      <c r="A77" s="9" t="s">
        <v>128</v>
      </c>
      <c r="B77" s="10" t="s">
        <v>56</v>
      </c>
      <c r="C77" s="11">
        <v>45512</v>
      </c>
      <c r="D77" s="10">
        <v>4162229127</v>
      </c>
      <c r="E77" s="12">
        <v>1842287</v>
      </c>
      <c r="F77" s="12">
        <v>147383</v>
      </c>
      <c r="G77" s="12">
        <v>1989670</v>
      </c>
      <c r="H77" s="13" t="s">
        <v>9</v>
      </c>
      <c r="I77" s="20" t="s">
        <v>349</v>
      </c>
      <c r="J77" s="59" t="s">
        <v>364</v>
      </c>
      <c r="K77" s="60" t="str">
        <f>VLOOKUP(Table1[[#This Row],[Người mua hàng]],Sheet1!E:P,8,0)</f>
        <v>5234 - WM+ CTO 158 đường 30/4</v>
      </c>
      <c r="L77" s="60"/>
      <c r="M77" s="60" t="str">
        <f>VLOOKUP(Table1[[#This Row],[Người mua hàng]],Sheet1!E:P,9,0)</f>
        <v>158 đường 30/4, Phường An Phú, Quận Ninh Kiều, TP. Cần Thơ Việt Nam</v>
      </c>
      <c r="N77" s="60" t="str">
        <f>VLOOKUP(Table1[[#This Row],[Người mua hàng]],Sheet1!E:P,11,0)</f>
        <v>TP.Cần Thơ</v>
      </c>
      <c r="O77" s="75" t="s">
        <v>684</v>
      </c>
      <c r="P77" s="75" t="s">
        <v>182</v>
      </c>
      <c r="Q77" s="75">
        <v>0</v>
      </c>
    </row>
    <row r="78" spans="1:17" x14ac:dyDescent="0.25">
      <c r="A78" s="9" t="s">
        <v>129</v>
      </c>
      <c r="B78" s="10" t="s">
        <v>56</v>
      </c>
      <c r="C78" s="11">
        <v>45513</v>
      </c>
      <c r="D78" s="10">
        <v>4162119666</v>
      </c>
      <c r="E78" s="12">
        <v>6663480</v>
      </c>
      <c r="F78" s="12">
        <v>533078</v>
      </c>
      <c r="G78" s="12">
        <v>7196558</v>
      </c>
      <c r="H78" s="13" t="s">
        <v>9</v>
      </c>
      <c r="I78" s="12" t="s">
        <v>149</v>
      </c>
      <c r="J78" s="60"/>
      <c r="K78" s="60">
        <f>VLOOKUP(Table1[[#This Row],[Người mua hàng]],Sheet1!E:P,8,0)</f>
        <v>0</v>
      </c>
      <c r="L78" s="60"/>
      <c r="M78" s="60">
        <f>VLOOKUP(Table1[[#This Row],[Người mua hàng]],Sheet1!E:P,9,0)</f>
        <v>0</v>
      </c>
      <c r="N78" s="60">
        <f>VLOOKUP(Table1[[#This Row],[Người mua hàng]],Sheet1!E:P,11,0)</f>
        <v>0</v>
      </c>
      <c r="O78" s="74"/>
      <c r="P78" s="74" t="s">
        <v>182</v>
      </c>
      <c r="Q78" s="74" t="s">
        <v>182</v>
      </c>
    </row>
    <row r="79" spans="1:17" s="19" customFormat="1" x14ac:dyDescent="0.25">
      <c r="A79" s="14" t="s">
        <v>130</v>
      </c>
      <c r="B79" s="15" t="s">
        <v>56</v>
      </c>
      <c r="C79" s="16">
        <v>45526</v>
      </c>
      <c r="D79" s="15">
        <v>4162383176</v>
      </c>
      <c r="E79" s="17">
        <v>2227500</v>
      </c>
      <c r="F79" s="17">
        <v>178200</v>
      </c>
      <c r="G79" s="17">
        <v>2405700</v>
      </c>
      <c r="H79" s="18" t="s">
        <v>9</v>
      </c>
      <c r="I79" s="12" t="s">
        <v>149</v>
      </c>
      <c r="J79" s="61"/>
      <c r="K79" s="61">
        <f>VLOOKUP(Table1[[#This Row],[Người mua hàng]],Sheet1!E:P,8,0)</f>
        <v>0</v>
      </c>
      <c r="L79" s="61"/>
      <c r="M79" s="61">
        <f>VLOOKUP(Table1[[#This Row],[Người mua hàng]],Sheet1!E:P,9,0)</f>
        <v>0</v>
      </c>
      <c r="N79" s="61">
        <f>VLOOKUP(Table1[[#This Row],[Người mua hàng]],Sheet1!E:P,11,0)</f>
        <v>0</v>
      </c>
      <c r="O79" s="74"/>
      <c r="P79" s="74" t="s">
        <v>182</v>
      </c>
      <c r="Q79" s="74" t="s">
        <v>182</v>
      </c>
    </row>
    <row r="80" spans="1:17" x14ac:dyDescent="0.25">
      <c r="A80" s="9" t="s">
        <v>131</v>
      </c>
      <c r="B80" s="10" t="s">
        <v>56</v>
      </c>
      <c r="C80" s="11">
        <v>45526</v>
      </c>
      <c r="D80" s="10">
        <v>4162035567</v>
      </c>
      <c r="E80" s="12">
        <v>2291302</v>
      </c>
      <c r="F80" s="12">
        <v>183304</v>
      </c>
      <c r="G80" s="12">
        <v>2474606</v>
      </c>
      <c r="H80" s="13" t="s">
        <v>9</v>
      </c>
      <c r="I80" s="12" t="s">
        <v>149</v>
      </c>
      <c r="J80" s="60"/>
      <c r="K80" s="60">
        <f>VLOOKUP(Table1[[#This Row],[Người mua hàng]],Sheet1!E:P,8,0)</f>
        <v>0</v>
      </c>
      <c r="L80" s="60"/>
      <c r="M80" s="60">
        <f>VLOOKUP(Table1[[#This Row],[Người mua hàng]],Sheet1!E:P,9,0)</f>
        <v>0</v>
      </c>
      <c r="N80" s="60">
        <f>VLOOKUP(Table1[[#This Row],[Người mua hàng]],Sheet1!E:P,11,0)</f>
        <v>0</v>
      </c>
      <c r="O80" s="74"/>
      <c r="P80" s="74" t="s">
        <v>182</v>
      </c>
      <c r="Q80" s="74" t="s">
        <v>182</v>
      </c>
    </row>
    <row r="81" spans="1:17" x14ac:dyDescent="0.25">
      <c r="A81" s="9" t="s">
        <v>132</v>
      </c>
      <c r="B81" s="10" t="s">
        <v>56</v>
      </c>
      <c r="C81" s="11">
        <v>45527</v>
      </c>
      <c r="D81" s="10">
        <v>4162701135</v>
      </c>
      <c r="E81" s="12">
        <v>780885</v>
      </c>
      <c r="F81" s="12">
        <v>62471</v>
      </c>
      <c r="G81" s="12">
        <v>843356</v>
      </c>
      <c r="H81" s="13" t="s">
        <v>9</v>
      </c>
      <c r="I81" s="12" t="s">
        <v>149</v>
      </c>
      <c r="J81" s="60"/>
      <c r="K81" s="60">
        <f>VLOOKUP(Table1[[#This Row],[Người mua hàng]],Sheet1!E:P,8,0)</f>
        <v>0</v>
      </c>
      <c r="L81" s="60"/>
      <c r="M81" s="60">
        <f>VLOOKUP(Table1[[#This Row],[Người mua hàng]],Sheet1!E:P,9,0)</f>
        <v>0</v>
      </c>
      <c r="N81" s="60">
        <f>VLOOKUP(Table1[[#This Row],[Người mua hàng]],Sheet1!E:P,11,0)</f>
        <v>0</v>
      </c>
      <c r="O81" s="74"/>
      <c r="P81" s="74" t="s">
        <v>182</v>
      </c>
      <c r="Q81" s="74" t="s">
        <v>182</v>
      </c>
    </row>
    <row r="82" spans="1:17" x14ac:dyDescent="0.25">
      <c r="A82" s="9" t="s">
        <v>133</v>
      </c>
      <c r="B82" s="10" t="s">
        <v>56</v>
      </c>
      <c r="C82" s="11">
        <v>45527</v>
      </c>
      <c r="D82" s="10">
        <v>4162478314</v>
      </c>
      <c r="E82" s="12">
        <v>1113750</v>
      </c>
      <c r="F82" s="12">
        <v>89100</v>
      </c>
      <c r="G82" s="12">
        <v>1202850</v>
      </c>
      <c r="H82" s="13" t="s">
        <v>9</v>
      </c>
      <c r="I82" s="12" t="s">
        <v>149</v>
      </c>
      <c r="J82" s="60"/>
      <c r="K82" s="60">
        <f>VLOOKUP(Table1[[#This Row],[Người mua hàng]],Sheet1!E:P,8,0)</f>
        <v>0</v>
      </c>
      <c r="L82" s="60"/>
      <c r="M82" s="60">
        <f>VLOOKUP(Table1[[#This Row],[Người mua hàng]],Sheet1!E:P,9,0)</f>
        <v>0</v>
      </c>
      <c r="N82" s="60">
        <f>VLOOKUP(Table1[[#This Row],[Người mua hàng]],Sheet1!E:P,11,0)</f>
        <v>0</v>
      </c>
      <c r="O82" s="74"/>
      <c r="P82" s="74" t="s">
        <v>182</v>
      </c>
      <c r="Q82" s="74" t="s">
        <v>182</v>
      </c>
    </row>
    <row r="83" spans="1:17" ht="45" x14ac:dyDescent="0.25">
      <c r="A83" s="9" t="s">
        <v>134</v>
      </c>
      <c r="B83" s="10" t="s">
        <v>56</v>
      </c>
      <c r="C83" s="11">
        <v>45533</v>
      </c>
      <c r="D83" s="10">
        <v>4162708922</v>
      </c>
      <c r="E83" s="12">
        <v>2067006</v>
      </c>
      <c r="F83" s="12">
        <v>165360</v>
      </c>
      <c r="G83" s="12">
        <v>2232366</v>
      </c>
      <c r="H83" s="13" t="s">
        <v>9</v>
      </c>
      <c r="I83" s="20" t="s">
        <v>350</v>
      </c>
      <c r="J83" s="59" t="s">
        <v>364</v>
      </c>
      <c r="K83" s="60" t="str">
        <f>VLOOKUP(Table1[[#This Row],[Người mua hàng]],Sheet1!E:P,8,0)</f>
        <v>3990 - WM+ HNI Ngã Ba Lương Quy</v>
      </c>
      <c r="L83" s="60"/>
      <c r="M83" s="60" t="str">
        <f>VLOOKUP(Table1[[#This Row],[Người mua hàng]],Sheet1!E:P,9,0)</f>
        <v>Thôn Lương Quy, Xã thư Lâm, Thành phố Hà Nội TP. Hà Nội Việt Nam</v>
      </c>
      <c r="N83" s="60" t="str">
        <f>VLOOKUP(Table1[[#This Row],[Người mua hàng]],Sheet1!E:P,11,0)</f>
        <v>TP.Hà Nội</v>
      </c>
      <c r="O83" s="74" t="s">
        <v>683</v>
      </c>
      <c r="P83" s="74" t="s">
        <v>677</v>
      </c>
      <c r="Q83" s="74" t="s">
        <v>182</v>
      </c>
    </row>
    <row r="84" spans="1:17" ht="45" x14ac:dyDescent="0.25">
      <c r="A84" s="9" t="s">
        <v>135</v>
      </c>
      <c r="B84" s="10" t="s">
        <v>56</v>
      </c>
      <c r="C84" s="11">
        <v>45533</v>
      </c>
      <c r="D84" s="10">
        <v>4162790098</v>
      </c>
      <c r="E84" s="12">
        <v>1363031</v>
      </c>
      <c r="F84" s="12">
        <v>109042</v>
      </c>
      <c r="G84" s="12">
        <v>1472073</v>
      </c>
      <c r="H84" s="13" t="s">
        <v>9</v>
      </c>
      <c r="I84" s="20" t="s">
        <v>343</v>
      </c>
      <c r="J84" s="59" t="s">
        <v>364</v>
      </c>
      <c r="K84" s="60" t="str">
        <f>VLOOKUP(Table1[[#This Row],[Người mua hàng]],Sheet1!E:P,8,0)</f>
        <v>6312 - WM+ HNI Thiết Bình, Đông Anh</v>
      </c>
      <c r="L84" s="60"/>
      <c r="M84" s="60" t="str">
        <f>VLOOKUP(Table1[[#This Row],[Người mua hàng]],Sheet1!E:P,9,0)</f>
        <v>Thôn Thiết Bình, Xã Vân Hà, H. Đông Anh TP. Hà Nội Việt Nam</v>
      </c>
      <c r="N84" s="60" t="str">
        <f>VLOOKUP(Table1[[#This Row],[Người mua hàng]],Sheet1!E:P,11,0)</f>
        <v>TP.Hà Nội</v>
      </c>
      <c r="O84" s="74" t="s">
        <v>683</v>
      </c>
      <c r="P84" s="74" t="s">
        <v>677</v>
      </c>
      <c r="Q84" s="74" t="s">
        <v>182</v>
      </c>
    </row>
    <row r="85" spans="1:17" ht="45" x14ac:dyDescent="0.25">
      <c r="A85" s="9" t="s">
        <v>136</v>
      </c>
      <c r="B85" s="10" t="s">
        <v>56</v>
      </c>
      <c r="C85" s="11">
        <v>45533</v>
      </c>
      <c r="D85" s="10">
        <v>4162513665</v>
      </c>
      <c r="E85" s="12">
        <v>1714040</v>
      </c>
      <c r="F85" s="12">
        <v>137123</v>
      </c>
      <c r="G85" s="12">
        <v>1851163</v>
      </c>
      <c r="H85" s="13" t="s">
        <v>9</v>
      </c>
      <c r="I85" s="20" t="s">
        <v>351</v>
      </c>
      <c r="J85" s="59" t="s">
        <v>364</v>
      </c>
      <c r="K85" s="60" t="str">
        <f>VLOOKUP(Table1[[#This Row],[Người mua hàng]],Sheet1!E:P,8,0)</f>
        <v>4125 - WM+ HNI CC Trung Ương Đảng</v>
      </c>
      <c r="L85" s="60"/>
      <c r="M85" s="60" t="str">
        <f>VLOOKUP(Table1[[#This Row],[Người mua hàng]],Sheet1!E:P,9,0)</f>
        <v>Tòa chung cư văn phòng Trung ương Đảng, số 44 ngõ 260 Đội Cấn, Phường Liễu Giai Quận Ba Đình, TP. Hà Nội Việt Nam</v>
      </c>
      <c r="N85" s="60" t="str">
        <f>VLOOKUP(Table1[[#This Row],[Người mua hàng]],Sheet1!E:P,11,0)</f>
        <v>TP.Hà Nội</v>
      </c>
      <c r="O85" s="74" t="s">
        <v>683</v>
      </c>
      <c r="P85" s="74" t="s">
        <v>677</v>
      </c>
      <c r="Q85" s="74" t="s">
        <v>182</v>
      </c>
    </row>
    <row r="86" spans="1:17" ht="45" x14ac:dyDescent="0.25">
      <c r="A86" s="9" t="s">
        <v>137</v>
      </c>
      <c r="B86" s="10" t="s">
        <v>56</v>
      </c>
      <c r="C86" s="11">
        <v>45533</v>
      </c>
      <c r="D86" s="10">
        <v>4162875170</v>
      </c>
      <c r="E86" s="12">
        <v>1873700</v>
      </c>
      <c r="F86" s="12">
        <v>149896</v>
      </c>
      <c r="G86" s="12">
        <v>2023596</v>
      </c>
      <c r="H86" s="13" t="s">
        <v>9</v>
      </c>
      <c r="I86" s="20" t="s">
        <v>343</v>
      </c>
      <c r="J86" s="59" t="s">
        <v>364</v>
      </c>
      <c r="K86" s="60" t="str">
        <f>VLOOKUP(Table1[[#This Row],[Người mua hàng]],Sheet1!E:P,8,0)</f>
        <v>5585 - WM+ HNI Tòa D Việt Đức Complex</v>
      </c>
      <c r="L86" s="60"/>
      <c r="M86" s="60" t="str">
        <f>VLOOKUP(Table1[[#This Row],[Người mua hàng]],Sheet1!E:P,9,0)</f>
        <v>Lô DTM01, Tầng 1, Tòa D Viet Duc Complex, ngõ 164 Khuất Duy Tiến, P. Nhân Chính, Q. Thanh Xuân, Hà Nội Việt Nam</v>
      </c>
      <c r="N86" s="60" t="str">
        <f>VLOOKUP(Table1[[#This Row],[Người mua hàng]],Sheet1!E:P,11,0)</f>
        <v>TP.Hà Nội</v>
      </c>
      <c r="O86" s="74" t="s">
        <v>683</v>
      </c>
      <c r="P86" s="74" t="s">
        <v>677</v>
      </c>
      <c r="Q86" s="74" t="s">
        <v>182</v>
      </c>
    </row>
    <row r="87" spans="1:17" ht="45" x14ac:dyDescent="0.25">
      <c r="A87" s="9" t="s">
        <v>138</v>
      </c>
      <c r="B87" s="10" t="s">
        <v>56</v>
      </c>
      <c r="C87" s="11">
        <v>45533</v>
      </c>
      <c r="D87" s="10">
        <v>4162709043</v>
      </c>
      <c r="E87" s="12">
        <v>2142260</v>
      </c>
      <c r="F87" s="12">
        <v>171381</v>
      </c>
      <c r="G87" s="12">
        <v>2313641</v>
      </c>
      <c r="H87" s="13" t="s">
        <v>9</v>
      </c>
      <c r="I87" s="20" t="s">
        <v>352</v>
      </c>
      <c r="J87" s="59" t="s">
        <v>364</v>
      </c>
      <c r="K87" s="60" t="str">
        <f>VLOOKUP(Table1[[#This Row],[Người mua hàng]],Sheet1!E:P,8,0)</f>
        <v>5685 - WM+ HNI Thôn 4 Canh Nậu, Thạch Thất</v>
      </c>
      <c r="L87" s="60"/>
      <c r="M87" s="60" t="str">
        <f>VLOOKUP(Table1[[#This Row],[Người mua hàng]],Sheet1!E:P,9,0)</f>
        <v>Thôn 4, Xã Canh Nậu, Huyện Thạch Thất, TP. Hà Nội Việt Nam</v>
      </c>
      <c r="N87" s="60" t="str">
        <f>VLOOKUP(Table1[[#This Row],[Người mua hàng]],Sheet1!E:P,11,0)</f>
        <v>TP.Hà Nội</v>
      </c>
      <c r="O87" s="74" t="s">
        <v>683</v>
      </c>
      <c r="P87" s="74" t="s">
        <v>677</v>
      </c>
      <c r="Q87" s="74" t="s">
        <v>182</v>
      </c>
    </row>
    <row r="88" spans="1:17" ht="45" x14ac:dyDescent="0.25">
      <c r="A88" s="9" t="s">
        <v>139</v>
      </c>
      <c r="B88" s="10" t="s">
        <v>56</v>
      </c>
      <c r="C88" s="11">
        <v>45533</v>
      </c>
      <c r="D88" s="10">
        <v>4162772353</v>
      </c>
      <c r="E88" s="12">
        <v>1816510</v>
      </c>
      <c r="F88" s="12">
        <v>145321</v>
      </c>
      <c r="G88" s="12">
        <v>1961831</v>
      </c>
      <c r="H88" s="13" t="s">
        <v>9</v>
      </c>
      <c r="I88" s="20" t="s">
        <v>353</v>
      </c>
      <c r="J88" s="59" t="s">
        <v>364</v>
      </c>
      <c r="K88" s="60" t="str">
        <f>VLOOKUP(Table1[[#This Row],[Người mua hàng]],Sheet1!E:P,8,0)</f>
        <v>3280 - WM+ HNI TDP 5 Mễ Trì Hạ</v>
      </c>
      <c r="L88" s="60"/>
      <c r="M88" s="60" t="str">
        <f>VLOOKUP(Table1[[#This Row],[Người mua hàng]],Sheet1!E:P,9,0)</f>
        <v>TDP số 5 Mễ Trì Hạ, Phường Mễ Trì, Quận Nam Từ Liêm, TP. Hà Nội Việt Nam</v>
      </c>
      <c r="N88" s="60" t="str">
        <f>VLOOKUP(Table1[[#This Row],[Người mua hàng]],Sheet1!E:P,11,0)</f>
        <v>TP.Hà Nội</v>
      </c>
      <c r="O88" s="75" t="s">
        <v>684</v>
      </c>
      <c r="P88" s="75" t="s">
        <v>681</v>
      </c>
      <c r="Q88" s="75" t="s">
        <v>182</v>
      </c>
    </row>
    <row r="89" spans="1:17" x14ac:dyDescent="0.25">
      <c r="A89" s="9" t="s">
        <v>140</v>
      </c>
      <c r="B89" s="10" t="s">
        <v>56</v>
      </c>
      <c r="C89" s="11">
        <v>45533</v>
      </c>
      <c r="D89" s="10">
        <v>4162977799</v>
      </c>
      <c r="E89" s="12">
        <v>2467631</v>
      </c>
      <c r="F89" s="12">
        <v>197410</v>
      </c>
      <c r="G89" s="12">
        <v>2665041</v>
      </c>
      <c r="H89" s="13" t="s">
        <v>9</v>
      </c>
      <c r="I89" s="12" t="s">
        <v>149</v>
      </c>
      <c r="J89" s="60"/>
      <c r="K89" s="60">
        <f>VLOOKUP(Table1[[#This Row],[Người mua hàng]],Sheet1!E:P,8,0)</f>
        <v>0</v>
      </c>
      <c r="L89" s="60"/>
      <c r="M89" s="60">
        <f>VLOOKUP(Table1[[#This Row],[Người mua hàng]],Sheet1!E:P,9,0)</f>
        <v>0</v>
      </c>
      <c r="N89" s="60">
        <f>VLOOKUP(Table1[[#This Row],[Người mua hàng]],Sheet1!E:P,11,0)</f>
        <v>0</v>
      </c>
      <c r="O89" s="74"/>
      <c r="P89" s="74">
        <v>0</v>
      </c>
      <c r="Q89" s="74" t="s">
        <v>182</v>
      </c>
    </row>
    <row r="90" spans="1:17" ht="45" x14ac:dyDescent="0.25">
      <c r="A90" s="9" t="s">
        <v>141</v>
      </c>
      <c r="B90" s="10" t="s">
        <v>56</v>
      </c>
      <c r="C90" s="11">
        <v>45533</v>
      </c>
      <c r="D90" s="10">
        <v>4162513066</v>
      </c>
      <c r="E90" s="12">
        <v>1622040</v>
      </c>
      <c r="F90" s="12">
        <v>129763</v>
      </c>
      <c r="G90" s="12">
        <v>1751803</v>
      </c>
      <c r="H90" s="13" t="s">
        <v>9</v>
      </c>
      <c r="I90" s="20" t="s">
        <v>354</v>
      </c>
      <c r="J90" s="59" t="s">
        <v>364</v>
      </c>
      <c r="K90" s="60" t="str">
        <f>VLOOKUP(Table1[[#This Row],[Người mua hàng]],Sheet1!E:P,8,0)</f>
        <v>2400 - WM+ HNI 31 Mạc Thị Bưởi</v>
      </c>
      <c r="L90" s="60"/>
      <c r="M90" s="60" t="str">
        <f>VLOOKUP(Table1[[#This Row],[Người mua hàng]],Sheet1!E:P,9,0)</f>
        <v>Số 31 Mạc Thị Bưởi, P. Vĩnh Tuy, Q., Quận Hai Bà Trưng, TP. Hà Nội Việt Nam</v>
      </c>
      <c r="N90" s="60" t="str">
        <f>VLOOKUP(Table1[[#This Row],[Người mua hàng]],Sheet1!E:P,11,0)</f>
        <v>TP.Hà Nội</v>
      </c>
      <c r="O90" s="74" t="s">
        <v>683</v>
      </c>
      <c r="P90" s="74" t="s">
        <v>677</v>
      </c>
      <c r="Q90" s="74" t="s">
        <v>182</v>
      </c>
    </row>
    <row r="91" spans="1:17" ht="45" x14ac:dyDescent="0.25">
      <c r="A91" s="9" t="s">
        <v>142</v>
      </c>
      <c r="B91" s="10" t="s">
        <v>56</v>
      </c>
      <c r="C91" s="11">
        <v>45533</v>
      </c>
      <c r="D91" s="10">
        <v>4162558428</v>
      </c>
      <c r="E91" s="12">
        <v>2802990</v>
      </c>
      <c r="F91" s="12">
        <v>224239</v>
      </c>
      <c r="G91" s="12">
        <v>3027229</v>
      </c>
      <c r="H91" s="13" t="s">
        <v>9</v>
      </c>
      <c r="I91" s="20" t="s">
        <v>355</v>
      </c>
      <c r="J91" s="59" t="s">
        <v>364</v>
      </c>
      <c r="K91" s="60" t="str">
        <f>VLOOKUP(Table1[[#This Row],[Người mua hàng]],Sheet1!E:P,8,0)</f>
        <v>5889 - WM+ CBG 56 Tổ 4 Đề Thám</v>
      </c>
      <c r="L91" s="60"/>
      <c r="M91" s="60" t="str">
        <f>VLOOKUP(Table1[[#This Row],[Người mua hàng]],Sheet1!E:P,9,0)</f>
        <v>56 Tổ 4, Phường Đề Thám, Thành phố Cao Bằng, T. Cao Bằng Việt Nam</v>
      </c>
      <c r="N91" s="60" t="str">
        <f>VLOOKUP(Table1[[#This Row],[Người mua hàng]],Sheet1!E:P,11,0)</f>
        <v>Cao Bằng</v>
      </c>
      <c r="O91" s="75" t="s">
        <v>684</v>
      </c>
      <c r="P91" s="75" t="s">
        <v>182</v>
      </c>
      <c r="Q91" s="75" t="s">
        <v>182</v>
      </c>
    </row>
    <row r="92" spans="1:17" ht="45" x14ac:dyDescent="0.25">
      <c r="A92" s="9" t="s">
        <v>143</v>
      </c>
      <c r="B92" s="10" t="s">
        <v>56</v>
      </c>
      <c r="C92" s="11">
        <v>45533</v>
      </c>
      <c r="D92" s="10">
        <v>4162518518</v>
      </c>
      <c r="E92" s="12">
        <v>3305200</v>
      </c>
      <c r="F92" s="12">
        <v>264416</v>
      </c>
      <c r="G92" s="12">
        <v>3569616</v>
      </c>
      <c r="H92" s="13" t="s">
        <v>9</v>
      </c>
      <c r="I92" s="20" t="s">
        <v>356</v>
      </c>
      <c r="J92" s="59" t="s">
        <v>364</v>
      </c>
      <c r="K92" s="60" t="str">
        <f>VLOOKUP(Table1[[#This Row],[Người mua hàng]],Sheet1!E:P,8,0)</f>
        <v>4979 - WM+ NAN 45 Nguyễn Sinh Sắc</v>
      </c>
      <c r="L92" s="60"/>
      <c r="M92" s="60" t="str">
        <f>VLOOKUP(Table1[[#This Row],[Người mua hàng]],Sheet1!E:P,9,0)</f>
        <v>45 Nguyễn Sinh Sắc, Phường Cửa Nam, Thành phố Vinh, T. Nghệ An Việt Nam</v>
      </c>
      <c r="N92" s="60" t="str">
        <f>VLOOKUP(Table1[[#This Row],[Người mua hàng]],Sheet1!E:P,11,0)</f>
        <v>Nghệ An</v>
      </c>
      <c r="O92" s="75" t="s">
        <v>684</v>
      </c>
      <c r="P92" s="75" t="s">
        <v>182</v>
      </c>
      <c r="Q92" s="75" t="s">
        <v>182</v>
      </c>
    </row>
    <row r="93" spans="1:17" ht="45" x14ac:dyDescent="0.25">
      <c r="A93" s="9" t="s">
        <v>144</v>
      </c>
      <c r="B93" s="10" t="s">
        <v>56</v>
      </c>
      <c r="C93" s="11">
        <v>45533</v>
      </c>
      <c r="D93" s="10">
        <v>4162552229</v>
      </c>
      <c r="E93" s="12">
        <v>2678155</v>
      </c>
      <c r="F93" s="12">
        <v>214252</v>
      </c>
      <c r="G93" s="12">
        <v>2892407</v>
      </c>
      <c r="H93" s="13" t="s">
        <v>9</v>
      </c>
      <c r="I93" s="20" t="s">
        <v>357</v>
      </c>
      <c r="J93" s="59" t="s">
        <v>364</v>
      </c>
      <c r="K93" s="60" t="str">
        <f>VLOOKUP(Table1[[#This Row],[Người mua hàng]],Sheet1!E:P,8,0)</f>
        <v>5713 - WM+ BNH 167 Chợ Sơn, Tiên Du</v>
      </c>
      <c r="L93" s="60"/>
      <c r="M93" s="60" t="str">
        <f>VLOOKUP(Table1[[#This Row],[Người mua hàng]],Sheet1!E:P,9,0)</f>
        <v>Số 167 Chợ Sơn, xã Việt Đoàn, huyện Tiên Du, tỉnh Bắc Ninh Việt Nam</v>
      </c>
      <c r="N93" s="73" t="str">
        <f>VLOOKUP(Table1[[#This Row],[Người mua hàng]],Sheet1!E:P,11,0)</f>
        <v>Bắc Ninh</v>
      </c>
      <c r="O93" s="74" t="s">
        <v>687</v>
      </c>
      <c r="P93" s="74" t="s">
        <v>182</v>
      </c>
      <c r="Q93" s="74" t="s">
        <v>182</v>
      </c>
    </row>
    <row r="94" spans="1:17" ht="30" x14ac:dyDescent="0.25">
      <c r="A94" s="9" t="s">
        <v>145</v>
      </c>
      <c r="B94" s="10" t="s">
        <v>56</v>
      </c>
      <c r="C94" s="11">
        <v>45533</v>
      </c>
      <c r="D94" s="10">
        <v>4162398826</v>
      </c>
      <c r="E94" s="12">
        <v>1081076</v>
      </c>
      <c r="F94" s="12">
        <v>86486</v>
      </c>
      <c r="G94" s="12">
        <v>1167562</v>
      </c>
      <c r="H94" s="13" t="s">
        <v>9</v>
      </c>
      <c r="I94" s="20" t="s">
        <v>360</v>
      </c>
      <c r="J94" s="60" t="s">
        <v>365</v>
      </c>
      <c r="K94" s="60" t="str">
        <f>VLOOKUP(Table1[[#This Row],[Người mua hàng]],Sheet1!E:P,8,0)</f>
        <v>6115 - WM+ QNM 37 Lê Lợi, TP Tam Kỳ</v>
      </c>
      <c r="L94" s="60"/>
      <c r="M94" s="60" t="str">
        <f>VLOOKUP(Table1[[#This Row],[Người mua hàng]],Sheet1!E:P,9,0)</f>
        <v>Số 37 Lê Lợi, Phường An Mỹ, TP. Tam Kỳ, T. Quảng Nam Việt Nam</v>
      </c>
      <c r="N94" s="60" t="str">
        <f>VLOOKUP(Table1[[#This Row],[Người mua hàng]],Sheet1!E:P,11,0)</f>
        <v>Quảng Nam</v>
      </c>
      <c r="O94" s="75" t="s">
        <v>684</v>
      </c>
      <c r="P94" s="75" t="s">
        <v>182</v>
      </c>
      <c r="Q94" s="75">
        <v>0</v>
      </c>
    </row>
    <row r="95" spans="1:17" x14ac:dyDescent="0.25">
      <c r="A95" s="9" t="s">
        <v>146</v>
      </c>
      <c r="B95" s="10" t="s">
        <v>56</v>
      </c>
      <c r="C95" s="11">
        <v>45534</v>
      </c>
      <c r="D95" s="10">
        <v>4162976794</v>
      </c>
      <c r="E95" s="12">
        <v>1187908</v>
      </c>
      <c r="F95" s="12">
        <v>95033</v>
      </c>
      <c r="G95" s="12">
        <v>1282941</v>
      </c>
      <c r="H95" s="13" t="s">
        <v>9</v>
      </c>
      <c r="I95" s="20" t="s">
        <v>361</v>
      </c>
      <c r="J95" s="60" t="s">
        <v>363</v>
      </c>
      <c r="K95" s="60" t="str">
        <f>VLOOKUP(Table1[[#This Row],[Người mua hàng]],Sheet1!E:P,8,0)</f>
        <v>5756 - WM+ BDG CC Phúc Đạt, Căn 124-125</v>
      </c>
      <c r="L95" s="60"/>
      <c r="M95" s="60" t="str">
        <f>VLOOKUP(Table1[[#This Row],[Người mua hàng]],Sheet1!E:P,9,0)</f>
        <v>Căn Shophouse (căn số 124 và 125) tại Tầng 1, CC Phúc Đạt Connect, Khu dân cư Phú Thuận, P. Phú Lợi, TP Thủ Dầu Một, Tỉnh Bình Dương Việt Nam</v>
      </c>
      <c r="N95" s="60" t="str">
        <f>VLOOKUP(Table1[[#This Row],[Người mua hàng]],Sheet1!E:P,11,0)</f>
        <v>Bình Dương</v>
      </c>
      <c r="O95" s="75" t="s">
        <v>684</v>
      </c>
      <c r="P95" s="75" t="s">
        <v>182</v>
      </c>
      <c r="Q95" s="75" t="s">
        <v>697</v>
      </c>
    </row>
    <row r="96" spans="1:17" ht="45" x14ac:dyDescent="0.25">
      <c r="A96" s="9" t="s">
        <v>147</v>
      </c>
      <c r="B96" s="10" t="s">
        <v>56</v>
      </c>
      <c r="C96" s="11">
        <v>45534</v>
      </c>
      <c r="D96" s="10">
        <v>4162981353</v>
      </c>
      <c r="E96" s="12">
        <v>1147494</v>
      </c>
      <c r="F96" s="12">
        <v>91800</v>
      </c>
      <c r="G96" s="12">
        <v>1239294</v>
      </c>
      <c r="H96" s="13" t="s">
        <v>9</v>
      </c>
      <c r="I96" s="20" t="s">
        <v>358</v>
      </c>
      <c r="J96" s="59" t="s">
        <v>364</v>
      </c>
      <c r="K96" s="62" t="str">
        <f>VLOOKUP(Table1[[#This Row],[Người mua hàng]],Sheet1!E:P,8,0)</f>
        <v>6096 - WM+ BDG 200 Đường D1-KDC Phú Hòa 1</v>
      </c>
      <c r="L96" s="62"/>
      <c r="M96" s="62" t="str">
        <f>VLOOKUP(Table1[[#This Row],[Người mua hàng]],Sheet1!E:P,9,0)</f>
        <v>200 Đường D1-KDC Phú Hòa 1, Khu 07, P. Phú Hòa, TP. Thủ Dầu Một, T. Bình Dương Việt Nam</v>
      </c>
      <c r="N96" s="62" t="str">
        <f>VLOOKUP(Table1[[#This Row],[Người mua hàng]],Sheet1!E:P,11,0)</f>
        <v>Bình Dương</v>
      </c>
      <c r="O96" s="75" t="s">
        <v>684</v>
      </c>
      <c r="P96" s="75" t="s">
        <v>182</v>
      </c>
      <c r="Q96" s="75">
        <v>0</v>
      </c>
    </row>
  </sheetData>
  <phoneticPr fontId="6" type="noConversion"/>
  <conditionalFormatting sqref="B97:B1048576 B1:B3">
    <cfRule type="duplicateValues" dxfId="3"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6"/>
  <sheetViews>
    <sheetView zoomScale="73" zoomScaleNormal="73" workbookViewId="0">
      <selection activeCell="E104" sqref="E104"/>
    </sheetView>
  </sheetViews>
  <sheetFormatPr defaultRowHeight="15" x14ac:dyDescent="0.25"/>
  <cols>
    <col min="1" max="1" width="25.7109375" customWidth="1"/>
    <col min="2" max="2" width="13.28515625" customWidth="1"/>
    <col min="3" max="3" width="14" customWidth="1"/>
    <col min="4" max="4" width="15.7109375" customWidth="1"/>
    <col min="5" max="5" width="18.28515625" customWidth="1"/>
    <col min="6" max="6" width="25.42578125" customWidth="1"/>
    <col min="7" max="7" width="14.5703125" customWidth="1"/>
    <col min="8" max="8" width="26.42578125" hidden="1" customWidth="1"/>
    <col min="9" max="9" width="59.140625" customWidth="1"/>
    <col min="10" max="10" width="39.28515625" style="57" customWidth="1"/>
    <col min="11" max="11" width="42.85546875" style="57" customWidth="1"/>
    <col min="12" max="12" width="0" style="57" hidden="1" customWidth="1"/>
    <col min="13" max="13" width="136.28515625" style="57" bestFit="1" customWidth="1"/>
    <col min="14" max="14" width="17" style="57" bestFit="1" customWidth="1"/>
    <col min="15" max="15" width="69" style="57" bestFit="1" customWidth="1"/>
  </cols>
  <sheetData>
    <row r="1" spans="1:15" ht="18.75" x14ac:dyDescent="0.3">
      <c r="A1" s="1" t="s">
        <v>55</v>
      </c>
      <c r="B1" s="2"/>
      <c r="C1" s="2"/>
      <c r="D1" s="2"/>
      <c r="E1" s="2"/>
      <c r="F1" s="2"/>
      <c r="G1" s="2"/>
      <c r="H1" s="2"/>
    </row>
    <row r="2" spans="1:15" x14ac:dyDescent="0.25">
      <c r="A2" s="3"/>
      <c r="B2" s="3"/>
      <c r="C2" s="3"/>
      <c r="D2" s="3"/>
      <c r="E2" s="3"/>
      <c r="F2" s="3"/>
      <c r="G2" s="3"/>
      <c r="H2" s="3"/>
    </row>
    <row r="3" spans="1:15" x14ac:dyDescent="0.25">
      <c r="A3" s="3"/>
      <c r="B3" s="3"/>
      <c r="C3" s="3"/>
      <c r="D3" s="3"/>
      <c r="E3" s="3"/>
      <c r="F3" s="3"/>
      <c r="G3" s="3"/>
      <c r="H3" s="3"/>
    </row>
    <row r="4" spans="1:15" ht="28.5" x14ac:dyDescent="0.25">
      <c r="A4" s="4" t="s">
        <v>0</v>
      </c>
      <c r="B4" s="5" t="s">
        <v>1</v>
      </c>
      <c r="C4" s="6" t="s">
        <v>2</v>
      </c>
      <c r="D4" s="5" t="s">
        <v>3</v>
      </c>
      <c r="E4" s="7" t="s">
        <v>4</v>
      </c>
      <c r="F4" s="7" t="s">
        <v>5</v>
      </c>
      <c r="G4" s="7" t="s">
        <v>6</v>
      </c>
      <c r="H4" s="8" t="s">
        <v>7</v>
      </c>
      <c r="I4" s="7" t="s">
        <v>148</v>
      </c>
      <c r="J4" s="58" t="s">
        <v>362</v>
      </c>
      <c r="K4" s="58" t="s">
        <v>670</v>
      </c>
      <c r="L4" s="58" t="s">
        <v>669</v>
      </c>
      <c r="M4" s="58" t="s">
        <v>671</v>
      </c>
      <c r="N4" s="58" t="s">
        <v>672</v>
      </c>
      <c r="O4" s="58" t="s">
        <v>368</v>
      </c>
    </row>
    <row r="5" spans="1:15" ht="45" hidden="1" x14ac:dyDescent="0.25">
      <c r="A5" s="9" t="s">
        <v>57</v>
      </c>
      <c r="B5" s="10" t="s">
        <v>56</v>
      </c>
      <c r="C5" s="11">
        <v>45456</v>
      </c>
      <c r="D5" s="10">
        <v>4160177182</v>
      </c>
      <c r="E5" s="12">
        <v>1686858</v>
      </c>
      <c r="F5" s="12">
        <v>134949</v>
      </c>
      <c r="G5" s="12">
        <v>1821807</v>
      </c>
      <c r="H5" s="13" t="s">
        <v>9</v>
      </c>
      <c r="I5" s="20" t="s">
        <v>330</v>
      </c>
      <c r="J5" s="59" t="s">
        <v>364</v>
      </c>
      <c r="K5" s="59" t="str">
        <f>VLOOKUP(Table14[[#This Row],[Người mua hàng]],Sheet1!E:P,8,0)</f>
        <v>4146 - WIN HCM Lô BC1, tầng trệt, khu BC</v>
      </c>
      <c r="L5" s="59"/>
      <c r="M5" s="59" t="str">
        <f>VLOOKUP(Table14[[#This Row],[Người mua hàng]],Sheet1!E:P,9,0)</f>
        <v>Chung cư Phú Lợi D1, đường Phạm Thế Hiển, Quận 8, TP. Hồ Chí Minh Việt Nam</v>
      </c>
      <c r="N5" s="59" t="str">
        <f>VLOOKUP(Table14[[#This Row],[Người mua hàng]],Sheet1!E:P,11,0)</f>
        <v>TP.Hồ Chí Minh</v>
      </c>
      <c r="O5" s="59">
        <f>VLOOKUP(Table14[[#This Row],[Người mua hàng]],Table145[[Người mua hàng]:[Column1]],12,0)</f>
        <v>0</v>
      </c>
    </row>
    <row r="6" spans="1:15" hidden="1" x14ac:dyDescent="0.25">
      <c r="A6" s="9" t="s">
        <v>58</v>
      </c>
      <c r="B6" s="10" t="s">
        <v>56</v>
      </c>
      <c r="C6" s="11">
        <v>45471</v>
      </c>
      <c r="D6" s="10">
        <v>4160800363</v>
      </c>
      <c r="E6" s="12">
        <v>889400</v>
      </c>
      <c r="F6" s="12">
        <v>71152</v>
      </c>
      <c r="G6" s="12">
        <v>960552</v>
      </c>
      <c r="H6" s="13" t="s">
        <v>9</v>
      </c>
      <c r="I6" s="12" t="s">
        <v>149</v>
      </c>
      <c r="J6" s="60"/>
      <c r="K6" s="60" t="str">
        <f>VLOOKUP(Table14[[#This Row],[Người mua hàng]],Sheet1!E:P,8,0)</f>
        <v>4303 - WIN HCM Trệt CC 36 Trịnh Đình Thảo</v>
      </c>
      <c r="L6" s="60"/>
      <c r="M6" s="60" t="str">
        <f>VLOOKUP(Table14[[#This Row],[Người mua hàng]],Sheet1!E:P,9,0)</f>
        <v>Khu TM Tầng trệt, tháp A, KCH 36 Trịnh Đình Thảo, P. Hòa Thạnh, Quận Tân Phú, TP. Hồ Chí Minh Việt Nam</v>
      </c>
      <c r="N6" s="60" t="str">
        <f>VLOOKUP(Table14[[#This Row],[Người mua hàng]],Sheet1!E:P,11,0)</f>
        <v>TP.Hồ Chí Minh</v>
      </c>
      <c r="O6" s="60">
        <f>VLOOKUP(Table14[[#This Row],[Người mua hàng]],Table145[[Người mua hàng]:[Column1]],12,0)</f>
        <v>0</v>
      </c>
    </row>
    <row r="7" spans="1:15" x14ac:dyDescent="0.25">
      <c r="A7" s="9" t="s">
        <v>59</v>
      </c>
      <c r="B7" s="10" t="s">
        <v>56</v>
      </c>
      <c r="C7" s="11">
        <v>45477</v>
      </c>
      <c r="D7" s="10">
        <v>4160781730</v>
      </c>
      <c r="E7" s="12">
        <v>1517465</v>
      </c>
      <c r="F7" s="12">
        <v>121397</v>
      </c>
      <c r="G7" s="12">
        <v>1638862</v>
      </c>
      <c r="H7" s="13" t="s">
        <v>9</v>
      </c>
      <c r="I7" s="20" t="s">
        <v>361</v>
      </c>
      <c r="J7" s="60" t="s">
        <v>363</v>
      </c>
      <c r="K7" s="60" t="str">
        <f>VLOOKUP(Table14[[#This Row],[Người mua hàng]],Sheet1!E:P,8,0)</f>
        <v>6634 - WM+ HNI V3–B01, KĐT An Hưng</v>
      </c>
      <c r="L7" s="60" t="s">
        <v>668</v>
      </c>
      <c r="M7" s="60" t="str">
        <f>VLOOKUP(Table14[[#This Row],[Người mua hàng]],Sheet1!E:P,9,0)</f>
        <v>V3–B01, Khu đô thị mới An Hưng, Phường La Khê, Quận Hà Đông, TP. Hà Nội Việt Nam</v>
      </c>
      <c r="N7" s="60" t="str">
        <f>VLOOKUP(Table14[[#This Row],[Người mua hàng]],Sheet1!E:P,11,0)</f>
        <v>TP.Hà Nội</v>
      </c>
      <c r="O7" s="60" t="str">
        <f>VLOOKUP(Table14[[#This Row],[Người mua hàng]],Table145[[Người mua hàng]:[Column1]],12,0)</f>
        <v>phiếu nhập kho không tồn tại trên web không có chứng cứ đi xin lại pnk</v>
      </c>
    </row>
    <row r="8" spans="1:15" ht="45" hidden="1" x14ac:dyDescent="0.25">
      <c r="A8" s="9" t="s">
        <v>60</v>
      </c>
      <c r="B8" s="10" t="s">
        <v>56</v>
      </c>
      <c r="C8" s="11">
        <v>45477</v>
      </c>
      <c r="D8" s="10">
        <v>4160864944</v>
      </c>
      <c r="E8" s="12">
        <v>1351677</v>
      </c>
      <c r="F8" s="12">
        <v>108134</v>
      </c>
      <c r="G8" s="12">
        <v>1459811</v>
      </c>
      <c r="H8" s="13" t="s">
        <v>9</v>
      </c>
      <c r="I8" s="20" t="s">
        <v>331</v>
      </c>
      <c r="J8" s="59" t="s">
        <v>364</v>
      </c>
      <c r="K8" s="60" t="str">
        <f>VLOOKUP(Table14[[#This Row],[Người mua hàng]],Sheet1!E:P,8,0)</f>
        <v>5509 - WM+ HNI Thôn 4 Xã Cát Quế</v>
      </c>
      <c r="L8" s="60"/>
      <c r="M8" s="60" t="str">
        <f>VLOOKUP(Table14[[#This Row],[Người mua hàng]],Sheet1!E:P,9,0)</f>
        <v>Thôn 4 Xã Cát Quế, Huyện Hoài Đức, TP. Hà Nội Việt Nam</v>
      </c>
      <c r="N8" s="60" t="str">
        <f>VLOOKUP(Table14[[#This Row],[Người mua hàng]],Sheet1!E:P,11,0)</f>
        <v>TP.Hà Nội</v>
      </c>
      <c r="O8" s="60" t="str">
        <f>VLOOKUP(Table14[[#This Row],[Người mua hàng]],Table145[[Người mua hàng]:[Column1]],12,0)</f>
        <v>đã thu phiếu</v>
      </c>
    </row>
    <row r="9" spans="1:15" ht="45" hidden="1" x14ac:dyDescent="0.25">
      <c r="A9" s="9" t="s">
        <v>61</v>
      </c>
      <c r="B9" s="10" t="s">
        <v>56</v>
      </c>
      <c r="C9" s="11">
        <v>45477</v>
      </c>
      <c r="D9" s="10">
        <v>4160833945</v>
      </c>
      <c r="E9" s="12">
        <v>1111175</v>
      </c>
      <c r="F9" s="12">
        <v>88894</v>
      </c>
      <c r="G9" s="12">
        <v>1200069</v>
      </c>
      <c r="H9" s="13" t="s">
        <v>9</v>
      </c>
      <c r="I9" s="20" t="s">
        <v>331</v>
      </c>
      <c r="J9" s="59" t="s">
        <v>364</v>
      </c>
      <c r="K9" s="60" t="str">
        <f>VLOOKUP(Table14[[#This Row],[Người mua hàng]],Sheet1!E:P,8,0)</f>
        <v>4967 - WM+ HNI Golden West</v>
      </c>
      <c r="L9" s="60"/>
      <c r="M9" s="60" t="str">
        <f>VLOOKUP(Table14[[#This Row],[Người mua hàng]],Sheet1!E:P,9,0)</f>
        <v>Tầng 1, Tòa nhà Golden West, Số 2 Lê Văn Thiêm, Phường Nhân Chính, Quận Thanh Xuân, TP. Hà Nội Việt Nam</v>
      </c>
      <c r="N9" s="60" t="str">
        <f>VLOOKUP(Table14[[#This Row],[Người mua hàng]],Sheet1!E:P,11,0)</f>
        <v>TP.Hà Nội</v>
      </c>
      <c r="O9" s="60" t="str">
        <f>VLOOKUP(Table14[[#This Row],[Người mua hàng]],Table145[[Người mua hàng]:[Column1]],12,0)</f>
        <v>chưa xin được</v>
      </c>
    </row>
    <row r="10" spans="1:15" ht="45" hidden="1" x14ac:dyDescent="0.25">
      <c r="A10" s="9" t="s">
        <v>62</v>
      </c>
      <c r="B10" s="10" t="s">
        <v>56</v>
      </c>
      <c r="C10" s="11">
        <v>45477</v>
      </c>
      <c r="D10" s="10">
        <v>4160822589</v>
      </c>
      <c r="E10" s="12">
        <v>1129876</v>
      </c>
      <c r="F10" s="12">
        <v>90390</v>
      </c>
      <c r="G10" s="12">
        <v>1220266</v>
      </c>
      <c r="H10" s="13" t="s">
        <v>9</v>
      </c>
      <c r="I10" s="20" t="s">
        <v>332</v>
      </c>
      <c r="J10" s="59" t="s">
        <v>364</v>
      </c>
      <c r="K10" s="60" t="str">
        <f>VLOOKUP(Table14[[#This Row],[Người mua hàng]],Sheet1!E:P,8,0)</f>
        <v>4360 - WM+ HNI Tổ 1, TT Quang Minh</v>
      </c>
      <c r="L10" s="60"/>
      <c r="M10" s="60" t="str">
        <f>VLOOKUP(Table14[[#This Row],[Người mua hàng]],Sheet1!E:P,9,0)</f>
        <v>Tổ 1, TT Quang Minh, H. Mê Linh, TP. Hà Nội Việt Nam</v>
      </c>
      <c r="N10" s="60" t="str">
        <f>VLOOKUP(Table14[[#This Row],[Người mua hàng]],Sheet1!E:P,11,0)</f>
        <v>TP.Hà Nội</v>
      </c>
      <c r="O10" s="60" t="str">
        <f>VLOOKUP(Table14[[#This Row],[Người mua hàng]],Table145[[Người mua hàng]:[Column1]],12,0)</f>
        <v>đã thu phiếu</v>
      </c>
    </row>
    <row r="11" spans="1:15" x14ac:dyDescent="0.25">
      <c r="A11" s="9" t="s">
        <v>63</v>
      </c>
      <c r="B11" s="10" t="s">
        <v>56</v>
      </c>
      <c r="C11" s="11">
        <v>45477</v>
      </c>
      <c r="D11" s="10">
        <v>4160914201</v>
      </c>
      <c r="E11" s="12">
        <v>1617155</v>
      </c>
      <c r="F11" s="12">
        <v>129372</v>
      </c>
      <c r="G11" s="12">
        <v>1746527</v>
      </c>
      <c r="H11" s="13" t="s">
        <v>9</v>
      </c>
      <c r="I11" s="20" t="s">
        <v>361</v>
      </c>
      <c r="J11" s="60" t="s">
        <v>363</v>
      </c>
      <c r="K11" s="60" t="str">
        <f>VLOOKUP(Table14[[#This Row],[Người mua hàng]],Sheet1!E:P,8,0)</f>
        <v>6738 - WM+ HNI TDP Nguyên Xá 1</v>
      </c>
      <c r="L11" s="60"/>
      <c r="M11" s="60" t="str">
        <f>VLOOKUP(Table14[[#This Row],[Người mua hàng]],Sheet1!E:P,9,0)</f>
        <v>TDP Nguyên Xá 1, Phường Minh Khai, Quận Bắc Từ Liêm TP. Hà Nội Việt Nam</v>
      </c>
      <c r="N11" s="60" t="str">
        <f>VLOOKUP(Table14[[#This Row],[Người mua hàng]],Sheet1!E:P,11,0)</f>
        <v>TP.Hà Nội</v>
      </c>
      <c r="O11" s="60" t="str">
        <f>VLOOKUP(Table14[[#This Row],[Người mua hàng]],Table145[[Người mua hàng]:[Column1]],12,0)</f>
        <v>phiếu nhập kho không tồn tại trên web không có chứng cứ đi xin lại pnk</v>
      </c>
    </row>
    <row r="12" spans="1:15" ht="45" hidden="1" x14ac:dyDescent="0.25">
      <c r="A12" s="9" t="s">
        <v>64</v>
      </c>
      <c r="B12" s="10" t="s">
        <v>56</v>
      </c>
      <c r="C12" s="11">
        <v>45477</v>
      </c>
      <c r="D12" s="10">
        <v>4160866190</v>
      </c>
      <c r="E12" s="12">
        <v>1372740</v>
      </c>
      <c r="F12" s="12">
        <v>109819</v>
      </c>
      <c r="G12" s="12">
        <v>1482559</v>
      </c>
      <c r="H12" s="13" t="s">
        <v>9</v>
      </c>
      <c r="I12" s="20" t="s">
        <v>333</v>
      </c>
      <c r="J12" s="59" t="s">
        <v>364</v>
      </c>
      <c r="K12" s="60" t="str">
        <f>VLOOKUP(Table14[[#This Row],[Người mua hàng]],Sheet1!E:P,8,0)</f>
        <v>3168 - WM+ HNI 153 Hữu Hưng</v>
      </c>
      <c r="L12" s="60"/>
      <c r="M12" s="60" t="str">
        <f>VLOOKUP(Table14[[#This Row],[Người mua hàng]],Sheet1!E:P,9,0)</f>
        <v>Số 153 Hữu Hưng, Phường Tây Mỗ, Quận Nam Từ Liêm, TP. Hà Nội Việt Nam</v>
      </c>
      <c r="N12" s="60" t="str">
        <f>VLOOKUP(Table14[[#This Row],[Người mua hàng]],Sheet1!E:P,11,0)</f>
        <v>TP.Hà Nội</v>
      </c>
      <c r="O12" s="60" t="str">
        <f>VLOOKUP(Table14[[#This Row],[Người mua hàng]],Table145[[Người mua hàng]:[Column1]],12,0)</f>
        <v>đã thu phiếu</v>
      </c>
    </row>
    <row r="13" spans="1:15" ht="45" hidden="1" x14ac:dyDescent="0.25">
      <c r="A13" s="9" t="s">
        <v>65</v>
      </c>
      <c r="B13" s="10" t="s">
        <v>56</v>
      </c>
      <c r="C13" s="11">
        <v>45477</v>
      </c>
      <c r="D13" s="10">
        <v>4161006279</v>
      </c>
      <c r="E13" s="12">
        <v>835750</v>
      </c>
      <c r="F13" s="12">
        <v>66860</v>
      </c>
      <c r="G13" s="12">
        <v>902610</v>
      </c>
      <c r="H13" s="13" t="s">
        <v>9</v>
      </c>
      <c r="I13" s="20" t="s">
        <v>334</v>
      </c>
      <c r="J13" s="59" t="s">
        <v>364</v>
      </c>
      <c r="K13" s="60" t="str">
        <f>VLOOKUP(Table14[[#This Row],[Người mua hàng]],Sheet1!E:P,8,0)</f>
        <v>3291 - WM+ HNI Khu nhà ở Viện 103</v>
      </c>
      <c r="L13" s="60"/>
      <c r="M13" s="60" t="str">
        <f>VLOOKUP(Table14[[#This Row],[Người mua hàng]],Sheet1!E:P,9,0)</f>
        <v>2-NV1, Khu nhà ở cho cán bộ, nhân viên Viện 103 –, Học viện quân y, xã Tân Triều, Huyện Thanh Trì, TP. Hà Nội Việt Nam</v>
      </c>
      <c r="N13" s="60" t="str">
        <f>VLOOKUP(Table14[[#This Row],[Người mua hàng]],Sheet1!E:P,11,0)</f>
        <v>TP.Hà Nội</v>
      </c>
      <c r="O13" s="60" t="str">
        <f>VLOOKUP(Table14[[#This Row],[Người mua hàng]],Table145[[Người mua hàng]:[Column1]],12,0)</f>
        <v>đã thu phiếu</v>
      </c>
    </row>
    <row r="14" spans="1:15" x14ac:dyDescent="0.25">
      <c r="A14" s="9" t="s">
        <v>66</v>
      </c>
      <c r="B14" s="10" t="s">
        <v>56</v>
      </c>
      <c r="C14" s="11">
        <v>45477</v>
      </c>
      <c r="D14" s="70">
        <v>4161073493</v>
      </c>
      <c r="E14" s="12">
        <v>1802374</v>
      </c>
      <c r="F14" s="12">
        <v>144190</v>
      </c>
      <c r="G14" s="12">
        <v>1946564</v>
      </c>
      <c r="H14" s="13" t="s">
        <v>9</v>
      </c>
      <c r="I14" s="20" t="s">
        <v>361</v>
      </c>
      <c r="J14" s="60" t="s">
        <v>363</v>
      </c>
      <c r="K14" s="60" t="str">
        <f>VLOOKUP(Table14[[#This Row],[Người mua hàng]],Sheet1!E:P,8,0)</f>
        <v>3530 - WM+ HNI Five Star Kim Giang</v>
      </c>
      <c r="L14" s="60"/>
      <c r="M14" s="60" t="str">
        <f>VLOOKUP(Table14[[#This Row],[Người mua hàng]],Sheet1!E:P,9,0)</f>
        <v>Tầng 1, Khu trung tâm thương mại – Tòa nhà Five Star Garden, số 2 Kim Giang, Phường Kim Giang, Quận Thanh Xuân, TP. Hà Nội Việt Nam</v>
      </c>
      <c r="N14" s="60" t="str">
        <f>VLOOKUP(Table14[[#This Row],[Người mua hàng]],Sheet1!E:P,11,0)</f>
        <v>TP.Hà Nội</v>
      </c>
      <c r="O14" s="60" t="str">
        <f>VLOOKUP(Table14[[#This Row],[Người mua hàng]],Table145[[Người mua hàng]:[Column1]],12,0)</f>
        <v>PNK slg bằng 0, pnk không tồn tại</v>
      </c>
    </row>
    <row r="15" spans="1:15" ht="30" hidden="1" x14ac:dyDescent="0.25">
      <c r="A15" s="9" t="s">
        <v>67</v>
      </c>
      <c r="B15" s="10" t="s">
        <v>56</v>
      </c>
      <c r="C15" s="11">
        <v>45477</v>
      </c>
      <c r="D15" s="10">
        <v>4160625979</v>
      </c>
      <c r="E15" s="12">
        <v>797970</v>
      </c>
      <c r="F15" s="12">
        <v>63838</v>
      </c>
      <c r="G15" s="12">
        <v>861808</v>
      </c>
      <c r="H15" s="13" t="s">
        <v>9</v>
      </c>
      <c r="I15" s="12" t="s">
        <v>151</v>
      </c>
      <c r="J15" s="60" t="s">
        <v>365</v>
      </c>
      <c r="K15" s="60" t="str">
        <f>VLOOKUP(Table14[[#This Row],[Người mua hàng]],Sheet1!E:P,8,0)</f>
        <v>1616 - WM VCP TTH Hùng Vương</v>
      </c>
      <c r="L15" s="60"/>
      <c r="M15" s="60" t="str">
        <f>VLOOKUP(Table14[[#This Row],[Người mua hàng]],Sheet1!E:P,9,0)</f>
        <v>Số 50A Hùng Vương, Phường Phú Nhuận, Thành Phố Huế, T. Thừa Thiên - Huế Việt Nam</v>
      </c>
      <c r="N15" s="60" t="str">
        <f>VLOOKUP(Table14[[#This Row],[Người mua hàng]],Sheet1!E:P,11,0)</f>
        <v>TP.Huế</v>
      </c>
      <c r="O15" s="60">
        <f>VLOOKUP(Table14[[#This Row],[Người mua hàng]],Table145[[Người mua hàng]:[Column1]],12,0)</f>
        <v>0</v>
      </c>
    </row>
    <row r="16" spans="1:15" hidden="1" x14ac:dyDescent="0.25">
      <c r="A16" s="9" t="s">
        <v>67</v>
      </c>
      <c r="B16" s="10" t="s">
        <v>56</v>
      </c>
      <c r="C16" s="11">
        <v>45477</v>
      </c>
      <c r="D16" s="10">
        <v>4160941109</v>
      </c>
      <c r="E16" s="12">
        <v>839555</v>
      </c>
      <c r="F16" s="12">
        <v>67164</v>
      </c>
      <c r="G16" s="12">
        <v>906719</v>
      </c>
      <c r="H16" s="13" t="s">
        <v>9</v>
      </c>
      <c r="I16" s="12" t="s">
        <v>152</v>
      </c>
      <c r="J16" s="59" t="s">
        <v>366</v>
      </c>
      <c r="K16" s="60" t="str">
        <f>VLOOKUP(Table14[[#This Row],[Người mua hàng]],Sheet1!E:P,8,0)</f>
        <v>1540 - WM VCP NTN Ninh Thuận</v>
      </c>
      <c r="L16" s="60"/>
      <c r="M16" s="60" t="str">
        <f>VLOOKUP(Table14[[#This Row],[Người mua hàng]],Sheet1!E:P,9,0)</f>
        <v>Đường 16/4, P. Mỹ Hải, TP. Phan Rang - Tháp Chàm, T. Ninh Thuận Việt Nam</v>
      </c>
      <c r="N16" s="60" t="str">
        <f>VLOOKUP(Table14[[#This Row],[Người mua hàng]],Sheet1!E:P,11,0)</f>
        <v>Ninh Thuận</v>
      </c>
      <c r="O16" s="60">
        <f>VLOOKUP(Table14[[#This Row],[Người mua hàng]],Table145[[Người mua hàng]:[Column1]],12,0)</f>
        <v>0</v>
      </c>
    </row>
    <row r="17" spans="1:15" hidden="1" x14ac:dyDescent="0.25">
      <c r="A17" s="9" t="s">
        <v>68</v>
      </c>
      <c r="B17" s="10" t="s">
        <v>56</v>
      </c>
      <c r="C17" s="11">
        <v>45477</v>
      </c>
      <c r="D17" s="10">
        <v>4160987118</v>
      </c>
      <c r="E17" s="12">
        <v>1176940</v>
      </c>
      <c r="F17" s="12">
        <v>94155</v>
      </c>
      <c r="G17" s="12">
        <v>1271095</v>
      </c>
      <c r="H17" s="13" t="s">
        <v>9</v>
      </c>
      <c r="I17" s="12" t="s">
        <v>149</v>
      </c>
      <c r="J17" s="60"/>
      <c r="K17" s="60" t="str">
        <f>VLOOKUP(Table14[[#This Row],[Người mua hàng]],Sheet1!E:P,8,0)</f>
        <v>5531 - WM+ LAN 320 Quốc lộ 62</v>
      </c>
      <c r="L17" s="60"/>
      <c r="M17" s="60" t="str">
        <f>VLOOKUP(Table14[[#This Row],[Người mua hàng]],Sheet1!E:P,9,0)</f>
        <v>320 Quốc lộ 62, Phường 6, Thành phố Tân An, T. Long An Việt Nam</v>
      </c>
      <c r="N17" s="60" t="str">
        <f>VLOOKUP(Table14[[#This Row],[Người mua hàng]],Sheet1!E:P,11,0)</f>
        <v>Long An</v>
      </c>
      <c r="O17" s="60">
        <f>VLOOKUP(Table14[[#This Row],[Người mua hàng]],Table145[[Người mua hàng]:[Column1]],12,0)</f>
        <v>0</v>
      </c>
    </row>
    <row r="18" spans="1:15" hidden="1" x14ac:dyDescent="0.25">
      <c r="A18" s="9" t="s">
        <v>69</v>
      </c>
      <c r="B18" s="10" t="s">
        <v>56</v>
      </c>
      <c r="C18" s="11">
        <v>45477</v>
      </c>
      <c r="D18" s="10">
        <v>4161019470</v>
      </c>
      <c r="E18" s="12">
        <v>1322305</v>
      </c>
      <c r="F18" s="12">
        <v>105784</v>
      </c>
      <c r="G18" s="12">
        <v>1428089</v>
      </c>
      <c r="H18" s="13" t="s">
        <v>9</v>
      </c>
      <c r="I18" s="12" t="s">
        <v>149</v>
      </c>
      <c r="J18" s="60"/>
      <c r="K18" s="60" t="str">
        <f>VLOOKUP(Table14[[#This Row],[Người mua hàng]],Sheet1!E:P,8,0)</f>
        <v>4802 - WM+ STG 62 đường 30 tháng 4</v>
      </c>
      <c r="L18" s="60"/>
      <c r="M18" s="60" t="str">
        <f>VLOOKUP(Table14[[#This Row],[Người mua hàng]],Sheet1!E:P,9,0)</f>
        <v>62 đường 30 tháng 4, Phường 3, Thành phố Sóc Trăng, T. Sóc Trăng Việt Nam</v>
      </c>
      <c r="N18" s="60" t="str">
        <f>VLOOKUP(Table14[[#This Row],[Người mua hàng]],Sheet1!E:P,11,0)</f>
        <v>Sóc Trăng</v>
      </c>
      <c r="O18" s="60">
        <f>VLOOKUP(Table14[[#This Row],[Người mua hàng]],Table145[[Người mua hàng]:[Column1]],12,0)</f>
        <v>0</v>
      </c>
    </row>
    <row r="19" spans="1:15" hidden="1" x14ac:dyDescent="0.25">
      <c r="A19" s="9" t="s">
        <v>70</v>
      </c>
      <c r="B19" s="10" t="s">
        <v>56</v>
      </c>
      <c r="C19" s="11">
        <v>45477</v>
      </c>
      <c r="D19" s="10">
        <v>4160864674</v>
      </c>
      <c r="E19" s="12">
        <v>1586766</v>
      </c>
      <c r="F19" s="12">
        <v>126941</v>
      </c>
      <c r="G19" s="12">
        <v>1713707</v>
      </c>
      <c r="H19" s="13" t="s">
        <v>9</v>
      </c>
      <c r="I19" s="12" t="s">
        <v>149</v>
      </c>
      <c r="J19" s="60"/>
      <c r="K19" s="60" t="str">
        <f>VLOOKUP(Table14[[#This Row],[Người mua hàng]],Sheet1!E:P,8,0)</f>
        <v>5435 - WM+ STG 491 Lê Hồng Phong</v>
      </c>
      <c r="L19" s="60"/>
      <c r="M19" s="60" t="str">
        <f>VLOOKUP(Table14[[#This Row],[Người mua hàng]],Sheet1!E:P,9,0)</f>
        <v>491 Lê Hồng Phong, khóm 5, Phường 3, Thành phố Sóc Trăng, T. Sóc Trăng Việt Nam</v>
      </c>
      <c r="N19" s="60" t="str">
        <f>VLOOKUP(Table14[[#This Row],[Người mua hàng]],Sheet1!E:P,11,0)</f>
        <v>Sóc Trăng</v>
      </c>
      <c r="O19" s="60">
        <f>VLOOKUP(Table14[[#This Row],[Người mua hàng]],Table145[[Người mua hàng]:[Column1]],12,0)</f>
        <v>0</v>
      </c>
    </row>
    <row r="20" spans="1:15" hidden="1" x14ac:dyDescent="0.25">
      <c r="A20" s="9" t="s">
        <v>71</v>
      </c>
      <c r="B20" s="10" t="s">
        <v>56</v>
      </c>
      <c r="C20" s="11">
        <v>45477</v>
      </c>
      <c r="D20" s="10">
        <v>4161028387</v>
      </c>
      <c r="E20" s="12">
        <v>833265</v>
      </c>
      <c r="F20" s="12">
        <v>66661</v>
      </c>
      <c r="G20" s="12">
        <v>899926</v>
      </c>
      <c r="H20" s="13" t="s">
        <v>9</v>
      </c>
      <c r="I20" s="12" t="s">
        <v>149</v>
      </c>
      <c r="J20" s="60"/>
      <c r="K20" s="60" t="str">
        <f>VLOOKUP(Table14[[#This Row],[Người mua hàng]],Sheet1!E:P,8,0)</f>
        <v>1595 - WM VCP VLG Vĩnh Long</v>
      </c>
      <c r="L20" s="60"/>
      <c r="M20" s="60" t="str">
        <f>VLOOKUP(Table14[[#This Row],[Người mua hàng]],Sheet1!E:P,9,0)</f>
        <v>TTTM Vincom Plaza Vĩnh Long Tổ 9, Khóm 3, Phường 4, Thành Phố Vĩnh Long, T. Vĩnh Long Việt Nam</v>
      </c>
      <c r="N20" s="60" t="str">
        <f>VLOOKUP(Table14[[#This Row],[Người mua hàng]],Sheet1!E:P,11,0)</f>
        <v>Vĩnh Long</v>
      </c>
      <c r="O20" s="60">
        <f>VLOOKUP(Table14[[#This Row],[Người mua hàng]],Table145[[Người mua hàng]:[Column1]],12,0)</f>
        <v>0</v>
      </c>
    </row>
    <row r="21" spans="1:15" hidden="1" x14ac:dyDescent="0.25">
      <c r="A21" s="9" t="s">
        <v>72</v>
      </c>
      <c r="B21" s="10" t="s">
        <v>56</v>
      </c>
      <c r="C21" s="11">
        <v>45478</v>
      </c>
      <c r="D21" s="10">
        <v>4161054396</v>
      </c>
      <c r="E21" s="12">
        <v>1620410</v>
      </c>
      <c r="F21" s="12">
        <v>129633</v>
      </c>
      <c r="G21" s="12">
        <v>1750043</v>
      </c>
      <c r="H21" s="13" t="s">
        <v>9</v>
      </c>
      <c r="I21" s="20" t="s">
        <v>361</v>
      </c>
      <c r="J21" s="60" t="s">
        <v>363</v>
      </c>
      <c r="K21" s="60" t="str">
        <f>VLOOKUP(Table14[[#This Row],[Người mua hàng]],Sheet1!E:P,8,0)</f>
        <v>3671 - WM+ BDG 207A Ấp Bình Đường</v>
      </c>
      <c r="L21" s="60" t="s">
        <v>668</v>
      </c>
      <c r="M21" s="60" t="str">
        <f>VLOOKUP(Table14[[#This Row],[Người mua hàng]],Sheet1!E:P,9,0)</f>
        <v>207A Ấp Bình Đường 3, Phường An Bình, Thành phố Dĩ An, T. Bình Dương Việt Nam</v>
      </c>
      <c r="N21" s="60" t="str">
        <f>VLOOKUP(Table14[[#This Row],[Người mua hàng]],Sheet1!E:P,11,0)</f>
        <v>Bình Dương</v>
      </c>
      <c r="O21" s="60">
        <f>VLOOKUP(Table14[[#This Row],[Người mua hàng]],Table145[[Người mua hàng]:[Column1]],12,0)</f>
        <v>0</v>
      </c>
    </row>
    <row r="22" spans="1:15" ht="45" hidden="1" x14ac:dyDescent="0.25">
      <c r="A22" s="9" t="s">
        <v>73</v>
      </c>
      <c r="B22" s="10" t="s">
        <v>56</v>
      </c>
      <c r="C22" s="11">
        <v>45478</v>
      </c>
      <c r="D22" s="10">
        <v>4161057982</v>
      </c>
      <c r="E22" s="12">
        <v>915885</v>
      </c>
      <c r="F22" s="12">
        <v>73271</v>
      </c>
      <c r="G22" s="12">
        <v>989156</v>
      </c>
      <c r="H22" s="13" t="s">
        <v>9</v>
      </c>
      <c r="I22" s="20" t="s">
        <v>333</v>
      </c>
      <c r="J22" s="59" t="s">
        <v>364</v>
      </c>
      <c r="K22" s="60" t="str">
        <f>VLOOKUP(Table14[[#This Row],[Người mua hàng]],Sheet1!E:P,8,0)</f>
        <v>5086 - WM+ HCM 120 Lò Lu</v>
      </c>
      <c r="L22" s="60"/>
      <c r="M22" s="60" t="str">
        <f>VLOOKUP(Table14[[#This Row],[Người mua hàng]],Sheet1!E:P,9,0)</f>
        <v>120 Lò Lu, Phường Trường Thạnh, Quận 9, TP. Hồ Chí Minh Việt Nam</v>
      </c>
      <c r="N22" s="60" t="str">
        <f>VLOOKUP(Table14[[#This Row],[Người mua hàng]],Sheet1!E:P,11,0)</f>
        <v>TP.Hồ Chí Minh</v>
      </c>
      <c r="O22" s="60">
        <f>VLOOKUP(Table14[[#This Row],[Người mua hàng]],Table145[[Người mua hàng]:[Column1]],12,0)</f>
        <v>0</v>
      </c>
    </row>
    <row r="23" spans="1:15" hidden="1" x14ac:dyDescent="0.25">
      <c r="A23" s="9" t="s">
        <v>74</v>
      </c>
      <c r="B23" s="10" t="s">
        <v>56</v>
      </c>
      <c r="C23" s="11">
        <v>45478</v>
      </c>
      <c r="D23" s="10">
        <v>4161088758</v>
      </c>
      <c r="E23" s="12">
        <v>1578540</v>
      </c>
      <c r="F23" s="12">
        <v>126283</v>
      </c>
      <c r="G23" s="12">
        <v>1704823</v>
      </c>
      <c r="H23" s="13" t="s">
        <v>9</v>
      </c>
      <c r="I23" s="20" t="s">
        <v>361</v>
      </c>
      <c r="J23" s="60" t="s">
        <v>363</v>
      </c>
      <c r="K23" s="60" t="str">
        <f>VLOOKUP(Table14[[#This Row],[Người mua hàng]],Sheet1!E:P,8,0)</f>
        <v>3578 - WM+ DNI 27 Đường 643</v>
      </c>
      <c r="L23" s="60"/>
      <c r="M23" s="60" t="str">
        <f>VLOOKUP(Table14[[#This Row],[Người mua hàng]],Sheet1!E:P,9,0)</f>
        <v>27 Đường 643 khu phố 2, Phường Long Bình, Thành phố Biên Hòa, T. Đồng Nai Việt Nam</v>
      </c>
      <c r="N23" s="60" t="str">
        <f>VLOOKUP(Table14[[#This Row],[Người mua hàng]],Sheet1!E:P,11,0)</f>
        <v>Đồng Nai</v>
      </c>
      <c r="O23" s="60">
        <f>VLOOKUP(Table14[[#This Row],[Người mua hàng]],Table145[[Người mua hàng]:[Column1]],12,0)</f>
        <v>0</v>
      </c>
    </row>
    <row r="24" spans="1:15" x14ac:dyDescent="0.25">
      <c r="A24" s="9" t="s">
        <v>75</v>
      </c>
      <c r="B24" s="10" t="s">
        <v>56</v>
      </c>
      <c r="C24" s="11">
        <v>45478</v>
      </c>
      <c r="D24" s="10">
        <v>4156926823</v>
      </c>
      <c r="E24" s="12">
        <v>734310</v>
      </c>
      <c r="F24" s="12">
        <v>58745</v>
      </c>
      <c r="G24" s="12">
        <v>793055</v>
      </c>
      <c r="H24" s="13" t="s">
        <v>9</v>
      </c>
      <c r="I24" s="20" t="s">
        <v>361</v>
      </c>
      <c r="J24" s="60" t="s">
        <v>363</v>
      </c>
      <c r="K24" s="60" t="str">
        <f>VLOOKUP(Table14[[#This Row],[Người mua hàng]],Sheet1!E:P,8,0)</f>
        <v>4069 - WM+ QNH 01 Lô A3 Vựng Đâng</v>
      </c>
      <c r="L24" s="60"/>
      <c r="M24" s="60" t="str">
        <f>VLOOKUP(Table14[[#This Row],[Người mua hàng]],Sheet1!E:P,9,0)</f>
        <v>Ô số 01 Lô A3 QH khu dân cư lấn biển Vựng Đâng, Phường Yết Kiêu, Thành phố Hạ Long, T. Quảng Ninh Việt Nam</v>
      </c>
      <c r="N24" s="60" t="str">
        <f>VLOOKUP(Table14[[#This Row],[Người mua hàng]],Sheet1!E:P,11,0)</f>
        <v>Quảng Ninh</v>
      </c>
      <c r="O24" s="60" t="e">
        <f>VLOOKUP(Table14[[#This Row],[Người mua hàng]],Table145[[Người mua hàng]:[Column1]],12,0)</f>
        <v>#N/A</v>
      </c>
    </row>
    <row r="25" spans="1:15" hidden="1" x14ac:dyDescent="0.25">
      <c r="A25" s="9" t="s">
        <v>76</v>
      </c>
      <c r="B25" s="10" t="s">
        <v>56</v>
      </c>
      <c r="C25" s="11">
        <v>45478</v>
      </c>
      <c r="D25" s="10">
        <v>4161029675</v>
      </c>
      <c r="E25" s="12">
        <v>878475</v>
      </c>
      <c r="F25" s="12">
        <v>70278</v>
      </c>
      <c r="G25" s="12">
        <v>948753</v>
      </c>
      <c r="H25" s="13" t="s">
        <v>9</v>
      </c>
      <c r="I25" s="12" t="s">
        <v>149</v>
      </c>
      <c r="J25" s="60"/>
      <c r="K25" s="60" t="str">
        <f>VLOOKUP(Table14[[#This Row],[Người mua hàng]],Sheet1!E:P,8,0)</f>
        <v>1639 - WM VCP STG Sóc Trăng</v>
      </c>
      <c r="L25" s="60"/>
      <c r="M25" s="60" t="str">
        <f>VLOOKUP(Table14[[#This Row],[Người mua hàng]],Sheet1!E:P,9,0)</f>
        <v>Tầng 2 TTTM Vincom Plaza Sóc Trăng, đường Trần Hưng Đạo, Phường 2, Thành phố Sóc Trăng, T. Sóc Trăng Việt Nam</v>
      </c>
      <c r="N25" s="60" t="str">
        <f>VLOOKUP(Table14[[#This Row],[Người mua hàng]],Sheet1!E:P,11,0)</f>
        <v>Sóc Trăng</v>
      </c>
      <c r="O25" s="60">
        <f>VLOOKUP(Table14[[#This Row],[Người mua hàng]],Table145[[Người mua hàng]:[Column1]],12,0)</f>
        <v>0</v>
      </c>
    </row>
    <row r="26" spans="1:15" ht="45" hidden="1" x14ac:dyDescent="0.25">
      <c r="A26" s="9" t="s">
        <v>77</v>
      </c>
      <c r="B26" s="10" t="s">
        <v>56</v>
      </c>
      <c r="C26" s="11">
        <v>45484</v>
      </c>
      <c r="D26" s="10">
        <v>4160863888</v>
      </c>
      <c r="E26" s="12">
        <v>1223005</v>
      </c>
      <c r="F26" s="12">
        <v>97840</v>
      </c>
      <c r="G26" s="12">
        <v>1320845</v>
      </c>
      <c r="H26" s="13" t="s">
        <v>9</v>
      </c>
      <c r="I26" s="20" t="s">
        <v>333</v>
      </c>
      <c r="J26" s="59" t="s">
        <v>364</v>
      </c>
      <c r="K26" s="60" t="str">
        <f>VLOOKUP(Table14[[#This Row],[Người mua hàng]],Sheet1!E:P,8,0)</f>
        <v>1569 - WM HNI Đan Phượng</v>
      </c>
      <c r="L26" s="60"/>
      <c r="M26" s="60" t="str">
        <f>VLOOKUP(Table14[[#This Row],[Người mua hàng]],Sheet1!E:P,9,0)</f>
        <v>Số 188 phố Tây Sơn, TT. Phùng, H. Đan Phượng, TP. Hà Nội Việt Nam</v>
      </c>
      <c r="N26" s="60" t="str">
        <f>VLOOKUP(Table14[[#This Row],[Người mua hàng]],Sheet1!E:P,11,0)</f>
        <v>TP.Hà Nội</v>
      </c>
      <c r="O26" s="60">
        <f>VLOOKUP(Table14[[#This Row],[Người mua hàng]],Table145[[Người mua hàng]:[Column1]],12,0)</f>
        <v>0</v>
      </c>
    </row>
    <row r="27" spans="1:15" ht="45" hidden="1" x14ac:dyDescent="0.25">
      <c r="A27" s="9" t="s">
        <v>78</v>
      </c>
      <c r="B27" s="10" t="s">
        <v>56</v>
      </c>
      <c r="C27" s="11">
        <v>45484</v>
      </c>
      <c r="D27" s="10">
        <v>4160937822</v>
      </c>
      <c r="E27" s="12">
        <v>1928030</v>
      </c>
      <c r="F27" s="12">
        <v>154242</v>
      </c>
      <c r="G27" s="12">
        <v>2082272</v>
      </c>
      <c r="H27" s="13" t="s">
        <v>9</v>
      </c>
      <c r="I27" s="20" t="s">
        <v>333</v>
      </c>
      <c r="J27" s="59" t="s">
        <v>364</v>
      </c>
      <c r="K27" s="60" t="str">
        <f>VLOOKUP(Table14[[#This Row],[Người mua hàng]],Sheet1!E:P,8,0)</f>
        <v>6978 - WM+ HNI 48 LK 22 KĐT Vân Canh</v>
      </c>
      <c r="L27" s="60"/>
      <c r="M27" s="60" t="str">
        <f>VLOOKUP(Table14[[#This Row],[Người mua hàng]],Sheet1!E:P,9,0)</f>
        <v>48 LK 22 - KĐT Vân Canh, Xã Vân Canh, Huyện Hoài Đức TP. Hà Nội Việt Nam</v>
      </c>
      <c r="N27" s="60" t="str">
        <f>VLOOKUP(Table14[[#This Row],[Người mua hàng]],Sheet1!E:P,11,0)</f>
        <v>TP.Hà Nội</v>
      </c>
      <c r="O27" s="60">
        <f>VLOOKUP(Table14[[#This Row],[Người mua hàng]],Table145[[Người mua hàng]:[Column1]],12,0)</f>
        <v>0</v>
      </c>
    </row>
    <row r="28" spans="1:15" ht="30" hidden="1" x14ac:dyDescent="0.25">
      <c r="A28" s="9" t="s">
        <v>79</v>
      </c>
      <c r="B28" s="10" t="s">
        <v>56</v>
      </c>
      <c r="C28" s="11">
        <v>45484</v>
      </c>
      <c r="D28" s="10">
        <v>4161266931</v>
      </c>
      <c r="E28" s="12">
        <v>2722980</v>
      </c>
      <c r="F28" s="12">
        <v>217838</v>
      </c>
      <c r="G28" s="12">
        <v>2940818</v>
      </c>
      <c r="H28" s="13" t="s">
        <v>9</v>
      </c>
      <c r="I28" s="20" t="s">
        <v>359</v>
      </c>
      <c r="J28" s="60" t="s">
        <v>365</v>
      </c>
      <c r="K28" s="60" t="str">
        <f>VLOOKUP(Table14[[#This Row],[Người mua hàng]],Sheet1!E:P,8,0)</f>
        <v>4191 - WM+ HNI 77 Tổ 6 Sóc Sơn</v>
      </c>
      <c r="L28" s="60"/>
      <c r="M28" s="60" t="str">
        <f>VLOOKUP(Table14[[#This Row],[Người mua hàng]],Sheet1!E:P,9,0)</f>
        <v>Số 77, tổ 6, thị trấn Sóc Sơn, Huyện Sóc Sơn, TP. Hà Nội Việt Nam</v>
      </c>
      <c r="N28" s="60" t="str">
        <f>VLOOKUP(Table14[[#This Row],[Người mua hàng]],Sheet1!E:P,11,0)</f>
        <v>TP.Hà Nội</v>
      </c>
      <c r="O28" s="60">
        <f>VLOOKUP(Table14[[#This Row],[Người mua hàng]],Table145[[Người mua hàng]:[Column1]],12,0)</f>
        <v>0</v>
      </c>
    </row>
    <row r="29" spans="1:15" ht="45" hidden="1" x14ac:dyDescent="0.25">
      <c r="A29" s="9" t="s">
        <v>80</v>
      </c>
      <c r="B29" s="10" t="s">
        <v>56</v>
      </c>
      <c r="C29" s="11">
        <v>45484</v>
      </c>
      <c r="D29" s="10">
        <v>4161080915</v>
      </c>
      <c r="E29" s="12">
        <v>2674940</v>
      </c>
      <c r="F29" s="12">
        <v>213995</v>
      </c>
      <c r="G29" s="12">
        <v>2888935</v>
      </c>
      <c r="H29" s="13" t="s">
        <v>9</v>
      </c>
      <c r="I29" s="20" t="s">
        <v>335</v>
      </c>
      <c r="J29" s="59" t="s">
        <v>364</v>
      </c>
      <c r="K29" s="60" t="str">
        <f>VLOOKUP(Table14[[#This Row],[Người mua hàng]],Sheet1!E:P,8,0)</f>
        <v>3210 - WM+ HNI BT8-1 KĐT Văn Khê</v>
      </c>
      <c r="L29" s="60"/>
      <c r="M29" s="60" t="str">
        <f>VLOOKUP(Table14[[#This Row],[Người mua hàng]],Sheet1!E:P,9,0)</f>
        <v>BT8-1, Khu đô thị mới Văn Khê, đường Tố Hữu, Phường La Khê, Quận Hà Đông, TP. Hà Nội Việt Nam</v>
      </c>
      <c r="N29" s="60" t="str">
        <f>VLOOKUP(Table14[[#This Row],[Người mua hàng]],Sheet1!E:P,11,0)</f>
        <v>TP.Hà Nội</v>
      </c>
      <c r="O29" s="60">
        <f>VLOOKUP(Table14[[#This Row],[Người mua hàng]],Table145[[Người mua hàng]:[Column1]],12,0)</f>
        <v>0</v>
      </c>
    </row>
    <row r="30" spans="1:15" ht="45" hidden="1" x14ac:dyDescent="0.25">
      <c r="A30" s="9" t="s">
        <v>81</v>
      </c>
      <c r="B30" s="10" t="s">
        <v>56</v>
      </c>
      <c r="C30" s="11">
        <v>45484</v>
      </c>
      <c r="D30" s="10">
        <v>4161172365</v>
      </c>
      <c r="E30" s="12">
        <v>719790</v>
      </c>
      <c r="F30" s="12">
        <v>57583</v>
      </c>
      <c r="G30" s="12">
        <v>777373</v>
      </c>
      <c r="H30" s="13" t="s">
        <v>9</v>
      </c>
      <c r="I30" s="20" t="s">
        <v>336</v>
      </c>
      <c r="J30" s="59" t="s">
        <v>364</v>
      </c>
      <c r="K30" s="60" t="str">
        <f>VLOOKUP(Table14[[#This Row],[Người mua hàng]],Sheet1!E:P,8,0)</f>
        <v>5468 - WM+ HNI 33-35 Ngõ Quan Thổ 1</v>
      </c>
      <c r="L30" s="60"/>
      <c r="M30" s="60" t="str">
        <f>VLOOKUP(Table14[[#This Row],[Người mua hàng]],Sheet1!E:P,9,0)</f>
        <v>33-35 Ngõ Quan Thổ 1, Phố Tôn Đức Thắng, Phường Hàng Bột, Quận Đống Đa, TP. Hà Nội Việt Nam</v>
      </c>
      <c r="N30" s="60" t="str">
        <f>VLOOKUP(Table14[[#This Row],[Người mua hàng]],Sheet1!E:P,11,0)</f>
        <v>TP.Hà Nội</v>
      </c>
      <c r="O30" s="60">
        <f>VLOOKUP(Table14[[#This Row],[Người mua hàng]],Table145[[Người mua hàng]:[Column1]],12,0)</f>
        <v>0</v>
      </c>
    </row>
    <row r="31" spans="1:15" ht="45" hidden="1" x14ac:dyDescent="0.25">
      <c r="A31" s="9" t="s">
        <v>82</v>
      </c>
      <c r="B31" s="10" t="s">
        <v>56</v>
      </c>
      <c r="C31" s="11">
        <v>45484</v>
      </c>
      <c r="D31" s="10">
        <v>4160944840</v>
      </c>
      <c r="E31" s="12">
        <v>774635</v>
      </c>
      <c r="F31" s="12">
        <v>61971</v>
      </c>
      <c r="G31" s="12">
        <v>836606</v>
      </c>
      <c r="H31" s="13" t="s">
        <v>9</v>
      </c>
      <c r="I31" s="20" t="s">
        <v>337</v>
      </c>
      <c r="J31" s="59" t="s">
        <v>364</v>
      </c>
      <c r="K31" s="60" t="str">
        <f>VLOOKUP(Table14[[#This Row],[Người mua hàng]],Sheet1!E:P,8,0)</f>
        <v>5135 - WM+ LCI Số 003 Soi Tiền</v>
      </c>
      <c r="L31" s="60"/>
      <c r="M31" s="60" t="str">
        <f>VLOOKUP(Table14[[#This Row],[Người mua hàng]],Sheet1!E:P,9,0)</f>
        <v>Số 003 Soi Tiền, Phường Cốc Lếu, Thành phố Lào Cai, T. Lào Cai Việt Nam</v>
      </c>
      <c r="N31" s="60" t="str">
        <f>VLOOKUP(Table14[[#This Row],[Người mua hàng]],Sheet1!E:P,11,0)</f>
        <v>Lào Cai</v>
      </c>
      <c r="O31" s="60">
        <f>VLOOKUP(Table14[[#This Row],[Người mua hàng]],Table145[[Người mua hàng]:[Column1]],12,0)</f>
        <v>0</v>
      </c>
    </row>
    <row r="32" spans="1:15" hidden="1" x14ac:dyDescent="0.25">
      <c r="A32" s="9" t="s">
        <v>83</v>
      </c>
      <c r="B32" s="10" t="s">
        <v>56</v>
      </c>
      <c r="C32" s="11">
        <v>45484</v>
      </c>
      <c r="D32" s="10">
        <v>4160985844</v>
      </c>
      <c r="E32" s="12">
        <v>1910181</v>
      </c>
      <c r="F32" s="12">
        <v>152814</v>
      </c>
      <c r="G32" s="12">
        <v>2062995</v>
      </c>
      <c r="H32" s="13" t="s">
        <v>9</v>
      </c>
      <c r="I32" s="12" t="s">
        <v>149</v>
      </c>
      <c r="J32" s="60"/>
      <c r="K32" s="60">
        <f>VLOOKUP(Table14[[#This Row],[Người mua hàng]],Sheet1!E:P,8,0)</f>
        <v>0</v>
      </c>
      <c r="L32" s="60"/>
      <c r="M32" s="60">
        <f>VLOOKUP(Table14[[#This Row],[Người mua hàng]],Sheet1!E:P,9,0)</f>
        <v>0</v>
      </c>
      <c r="N32" s="60">
        <f>VLOOKUP(Table14[[#This Row],[Người mua hàng]],Sheet1!E:P,11,0)</f>
        <v>0</v>
      </c>
      <c r="O32" s="60">
        <f>VLOOKUP(Table14[[#This Row],[Người mua hàng]],Table145[[Người mua hàng]:[Column1]],12,0)</f>
        <v>0</v>
      </c>
    </row>
    <row r="33" spans="1:15" hidden="1" x14ac:dyDescent="0.25">
      <c r="A33" s="9" t="s">
        <v>84</v>
      </c>
      <c r="B33" s="10" t="s">
        <v>56</v>
      </c>
      <c r="C33" s="11">
        <v>45484</v>
      </c>
      <c r="D33" s="10">
        <v>4161024148</v>
      </c>
      <c r="E33" s="12">
        <v>889400</v>
      </c>
      <c r="F33" s="12">
        <v>71152</v>
      </c>
      <c r="G33" s="12">
        <v>960552</v>
      </c>
      <c r="H33" s="13" t="s">
        <v>9</v>
      </c>
      <c r="I33" s="20" t="s">
        <v>361</v>
      </c>
      <c r="J33" s="60" t="s">
        <v>363</v>
      </c>
      <c r="K33" s="60" t="str">
        <f>VLOOKUP(Table14[[#This Row],[Người mua hàng]],Sheet1!E:P,8,0)</f>
        <v>4303 - WIN HCM Trệt CC 36 Trịnh Đình Thảo</v>
      </c>
      <c r="L33" s="60"/>
      <c r="M33" s="60" t="str">
        <f>VLOOKUP(Table14[[#This Row],[Người mua hàng]],Sheet1!E:P,9,0)</f>
        <v>Khu TM Tầng trệt, tháp A, KCH 36 Trịnh Đình Thảo, P. Hòa Thạnh, Quận Tân Phú, TP. Hồ Chí Minh Việt Nam</v>
      </c>
      <c r="N33" s="60" t="str">
        <f>VLOOKUP(Table14[[#This Row],[Người mua hàng]],Sheet1!E:P,11,0)</f>
        <v>TP.Hồ Chí Minh</v>
      </c>
      <c r="O33" s="60">
        <f>VLOOKUP(Table14[[#This Row],[Người mua hàng]],Table145[[Người mua hàng]:[Column1]],12,0)</f>
        <v>0</v>
      </c>
    </row>
    <row r="34" spans="1:15" hidden="1" x14ac:dyDescent="0.25">
      <c r="A34" s="9" t="s">
        <v>85</v>
      </c>
      <c r="B34" s="10" t="s">
        <v>56</v>
      </c>
      <c r="C34" s="11">
        <v>45484</v>
      </c>
      <c r="D34" s="10">
        <v>4161235542</v>
      </c>
      <c r="E34" s="12">
        <v>2443342</v>
      </c>
      <c r="F34" s="12">
        <v>195467</v>
      </c>
      <c r="G34" s="12">
        <v>2638809</v>
      </c>
      <c r="H34" s="13" t="s">
        <v>9</v>
      </c>
      <c r="I34" s="20" t="s">
        <v>361</v>
      </c>
      <c r="J34" s="60" t="s">
        <v>363</v>
      </c>
      <c r="K34" s="60" t="str">
        <f>VLOOKUP(Table14[[#This Row],[Người mua hàng]],Sheet1!E:P,8,0)</f>
        <v>3242 - WIN HCM 4 đường D7</v>
      </c>
      <c r="L34" s="60"/>
      <c r="M34" s="60" t="str">
        <f>VLOOKUP(Table14[[#This Row],[Người mua hàng]],Sheet1!E:P,9,0)</f>
        <v>Nhà số 4 đường D7 (khu nhà ở Nam Long MR), khu phố 6, Phường Phước Long B, Quận 9, TP. Hồ Chí Minh Việt Nam</v>
      </c>
      <c r="N34" s="60" t="str">
        <f>VLOOKUP(Table14[[#This Row],[Người mua hàng]],Sheet1!E:P,11,0)</f>
        <v>TP.Hồ Chí Minh</v>
      </c>
      <c r="O34" s="60">
        <f>VLOOKUP(Table14[[#This Row],[Người mua hàng]],Table145[[Người mua hàng]:[Column1]],12,0)</f>
        <v>0</v>
      </c>
    </row>
    <row r="35" spans="1:15" hidden="1" x14ac:dyDescent="0.25">
      <c r="A35" s="9" t="s">
        <v>86</v>
      </c>
      <c r="B35" s="10" t="s">
        <v>56</v>
      </c>
      <c r="C35" s="11">
        <v>45485</v>
      </c>
      <c r="D35" s="10">
        <v>4161381861</v>
      </c>
      <c r="E35" s="12">
        <v>938684</v>
      </c>
      <c r="F35" s="12">
        <v>75095</v>
      </c>
      <c r="G35" s="12">
        <v>1013779</v>
      </c>
      <c r="H35" s="13" t="s">
        <v>9</v>
      </c>
      <c r="I35" s="20" t="s">
        <v>361</v>
      </c>
      <c r="J35" s="60" t="s">
        <v>363</v>
      </c>
      <c r="K35" s="60" t="str">
        <f>VLOOKUP(Table14[[#This Row],[Người mua hàng]],Sheet1!E:P,8,0)</f>
        <v>3807 - WM+ DNI 249 Hà Huy Giáp</v>
      </c>
      <c r="L35" s="60"/>
      <c r="M35" s="60" t="str">
        <f>VLOOKUP(Table14[[#This Row],[Người mua hàng]],Sheet1!E:P,9,0)</f>
        <v>249 Hà Huy Giáp, Phường Quyết Thắng, Thành phố Biên Hòa, T. Đồng Nai Việt Nam</v>
      </c>
      <c r="N35" s="60" t="str">
        <f>VLOOKUP(Table14[[#This Row],[Người mua hàng]],Sheet1!E:P,11,0)</f>
        <v>Đồng Nai</v>
      </c>
      <c r="O35" s="60">
        <f>VLOOKUP(Table14[[#This Row],[Người mua hàng]],Table145[[Người mua hàng]:[Column1]],12,0)</f>
        <v>0</v>
      </c>
    </row>
    <row r="36" spans="1:15" hidden="1" x14ac:dyDescent="0.25">
      <c r="A36" s="9" t="s">
        <v>87</v>
      </c>
      <c r="B36" s="10" t="s">
        <v>56</v>
      </c>
      <c r="C36" s="11">
        <v>45485</v>
      </c>
      <c r="D36" s="10">
        <v>4161390925</v>
      </c>
      <c r="E36" s="12">
        <v>1139613</v>
      </c>
      <c r="F36" s="12">
        <v>91169</v>
      </c>
      <c r="G36" s="12">
        <v>1230782</v>
      </c>
      <c r="H36" s="13" t="s">
        <v>9</v>
      </c>
      <c r="I36" s="12" t="s">
        <v>149</v>
      </c>
      <c r="J36" s="60"/>
      <c r="K36" s="60" t="str">
        <f>VLOOKUP(Table14[[#This Row],[Người mua hàng]],Sheet1!E:P,8,0)</f>
        <v>6534 - WM+ DNI 86 Lê Đại Hành</v>
      </c>
      <c r="L36" s="60"/>
      <c r="M36" s="60" t="str">
        <f>VLOOKUP(Table14[[#This Row],[Người mua hàng]],Sheet1!E:P,9,0)</f>
        <v>86 Lê Đại Hành, P. Hố Nai, TP. Biên Hòa, T. Đồng Nai Việt Nam</v>
      </c>
      <c r="N36" s="60" t="str">
        <f>VLOOKUP(Table14[[#This Row],[Người mua hàng]],Sheet1!E:P,11,0)</f>
        <v>Đồng Nai</v>
      </c>
      <c r="O36" s="60">
        <f>VLOOKUP(Table14[[#This Row],[Người mua hàng]],Table145[[Người mua hàng]:[Column1]],12,0)</f>
        <v>0</v>
      </c>
    </row>
    <row r="37" spans="1:15" ht="45" hidden="1" x14ac:dyDescent="0.25">
      <c r="A37" s="9" t="s">
        <v>88</v>
      </c>
      <c r="B37" s="10" t="s">
        <v>56</v>
      </c>
      <c r="C37" s="11">
        <v>45485</v>
      </c>
      <c r="D37" s="10">
        <v>4161216524</v>
      </c>
      <c r="E37" s="12">
        <v>1420372</v>
      </c>
      <c r="F37" s="12">
        <v>113630</v>
      </c>
      <c r="G37" s="12">
        <v>1534002</v>
      </c>
      <c r="H37" s="13" t="s">
        <v>9</v>
      </c>
      <c r="I37" s="20" t="s">
        <v>338</v>
      </c>
      <c r="J37" s="59" t="s">
        <v>364</v>
      </c>
      <c r="K37" s="60" t="str">
        <f>VLOOKUP(Table14[[#This Row],[Người mua hàng]],Sheet1!E:P,8,0)</f>
        <v>5756 - WM+ BDG CC Phúc Đạt, Căn 124-125</v>
      </c>
      <c r="L37" s="60"/>
      <c r="M37" s="60" t="str">
        <f>VLOOKUP(Table14[[#This Row],[Người mua hàng]],Sheet1!E:P,9,0)</f>
        <v>Căn Shophouse (căn số 124 và 125) tại Tầng 1, CC Phúc Đạt Connect, Khu dân cư Phú Thuận, P. Phú Lợi, TP Thủ Dầu Một, Tỉnh Bình Dương Việt Nam</v>
      </c>
      <c r="N37" s="60" t="str">
        <f>VLOOKUP(Table14[[#This Row],[Người mua hàng]],Sheet1!E:P,11,0)</f>
        <v>Bình Dương</v>
      </c>
      <c r="O37" s="60">
        <f>VLOOKUP(Table14[[#This Row],[Người mua hàng]],Table145[[Người mua hàng]:[Column1]],12,0)</f>
        <v>0</v>
      </c>
    </row>
    <row r="38" spans="1:15" ht="45" hidden="1" x14ac:dyDescent="0.25">
      <c r="A38" s="9" t="s">
        <v>89</v>
      </c>
      <c r="B38" s="10" t="s">
        <v>56</v>
      </c>
      <c r="C38" s="11">
        <v>45485</v>
      </c>
      <c r="D38" s="10">
        <v>4161186571</v>
      </c>
      <c r="E38" s="12">
        <v>2022726</v>
      </c>
      <c r="F38" s="12">
        <v>161818</v>
      </c>
      <c r="G38" s="12">
        <v>2184544</v>
      </c>
      <c r="H38" s="13" t="s">
        <v>9</v>
      </c>
      <c r="I38" s="20" t="s">
        <v>339</v>
      </c>
      <c r="J38" s="59" t="s">
        <v>364</v>
      </c>
      <c r="K38" s="60" t="str">
        <f>VLOOKUP(Table14[[#This Row],[Người mua hàng]],Sheet1!E:P,8,0)</f>
        <v>4092 - WM+ BDG C3-3A_C3-05 KDC Him Lam</v>
      </c>
      <c r="L38" s="60"/>
      <c r="M38" s="60" t="str">
        <f>VLOOKUP(Table14[[#This Row],[Người mua hàng]],Sheet1!E:P,9,0)</f>
        <v>C3-3A_C3-05 KDC Him Lam, Phú Đông, Phường An Bình, Thành phố Dĩ An, T. Bình Dương Việt Nam</v>
      </c>
      <c r="N38" s="60" t="str">
        <f>VLOOKUP(Table14[[#This Row],[Người mua hàng]],Sheet1!E:P,11,0)</f>
        <v>Bình Dương</v>
      </c>
      <c r="O38" s="60">
        <f>VLOOKUP(Table14[[#This Row],[Người mua hàng]],Table145[[Người mua hàng]:[Column1]],12,0)</f>
        <v>0</v>
      </c>
    </row>
    <row r="39" spans="1:15" ht="45" hidden="1" x14ac:dyDescent="0.25">
      <c r="A39" s="9" t="s">
        <v>90</v>
      </c>
      <c r="B39" s="10" t="s">
        <v>56</v>
      </c>
      <c r="C39" s="11">
        <v>45485</v>
      </c>
      <c r="D39" s="10">
        <v>4161196508</v>
      </c>
      <c r="E39" s="12">
        <v>1190309</v>
      </c>
      <c r="F39" s="12">
        <v>95225</v>
      </c>
      <c r="G39" s="12">
        <v>1285534</v>
      </c>
      <c r="H39" s="13" t="s">
        <v>9</v>
      </c>
      <c r="I39" s="20" t="s">
        <v>340</v>
      </c>
      <c r="J39" s="59" t="s">
        <v>364</v>
      </c>
      <c r="K39" s="60" t="str">
        <f>VLOOKUP(Table14[[#This Row],[Người mua hàng]],Sheet1!E:P,8,0)</f>
        <v>2AG1 - WM+ BDG Ô 87-89 DC13, KDC VietSing</v>
      </c>
      <c r="L39" s="60"/>
      <c r="M39" s="60" t="str">
        <f>VLOOKUP(Table14[[#This Row],[Người mua hàng]],Sheet1!E:P,9,0)</f>
        <v>Ô 87 - 89 DC 13, KDC VietSing, KP.4, P. An Phú, TP. Thuận An T. Bình Dương Việt Nam</v>
      </c>
      <c r="N39" s="60" t="str">
        <f>VLOOKUP(Table14[[#This Row],[Người mua hàng]],Sheet1!E:P,11,0)</f>
        <v>Bình Dương</v>
      </c>
      <c r="O39" s="60">
        <f>VLOOKUP(Table14[[#This Row],[Người mua hàng]],Table145[[Người mua hàng]:[Column1]],12,0)</f>
        <v>0</v>
      </c>
    </row>
    <row r="40" spans="1:15" x14ac:dyDescent="0.25">
      <c r="A40" s="9" t="s">
        <v>91</v>
      </c>
      <c r="B40" s="10" t="s">
        <v>56</v>
      </c>
      <c r="C40" s="11">
        <v>45491</v>
      </c>
      <c r="D40" s="70">
        <v>4161284222</v>
      </c>
      <c r="E40" s="12">
        <v>2206110</v>
      </c>
      <c r="F40" s="12">
        <v>176489</v>
      </c>
      <c r="G40" s="12">
        <v>2382599</v>
      </c>
      <c r="H40" s="13" t="s">
        <v>9</v>
      </c>
      <c r="I40" s="20" t="s">
        <v>361</v>
      </c>
      <c r="J40" s="60" t="s">
        <v>363</v>
      </c>
      <c r="K40" s="60" t="str">
        <f>VLOOKUP(Table14[[#This Row],[Người mua hàng]],Sheet1!E:P,8,0)</f>
        <v>5054 - WM+ HNI BT25-C37 Bộ Công An</v>
      </c>
      <c r="L40" s="60"/>
      <c r="M40" s="60" t="str">
        <f>VLOOKUP(Table14[[#This Row],[Người mua hàng]],Sheet1!E:P,9,0)</f>
        <v>BT25, Lô TT2, Khu nhà ở C37 BCA, KĐT mới Phùng Khoang, Phường Trung Văn, Quận Nam Từ Liêm, TP. Hà Nội Việt Nam</v>
      </c>
      <c r="N40" s="60" t="str">
        <f>VLOOKUP(Table14[[#This Row],[Người mua hàng]],Sheet1!E:P,11,0)</f>
        <v>TP.Hà Nội</v>
      </c>
      <c r="O40" s="60" t="str">
        <f>VLOOKUP(Table14[[#This Row],[Người mua hàng]],Table145[[Người mua hàng]:[Column1]],12,0)</f>
        <v>PNK slg bằng 0, pnk không tồn tại</v>
      </c>
    </row>
    <row r="41" spans="1:15" x14ac:dyDescent="0.25">
      <c r="A41" s="9" t="s">
        <v>92</v>
      </c>
      <c r="B41" s="10" t="s">
        <v>56</v>
      </c>
      <c r="C41" s="11">
        <v>45491</v>
      </c>
      <c r="D41" s="70">
        <v>4161300043</v>
      </c>
      <c r="E41" s="12">
        <v>758885</v>
      </c>
      <c r="F41" s="12">
        <v>60711</v>
      </c>
      <c r="G41" s="12">
        <v>819596</v>
      </c>
      <c r="H41" s="13" t="s">
        <v>9</v>
      </c>
      <c r="I41" s="20" t="s">
        <v>361</v>
      </c>
      <c r="J41" s="60" t="s">
        <v>363</v>
      </c>
      <c r="K41" s="60" t="str">
        <f>VLOOKUP(Table14[[#This Row],[Người mua hàng]],Sheet1!E:P,8,0)</f>
        <v>4024 - WM+ HNI T1-30 Gemek Tower</v>
      </c>
      <c r="L41" s="60"/>
      <c r="M41" s="60" t="str">
        <f>VLOOKUP(Table14[[#This Row],[Người mua hàng]],Sheet1!E:P,9,0)</f>
        <v>T1-30, tầng 1, Gemek Tower, KTĐM Lê Trọng Tấn - Geleximco, đường Lê Trọng Tấn, xã An Khánh, Huyện Hoài Đức, TP. Hà Nội Việt Nam</v>
      </c>
      <c r="N41" s="60" t="str">
        <f>VLOOKUP(Table14[[#This Row],[Người mua hàng]],Sheet1!E:P,11,0)</f>
        <v>TP.Hà Nội</v>
      </c>
      <c r="O41" s="60" t="str">
        <f>VLOOKUP(Table14[[#This Row],[Người mua hàng]],Table145[[Người mua hàng]:[Column1]],12,0)</f>
        <v>đã thu phiếu</v>
      </c>
    </row>
    <row r="42" spans="1:15" ht="45" hidden="1" x14ac:dyDescent="0.25">
      <c r="A42" s="9" t="s">
        <v>93</v>
      </c>
      <c r="B42" s="10" t="s">
        <v>56</v>
      </c>
      <c r="C42" s="11">
        <v>45491</v>
      </c>
      <c r="D42" s="10">
        <v>4161299746</v>
      </c>
      <c r="E42" s="12">
        <v>873070</v>
      </c>
      <c r="F42" s="12">
        <v>69846</v>
      </c>
      <c r="G42" s="12">
        <v>942916</v>
      </c>
      <c r="H42" s="13" t="s">
        <v>9</v>
      </c>
      <c r="I42" s="20" t="s">
        <v>341</v>
      </c>
      <c r="J42" s="59" t="s">
        <v>364</v>
      </c>
      <c r="K42" s="60" t="str">
        <f>VLOOKUP(Table14[[#This Row],[Người mua hàng]],Sheet1!E:P,8,0)</f>
        <v>4167 - WM+ HNI Đồng Bụt</v>
      </c>
      <c r="L42" s="60"/>
      <c r="M42" s="60" t="str">
        <f>VLOOKUP(Table14[[#This Row],[Người mua hàng]],Sheet1!E:P,9,0)</f>
        <v>Thôn Đồng Bụt, xã Ngọc Liệp, Huyện Quốc Oai, TP. Hà Nội Việt Nam</v>
      </c>
      <c r="N42" s="60" t="str">
        <f>VLOOKUP(Table14[[#This Row],[Người mua hàng]],Sheet1!E:P,11,0)</f>
        <v>TP.Hà Nội</v>
      </c>
      <c r="O42" s="60" t="str">
        <f>VLOOKUP(Table14[[#This Row],[Người mua hàng]],Table145[[Người mua hàng]:[Column1]],12,0)</f>
        <v>đã thu phiếu</v>
      </c>
    </row>
    <row r="43" spans="1:15" ht="45" hidden="1" x14ac:dyDescent="0.25">
      <c r="A43" s="9" t="s">
        <v>94</v>
      </c>
      <c r="B43" s="10" t="s">
        <v>56</v>
      </c>
      <c r="C43" s="11">
        <v>45491</v>
      </c>
      <c r="D43" s="10">
        <v>4161265179</v>
      </c>
      <c r="E43" s="12">
        <v>2960920</v>
      </c>
      <c r="F43" s="12">
        <v>236874</v>
      </c>
      <c r="G43" s="12">
        <v>3197794</v>
      </c>
      <c r="H43" s="13" t="s">
        <v>9</v>
      </c>
      <c r="I43" s="20" t="s">
        <v>335</v>
      </c>
      <c r="J43" s="59" t="s">
        <v>364</v>
      </c>
      <c r="K43" s="60" t="str">
        <f>VLOOKUP(Table14[[#This Row],[Người mua hàng]],Sheet1!E:P,8,0)</f>
        <v>4305 - WM+ HNI Phong Lan 01-11</v>
      </c>
      <c r="L43" s="60"/>
      <c r="M43" s="60" t="str">
        <f>VLOOKUP(Table14[[#This Row],[Người mua hàng]],Sheet1!E:P,9,0)</f>
        <v>PL01-11 Dự án Khu đô thị Vinhomes Riverside 2, khu Phong Lan 1, đường Nguyễn Lam, phường Phúc Đồng, Quận Long Biên, TP. Hà Nội Việt Nam</v>
      </c>
      <c r="N43" s="60" t="str">
        <f>VLOOKUP(Table14[[#This Row],[Người mua hàng]],Sheet1!E:P,11,0)</f>
        <v>TP.Hà Nội</v>
      </c>
      <c r="O43" s="60" t="str">
        <f>VLOOKUP(Table14[[#This Row],[Người mua hàng]],Table145[[Người mua hàng]:[Column1]],12,0)</f>
        <v>đã thu phiếu</v>
      </c>
    </row>
    <row r="44" spans="1:15" x14ac:dyDescent="0.25">
      <c r="A44" s="9" t="s">
        <v>95</v>
      </c>
      <c r="B44" s="10" t="s">
        <v>56</v>
      </c>
      <c r="C44" s="11">
        <v>45491</v>
      </c>
      <c r="D44" s="10">
        <v>4161275503</v>
      </c>
      <c r="E44" s="12">
        <v>1376950</v>
      </c>
      <c r="F44" s="12">
        <v>110156</v>
      </c>
      <c r="G44" s="12">
        <v>1487106</v>
      </c>
      <c r="H44" s="13" t="s">
        <v>9</v>
      </c>
      <c r="I44" s="20" t="s">
        <v>361</v>
      </c>
      <c r="J44" s="60" t="s">
        <v>363</v>
      </c>
      <c r="K44" s="60" t="str">
        <f>VLOOKUP(Table14[[#This Row],[Người mua hàng]],Sheet1!E:P,8,0)</f>
        <v>4144 - WM+ HNI SH 43 The K-Park</v>
      </c>
      <c r="L44" s="60"/>
      <c r="M44" s="60" t="str">
        <f>VLOOKUP(Table14[[#This Row],[Người mua hàng]],Sheet1!E:P,9,0)</f>
        <v>Kiot thương mại SH43-tầng 1 tòa K2, Khu nhà ở Hi Brand tại, Khu đô thị mới Văn Phú, Phường Phú La, Quận Hà Đông, TP. Hà Nội Việt Nam</v>
      </c>
      <c r="N44" s="60" t="str">
        <f>VLOOKUP(Table14[[#This Row],[Người mua hàng]],Sheet1!E:P,11,0)</f>
        <v>TP.Hà Nội</v>
      </c>
      <c r="O44" s="60" t="str">
        <f>VLOOKUP(Table14[[#This Row],[Người mua hàng]],Table145[[Người mua hàng]:[Column1]],12,0)</f>
        <v>PNK slg bằng 0, pnk không tồn tại</v>
      </c>
    </row>
    <row r="45" spans="1:15" ht="45" hidden="1" x14ac:dyDescent="0.25">
      <c r="A45" s="9" t="s">
        <v>96</v>
      </c>
      <c r="B45" s="10" t="s">
        <v>56</v>
      </c>
      <c r="C45" s="11">
        <v>45491</v>
      </c>
      <c r="D45" s="10">
        <v>4161303489</v>
      </c>
      <c r="E45" s="12">
        <v>1289600</v>
      </c>
      <c r="F45" s="12">
        <v>103168</v>
      </c>
      <c r="G45" s="12">
        <v>1392768</v>
      </c>
      <c r="H45" s="13" t="s">
        <v>9</v>
      </c>
      <c r="I45" s="20" t="s">
        <v>342</v>
      </c>
      <c r="J45" s="59" t="s">
        <v>364</v>
      </c>
      <c r="K45" s="60" t="str">
        <f>VLOOKUP(Table14[[#This Row],[Người mua hàng]],Sheet1!E:P,8,0)</f>
        <v>3497 - WM+ HNI Lilama, 52 Lĩnh Nam</v>
      </c>
      <c r="L45" s="60"/>
      <c r="M45" s="60" t="str">
        <f>VLOOKUP(Table14[[#This Row],[Người mua hàng]],Sheet1!E:P,9,0)</f>
        <v>Tòa nhà Lilama Hà Nội, 52 Lĩnh Nam, Quận Hoàng Mai, TP. Hà Nội Việt Nam</v>
      </c>
      <c r="N45" s="60" t="str">
        <f>VLOOKUP(Table14[[#This Row],[Người mua hàng]],Sheet1!E:P,11,0)</f>
        <v>TP.Hà Nội</v>
      </c>
      <c r="O45" s="60">
        <f>VLOOKUP(Table14[[#This Row],[Người mua hàng]],Table145[[Người mua hàng]:[Column1]],12,0)</f>
        <v>0</v>
      </c>
    </row>
    <row r="46" spans="1:15" ht="45" hidden="1" x14ac:dyDescent="0.25">
      <c r="A46" s="9" t="s">
        <v>97</v>
      </c>
      <c r="B46" s="10" t="s">
        <v>56</v>
      </c>
      <c r="C46" s="11">
        <v>45491</v>
      </c>
      <c r="D46" s="10">
        <v>4161494193</v>
      </c>
      <c r="E46" s="12">
        <v>1067484</v>
      </c>
      <c r="F46" s="12">
        <v>85399</v>
      </c>
      <c r="G46" s="12">
        <v>1152883</v>
      </c>
      <c r="H46" s="13" t="s">
        <v>9</v>
      </c>
      <c r="I46" s="20" t="s">
        <v>343</v>
      </c>
      <c r="J46" s="59" t="s">
        <v>364</v>
      </c>
      <c r="K46" s="60" t="str">
        <f>VLOOKUP(Table14[[#This Row],[Người mua hàng]],Sheet1!E:P,8,0)</f>
        <v>2078 - WM+ HNI 210 Xã Đàn 2</v>
      </c>
      <c r="L46" s="60"/>
      <c r="M46" s="60" t="str">
        <f>VLOOKUP(Table14[[#This Row],[Người mua hàng]],Sheet1!E:P,9,0)</f>
        <v>Số 210 Ngõ Xã Đàn 2, Phường Nam Đồn, g, Quận Đống Đa, TP. Hà Nội Việt Nam</v>
      </c>
      <c r="N46" s="60" t="str">
        <f>VLOOKUP(Table14[[#This Row],[Người mua hàng]],Sheet1!E:P,11,0)</f>
        <v>TP.Hà Nội</v>
      </c>
      <c r="O46" s="60">
        <f>VLOOKUP(Table14[[#This Row],[Người mua hàng]],Table145[[Người mua hàng]:[Column1]],12,0)</f>
        <v>0</v>
      </c>
    </row>
    <row r="47" spans="1:15" x14ac:dyDescent="0.25">
      <c r="A47" s="9" t="s">
        <v>98</v>
      </c>
      <c r="B47" s="10" t="s">
        <v>56</v>
      </c>
      <c r="C47" s="11">
        <v>45491</v>
      </c>
      <c r="D47" s="70">
        <v>4161177659</v>
      </c>
      <c r="E47" s="12">
        <v>1068360</v>
      </c>
      <c r="F47" s="12">
        <v>85469</v>
      </c>
      <c r="G47" s="12">
        <v>1153829</v>
      </c>
      <c r="H47" s="13" t="s">
        <v>9</v>
      </c>
      <c r="I47" s="20" t="s">
        <v>361</v>
      </c>
      <c r="J47" s="60" t="s">
        <v>363</v>
      </c>
      <c r="K47" s="60" t="str">
        <f>VLOOKUP(Table14[[#This Row],[Người mua hàng]],Sheet1!E:P,8,0)</f>
        <v>F209 - F209 FWMP Hào Nam</v>
      </c>
      <c r="L47" s="60"/>
      <c r="M47" s="60" t="str">
        <f>VLOOKUP(Table14[[#This Row],[Người mua hàng]],Sheet1!E:P,9,0)</f>
        <v>F209 - F209 FWMP Hào Nam - 40 Hào Nam, Phường ô Chợ Dừa, Quận Đống Đa TP. Hà Nội Việt Nam</v>
      </c>
      <c r="N47" s="60" t="str">
        <f>VLOOKUP(Table14[[#This Row],[Người mua hàng]],Sheet1!E:P,11,0)</f>
        <v>TP.Hà Nội</v>
      </c>
      <c r="O47" s="60" t="str">
        <f>VLOOKUP(Table14[[#This Row],[Người mua hàng]],Table145[[Người mua hàng]:[Column1]],12,0)</f>
        <v>mô hình cửa hàng nhượng quền, đã thay đổi chủ khác không xl được</v>
      </c>
    </row>
    <row r="48" spans="1:15" hidden="1" x14ac:dyDescent="0.25">
      <c r="A48" s="9" t="s">
        <v>99</v>
      </c>
      <c r="B48" s="10" t="s">
        <v>56</v>
      </c>
      <c r="C48" s="11">
        <v>45491</v>
      </c>
      <c r="D48" s="10">
        <v>4161461946</v>
      </c>
      <c r="E48" s="12">
        <v>737956</v>
      </c>
      <c r="F48" s="12">
        <v>59036</v>
      </c>
      <c r="G48" s="12">
        <v>796992</v>
      </c>
      <c r="H48" s="13" t="s">
        <v>9</v>
      </c>
      <c r="I48" s="20" t="s">
        <v>361</v>
      </c>
      <c r="J48" s="60" t="s">
        <v>363</v>
      </c>
      <c r="K48" s="60" t="str">
        <f>VLOOKUP(Table14[[#This Row],[Người mua hàng]],Sheet1!E:P,8,0)</f>
        <v>6135 - WM+ HCM CC Bộ Công An, B01.05</v>
      </c>
      <c r="L48" s="60"/>
      <c r="M48" s="60" t="str">
        <f>VLOOKUP(Table14[[#This Row],[Người mua hàng]],Sheet1!E:P,9,0)</f>
        <v>Số 01.05, Lô B, căn hộ B.01.05, Chung cư Bộ Công an, Số 83 đường số 3, P. Bình An, TP. Thủ Đức, TP. Hồ Chí Minh Việt Nam</v>
      </c>
      <c r="N48" s="60" t="str">
        <f>VLOOKUP(Table14[[#This Row],[Người mua hàng]],Sheet1!E:P,11,0)</f>
        <v>TP.Hồ Chí Minh</v>
      </c>
      <c r="O48" s="60">
        <f>VLOOKUP(Table14[[#This Row],[Người mua hàng]],Table145[[Người mua hàng]:[Column1]],12,0)</f>
        <v>0</v>
      </c>
    </row>
    <row r="49" spans="1:15" hidden="1" x14ac:dyDescent="0.25">
      <c r="A49" s="9" t="s">
        <v>100</v>
      </c>
      <c r="B49" s="10" t="s">
        <v>56</v>
      </c>
      <c r="C49" s="11">
        <v>45491</v>
      </c>
      <c r="D49" s="10">
        <v>4161461078</v>
      </c>
      <c r="E49" s="12">
        <v>737956</v>
      </c>
      <c r="F49" s="12">
        <v>59036</v>
      </c>
      <c r="G49" s="12">
        <v>796992</v>
      </c>
      <c r="H49" s="13" t="s">
        <v>9</v>
      </c>
      <c r="I49" s="20" t="s">
        <v>361</v>
      </c>
      <c r="J49" s="60" t="s">
        <v>363</v>
      </c>
      <c r="K49" s="60" t="str">
        <f>VLOOKUP(Table14[[#This Row],[Người mua hàng]],Sheet1!E:P,8,0)</f>
        <v>3010 - WM+ HCM 89 Hiệp Bình</v>
      </c>
      <c r="L49" s="60"/>
      <c r="M49" s="60" t="str">
        <f>VLOOKUP(Table14[[#This Row],[Người mua hàng]],Sheet1!E:P,9,0)</f>
        <v>89 đường Hiệp Bình, khu phố 6, Phường Hiệp Bình Phước, Quận Thủ Đức, TP. Hồ Chí Minh Việt Nam</v>
      </c>
      <c r="N49" s="60" t="str">
        <f>VLOOKUP(Table14[[#This Row],[Người mua hàng]],Sheet1!E:P,11,0)</f>
        <v>TP.Hồ Chí Minh</v>
      </c>
      <c r="O49" s="60">
        <f>VLOOKUP(Table14[[#This Row],[Người mua hàng]],Table145[[Người mua hàng]:[Column1]],12,0)</f>
        <v>0</v>
      </c>
    </row>
    <row r="50" spans="1:15" ht="30" hidden="1" x14ac:dyDescent="0.25">
      <c r="A50" s="9" t="s">
        <v>101</v>
      </c>
      <c r="B50" s="10" t="s">
        <v>56</v>
      </c>
      <c r="C50" s="11">
        <v>45491</v>
      </c>
      <c r="D50" s="10">
        <v>4161460972</v>
      </c>
      <c r="E50" s="12">
        <v>737956</v>
      </c>
      <c r="F50" s="12">
        <v>59036</v>
      </c>
      <c r="G50" s="12">
        <v>796992</v>
      </c>
      <c r="H50" s="13" t="s">
        <v>9</v>
      </c>
      <c r="I50" s="20" t="s">
        <v>361</v>
      </c>
      <c r="J50" s="60" t="s">
        <v>363</v>
      </c>
      <c r="K50" s="60" t="str">
        <f>VLOOKUP(Table14[[#This Row],[Người mua hàng]],Sheet1!E:P,8,0)</f>
        <v>2A10 - WM+ HCM S7.01-01.17 Vinhomes Grand</v>
      </c>
      <c r="L50" s="60"/>
      <c r="M50" s="60" t="str">
        <f>VLOOKUP(Table14[[#This Row],[Người mua hàng]],Sheet1!E:P,9,0)</f>
        <v>01.17 Tòa S7.01, Vinhomes Grand Park, 88 Phước Thiện, P. Long Bình, TP. Thủ Đức (Q. 9 cũ) TP. Hồ Chí Minh Việt Nam</v>
      </c>
      <c r="N50" s="60" t="str">
        <f>VLOOKUP(Table14[[#This Row],[Người mua hàng]],Sheet1!E:P,11,0)</f>
        <v>TP.Hồ Chí Minh</v>
      </c>
      <c r="O50" s="60">
        <f>VLOOKUP(Table14[[#This Row],[Người mua hàng]],Table145[[Người mua hàng]:[Column1]],12,0)</f>
        <v>0</v>
      </c>
    </row>
    <row r="51" spans="1:15" hidden="1" x14ac:dyDescent="0.25">
      <c r="A51" s="9" t="s">
        <v>102</v>
      </c>
      <c r="B51" s="10" t="s">
        <v>56</v>
      </c>
      <c r="C51" s="11">
        <v>45492</v>
      </c>
      <c r="D51" s="10">
        <v>4161445471</v>
      </c>
      <c r="E51" s="12">
        <v>1044417</v>
      </c>
      <c r="F51" s="12">
        <v>83553</v>
      </c>
      <c r="G51" s="12">
        <v>1127970</v>
      </c>
      <c r="H51" s="13" t="s">
        <v>9</v>
      </c>
      <c r="I51" s="20" t="s">
        <v>361</v>
      </c>
      <c r="J51" s="60" t="s">
        <v>363</v>
      </c>
      <c r="K51" s="60" t="str">
        <f>VLOOKUP(Table14[[#This Row],[Người mua hàng]],Sheet1!E:P,8,0)</f>
        <v>3888 - WM+ DNI 53 Hoàng Bá Bích</v>
      </c>
      <c r="L51" s="60"/>
      <c r="M51" s="60" t="str">
        <f>VLOOKUP(Table14[[#This Row],[Người mua hàng]],Sheet1!E:P,9,0)</f>
        <v>53 Đường 88, Hoàng Bá Bích, KP 5A, Phường Long Bình, Thành phố Biên Hòa, T. Đồng Nai Việt Nam</v>
      </c>
      <c r="N51" s="60" t="str">
        <f>VLOOKUP(Table14[[#This Row],[Người mua hàng]],Sheet1!E:P,11,0)</f>
        <v>Đồng Nai</v>
      </c>
      <c r="O51" s="60">
        <f>VLOOKUP(Table14[[#This Row],[Người mua hàng]],Table145[[Người mua hàng]:[Column1]],12,0)</f>
        <v>0</v>
      </c>
    </row>
    <row r="52" spans="1:15" ht="45" hidden="1" x14ac:dyDescent="0.25">
      <c r="A52" s="9" t="s">
        <v>103</v>
      </c>
      <c r="B52" s="10" t="s">
        <v>56</v>
      </c>
      <c r="C52" s="11">
        <v>45492</v>
      </c>
      <c r="D52" s="10">
        <v>4161501253</v>
      </c>
      <c r="E52" s="12">
        <v>1034956</v>
      </c>
      <c r="F52" s="12">
        <v>82796</v>
      </c>
      <c r="G52" s="12">
        <v>1117752</v>
      </c>
      <c r="H52" s="13" t="s">
        <v>9</v>
      </c>
      <c r="I52" s="20" t="s">
        <v>344</v>
      </c>
      <c r="J52" s="59" t="s">
        <v>364</v>
      </c>
      <c r="K52" s="60" t="str">
        <f>VLOOKUP(Table14[[#This Row],[Người mua hàng]],Sheet1!E:P,8,0)</f>
        <v>6472 - WM+ BDG S37 Block D CC Bcons Garden</v>
      </c>
      <c r="L52" s="60"/>
      <c r="M52" s="60" t="str">
        <f>VLOOKUP(Table14[[#This Row],[Người mua hàng]],Sheet1!E:P,9,0)</f>
        <v>25A Phạm Hữu Lầu, KP. Thống Nhất 1, P. Dĩ An, TP. Dĩ An, T. Bình Dương Việt Nam</v>
      </c>
      <c r="N52" s="60" t="str">
        <f>VLOOKUP(Table14[[#This Row],[Người mua hàng]],Sheet1!E:P,11,0)</f>
        <v>Bình Dương</v>
      </c>
      <c r="O52" s="60">
        <f>VLOOKUP(Table14[[#This Row],[Người mua hàng]],Table145[[Người mua hàng]:[Column1]],12,0)</f>
        <v>0</v>
      </c>
    </row>
    <row r="53" spans="1:15" hidden="1" x14ac:dyDescent="0.25">
      <c r="A53" s="9" t="s">
        <v>104</v>
      </c>
      <c r="B53" s="10" t="s">
        <v>56</v>
      </c>
      <c r="C53" s="11">
        <v>45492</v>
      </c>
      <c r="D53" s="10">
        <v>4161498977</v>
      </c>
      <c r="E53" s="12">
        <v>1269546</v>
      </c>
      <c r="F53" s="12">
        <v>101564</v>
      </c>
      <c r="G53" s="12">
        <v>1371110</v>
      </c>
      <c r="H53" s="13" t="s">
        <v>9</v>
      </c>
      <c r="I53" s="20" t="s">
        <v>361</v>
      </c>
      <c r="J53" s="60" t="s">
        <v>363</v>
      </c>
      <c r="K53" s="60" t="str">
        <f>VLOOKUP(Table14[[#This Row],[Người mua hàng]],Sheet1!E:P,8,0)</f>
        <v>3671 - WM+ BDG 207A Ấp Bình Đường</v>
      </c>
      <c r="L53" s="60"/>
      <c r="M53" s="60" t="str">
        <f>VLOOKUP(Table14[[#This Row],[Người mua hàng]],Sheet1!E:P,9,0)</f>
        <v>207A Ấp Bình Đường 3, Phường An Bình, Thành phố Dĩ An, T. Bình Dương Việt Nam</v>
      </c>
      <c r="N53" s="60" t="str">
        <f>VLOOKUP(Table14[[#This Row],[Người mua hàng]],Sheet1!E:P,11,0)</f>
        <v>Bình Dương</v>
      </c>
      <c r="O53" s="60">
        <f>VLOOKUP(Table14[[#This Row],[Người mua hàng]],Table145[[Người mua hàng]:[Column1]],12,0)</f>
        <v>0</v>
      </c>
    </row>
    <row r="54" spans="1:15" hidden="1" x14ac:dyDescent="0.25">
      <c r="A54" s="9" t="s">
        <v>105</v>
      </c>
      <c r="B54" s="10" t="s">
        <v>56</v>
      </c>
      <c r="C54" s="11">
        <v>45492</v>
      </c>
      <c r="D54" s="10">
        <v>4161665105</v>
      </c>
      <c r="E54" s="12">
        <v>1460480</v>
      </c>
      <c r="F54" s="12">
        <v>116838</v>
      </c>
      <c r="G54" s="12">
        <v>1577318</v>
      </c>
      <c r="H54" s="13" t="s">
        <v>9</v>
      </c>
      <c r="I54" s="20" t="s">
        <v>361</v>
      </c>
      <c r="J54" s="60" t="s">
        <v>363</v>
      </c>
      <c r="K54" s="60" t="str">
        <f>VLOOKUP(Table14[[#This Row],[Người mua hàng]],Sheet1!E:P,8,0)</f>
        <v>5756 - WM+ BDG CC Phúc Đạt, Căn 124-125</v>
      </c>
      <c r="L54" s="60"/>
      <c r="M54" s="60" t="str">
        <f>VLOOKUP(Table14[[#This Row],[Người mua hàng]],Sheet1!E:P,9,0)</f>
        <v>Căn Shophouse (căn số 124 và 125) tại Tầng 1, CC Phúc Đạt Connect, Khu dân cư Phú Thuận, P. Phú Lợi, TP Thủ Dầu Một, Tỉnh Bình Dương Việt Nam</v>
      </c>
      <c r="N54" s="60" t="str">
        <f>VLOOKUP(Table14[[#This Row],[Người mua hàng]],Sheet1!E:P,11,0)</f>
        <v>Bình Dương</v>
      </c>
      <c r="O54" s="60">
        <f>VLOOKUP(Table14[[#This Row],[Người mua hàng]],Table145[[Người mua hàng]:[Column1]],12,0)</f>
        <v>0</v>
      </c>
    </row>
    <row r="55" spans="1:15" hidden="1" x14ac:dyDescent="0.25">
      <c r="A55" s="9" t="s">
        <v>106</v>
      </c>
      <c r="B55" s="10" t="s">
        <v>56</v>
      </c>
      <c r="C55" s="11">
        <v>45492</v>
      </c>
      <c r="D55" s="10">
        <v>4161729902</v>
      </c>
      <c r="E55" s="12">
        <v>1182292</v>
      </c>
      <c r="F55" s="12">
        <v>94583</v>
      </c>
      <c r="G55" s="12">
        <v>1276875</v>
      </c>
      <c r="H55" s="13" t="s">
        <v>9</v>
      </c>
      <c r="I55" s="20" t="s">
        <v>361</v>
      </c>
      <c r="J55" s="60" t="s">
        <v>363</v>
      </c>
      <c r="K55" s="60" t="str">
        <f>VLOOKUP(Table14[[#This Row],[Người mua hàng]],Sheet1!E:P,8,0)</f>
        <v>4472 - WM+ BDG 2A Nguyễn Trãi</v>
      </c>
      <c r="L55" s="60"/>
      <c r="M55" s="60" t="str">
        <f>VLOOKUP(Table14[[#This Row],[Người mua hàng]],Sheet1!E:P,9,0)</f>
        <v>2A Nguyễn Trãi, Khu 7, Phường Phú Cường, Thành Phố Thủ Dầu Một, T. Bình Dương Việt Nam</v>
      </c>
      <c r="N55" s="60" t="str">
        <f>VLOOKUP(Table14[[#This Row],[Người mua hàng]],Sheet1!E:P,11,0)</f>
        <v>Bình Dương</v>
      </c>
      <c r="O55" s="60">
        <f>VLOOKUP(Table14[[#This Row],[Người mua hàng]],Table145[[Người mua hàng]:[Column1]],12,0)</f>
        <v>0</v>
      </c>
    </row>
    <row r="56" spans="1:15" ht="45" hidden="1" x14ac:dyDescent="0.25">
      <c r="A56" s="9" t="s">
        <v>107</v>
      </c>
      <c r="B56" s="10" t="s">
        <v>56</v>
      </c>
      <c r="C56" s="11">
        <v>45492</v>
      </c>
      <c r="D56" s="10">
        <v>4161473229</v>
      </c>
      <c r="E56" s="12">
        <v>983679</v>
      </c>
      <c r="F56" s="12">
        <v>78694</v>
      </c>
      <c r="G56" s="12">
        <v>1062373</v>
      </c>
      <c r="H56" s="13" t="s">
        <v>9</v>
      </c>
      <c r="I56" s="20" t="s">
        <v>342</v>
      </c>
      <c r="J56" s="59" t="s">
        <v>364</v>
      </c>
      <c r="K56" s="60" t="str">
        <f>VLOOKUP(Table14[[#This Row],[Người mua hàng]],Sheet1!E:P,8,0)</f>
        <v>3379 - WM+ HCM Vinhomes Central Park L6</v>
      </c>
      <c r="L56" s="60"/>
      <c r="M56" s="60" t="str">
        <f>VLOOKUP(Table14[[#This Row],[Người mua hàng]],Sheet1!E:P,9,0)</f>
        <v>Căn L6-SH.01A, tòa L6 Tại Vinhomes Central Park, 720A Đường Điện Biên Phủ, Phường 22, Quận Bình Thạnh, TP. Hồ Chí Minh Việt Nam</v>
      </c>
      <c r="N56" s="60" t="str">
        <f>VLOOKUP(Table14[[#This Row],[Người mua hàng]],Sheet1!E:P,11,0)</f>
        <v>TP.Hồ Chí Minh</v>
      </c>
      <c r="O56" s="60">
        <f>VLOOKUP(Table14[[#This Row],[Người mua hàng]],Table145[[Người mua hàng]:[Column1]],12,0)</f>
        <v>0</v>
      </c>
    </row>
    <row r="57" spans="1:15" ht="45" hidden="1" x14ac:dyDescent="0.25">
      <c r="A57" s="9" t="s">
        <v>108</v>
      </c>
      <c r="B57" s="10" t="s">
        <v>56</v>
      </c>
      <c r="C57" s="11">
        <v>45492</v>
      </c>
      <c r="D57" s="10">
        <v>4161515870</v>
      </c>
      <c r="E57" s="12">
        <v>1451330</v>
      </c>
      <c r="F57" s="12">
        <v>116106</v>
      </c>
      <c r="G57" s="12">
        <v>1567436</v>
      </c>
      <c r="H57" s="13" t="s">
        <v>9</v>
      </c>
      <c r="I57" s="20" t="s">
        <v>345</v>
      </c>
      <c r="J57" s="59" t="s">
        <v>364</v>
      </c>
      <c r="K57" s="60" t="str">
        <f>VLOOKUP(Table14[[#This Row],[Người mua hàng]],Sheet1!E:P,8,0)</f>
        <v>2A25 - WM+ HCM 437 Nguyễn Văn Tăng</v>
      </c>
      <c r="L57" s="60"/>
      <c r="M57" s="60" t="str">
        <f>VLOOKUP(Table14[[#This Row],[Người mua hàng]],Sheet1!E:P,9,0)</f>
        <v>437 Nguyễn Văn Tăng, P. Long Thạnh Mỹ, TP. Thủ Đức TP. Hồ Chí Minh Việt Nam</v>
      </c>
      <c r="N57" s="60" t="str">
        <f>VLOOKUP(Table14[[#This Row],[Người mua hàng]],Sheet1!E:P,11,0)</f>
        <v>TP.Hồ Chí Minh</v>
      </c>
      <c r="O57" s="60" t="e">
        <f>VLOOKUP(Table14[[#This Row],[Người mua hàng]],Table145[[Người mua hàng]:[Column1]],12,0)</f>
        <v>#N/A</v>
      </c>
    </row>
    <row r="58" spans="1:15" ht="45" hidden="1" x14ac:dyDescent="0.25">
      <c r="A58" s="9" t="s">
        <v>109</v>
      </c>
      <c r="B58" s="10" t="s">
        <v>56</v>
      </c>
      <c r="C58" s="11">
        <v>45498</v>
      </c>
      <c r="D58" s="10">
        <v>4161592649</v>
      </c>
      <c r="E58" s="12">
        <v>1699130</v>
      </c>
      <c r="F58" s="12">
        <v>135930</v>
      </c>
      <c r="G58" s="12">
        <v>1835060</v>
      </c>
      <c r="H58" s="13" t="s">
        <v>9</v>
      </c>
      <c r="I58" s="20" t="s">
        <v>336</v>
      </c>
      <c r="J58" s="59" t="s">
        <v>364</v>
      </c>
      <c r="K58" s="60" t="str">
        <f>VLOOKUP(Table14[[#This Row],[Người mua hàng]],Sheet1!E:P,8,0)</f>
        <v>4032 - WM+ HNI 86 Quan Nhân</v>
      </c>
      <c r="L58" s="60"/>
      <c r="M58" s="60" t="str">
        <f>VLOOKUP(Table14[[#This Row],[Người mua hàng]],Sheet1!E:P,9,0)</f>
        <v> 86 Quan Nhân, Phường Nhân Chính, Quận Thanh Xuân, TP. Hà Nội Việt Nam</v>
      </c>
      <c r="N58" s="60" t="str">
        <f>VLOOKUP(Table14[[#This Row],[Người mua hàng]],Sheet1!E:P,11,0)</f>
        <v>TP.Hà Nội</v>
      </c>
      <c r="O58" s="60" t="str">
        <f>VLOOKUP(Table14[[#This Row],[Người mua hàng]],Table145[[Người mua hàng]:[Column1]],12,0)</f>
        <v>PNK slg bằng 0, pnk không tồn tại</v>
      </c>
    </row>
    <row r="59" spans="1:15" x14ac:dyDescent="0.25">
      <c r="A59" s="9" t="s">
        <v>110</v>
      </c>
      <c r="B59" s="10" t="s">
        <v>56</v>
      </c>
      <c r="C59" s="11">
        <v>45498</v>
      </c>
      <c r="D59" s="70">
        <v>4161613629</v>
      </c>
      <c r="E59" s="12">
        <v>2403731</v>
      </c>
      <c r="F59" s="12">
        <v>192298</v>
      </c>
      <c r="G59" s="12">
        <v>2596029</v>
      </c>
      <c r="H59" s="13" t="s">
        <v>9</v>
      </c>
      <c r="I59" s="20" t="s">
        <v>361</v>
      </c>
      <c r="J59" s="60" t="s">
        <v>363</v>
      </c>
      <c r="K59" s="60" t="str">
        <f>VLOOKUP(Table14[[#This Row],[Người mua hàng]],Sheet1!E:P,8,0)</f>
        <v>6204 - [Block]WM+ HNI 419 Vũ Tông Phan</v>
      </c>
      <c r="L59" s="60"/>
      <c r="M59" s="60" t="str">
        <f>VLOOKUP(Table14[[#This Row],[Người mua hàng]],Sheet1!E:P,9,0)</f>
        <v>Số 419 Vũ Tông Phan, Phường Khương Đình, Quận Thanh Xuân, TP. Hà Nội Việt Nam</v>
      </c>
      <c r="N59" s="60" t="str">
        <f>VLOOKUP(Table14[[#This Row],[Người mua hàng]],Sheet1!E:P,11,0)</f>
        <v>TP.Hà Nội</v>
      </c>
      <c r="O59" s="60" t="str">
        <f>VLOOKUP(Table14[[#This Row],[Người mua hàng]],Table145[[Người mua hàng]:[Column1]],12,0)</f>
        <v xml:space="preserve">CỬA HÀNG ĐÓNG CỬA KG THỂ XIN DC </v>
      </c>
    </row>
    <row r="60" spans="1:15" ht="45" hidden="1" x14ac:dyDescent="0.25">
      <c r="A60" s="9" t="s">
        <v>111</v>
      </c>
      <c r="B60" s="10" t="s">
        <v>56</v>
      </c>
      <c r="C60" s="11">
        <v>45498</v>
      </c>
      <c r="D60" s="10">
        <v>4161661206</v>
      </c>
      <c r="E60" s="12">
        <v>4787006</v>
      </c>
      <c r="F60" s="12">
        <v>382960</v>
      </c>
      <c r="G60" s="12">
        <v>5169966</v>
      </c>
      <c r="H60" s="13" t="s">
        <v>9</v>
      </c>
      <c r="I60" s="20" t="s">
        <v>346</v>
      </c>
      <c r="J60" s="59" t="s">
        <v>364</v>
      </c>
      <c r="K60" s="60" t="str">
        <f>VLOOKUP(Table14[[#This Row],[Người mua hàng]],Sheet1!E:P,8,0)</f>
        <v>1654 - WM HNI Võ Thị Sáu</v>
      </c>
      <c r="L60" s="60"/>
      <c r="M60" s="60" t="str">
        <f>VLOOKUP(Table14[[#This Row],[Người mua hàng]],Sheet1!E:P,9,0)</f>
        <v>Số 46 Thanh Nhàn, Phường Thanh Nhàn, Quận Hai Bà Trưng, Quận Hai Bà Trưng, TP. Hà Nội Việt Nam</v>
      </c>
      <c r="N60" s="60" t="str">
        <f>VLOOKUP(Table14[[#This Row],[Người mua hàng]],Sheet1!E:P,11,0)</f>
        <v>TP.Hà Nội</v>
      </c>
      <c r="O60" s="60" t="str">
        <f>VLOOKUP(Table14[[#This Row],[Người mua hàng]],Table145[[Người mua hàng]:[Column1]],12,0)</f>
        <v>siêu thị đã đóng cửa</v>
      </c>
    </row>
    <row r="61" spans="1:15" ht="45" hidden="1" x14ac:dyDescent="0.25">
      <c r="A61" s="9" t="s">
        <v>112</v>
      </c>
      <c r="B61" s="10" t="s">
        <v>56</v>
      </c>
      <c r="C61" s="11">
        <v>45498</v>
      </c>
      <c r="D61" s="10">
        <v>4161539997</v>
      </c>
      <c r="E61" s="12">
        <v>2154266</v>
      </c>
      <c r="F61" s="12">
        <v>172341</v>
      </c>
      <c r="G61" s="12">
        <v>2326607</v>
      </c>
      <c r="H61" s="13" t="s">
        <v>9</v>
      </c>
      <c r="I61" s="20" t="s">
        <v>347</v>
      </c>
      <c r="J61" s="59" t="s">
        <v>364</v>
      </c>
      <c r="K61" s="60" t="str">
        <f>VLOOKUP(Table14[[#This Row],[Người mua hàng]],Sheet1!E:P,8,0)</f>
        <v>2014 - WM+ HNI 46/230 Lạc Trung</v>
      </c>
      <c r="L61" s="60"/>
      <c r="M61" s="60" t="str">
        <f>VLOOKUP(Table14[[#This Row],[Người mua hàng]],Sheet1!E:P,9,0)</f>
        <v>Chung cư 46/230 Lạc Trung, Quận Hai Bà Trưng, TP. Hà Nội Việt Nam</v>
      </c>
      <c r="N61" s="60" t="str">
        <f>VLOOKUP(Table14[[#This Row],[Người mua hàng]],Sheet1!E:P,11,0)</f>
        <v>TP.Hà Nội</v>
      </c>
      <c r="O61" s="60" t="str">
        <f>VLOOKUP(Table14[[#This Row],[Người mua hàng]],Table145[[Người mua hàng]:[Column1]],12,0)</f>
        <v>PNK slg bằng 0, pnk không tồn tại</v>
      </c>
    </row>
    <row r="62" spans="1:15" x14ac:dyDescent="0.25">
      <c r="A62" s="9" t="s">
        <v>113</v>
      </c>
      <c r="B62" s="10" t="s">
        <v>56</v>
      </c>
      <c r="C62" s="11">
        <v>45498</v>
      </c>
      <c r="D62" s="70">
        <v>4161534342</v>
      </c>
      <c r="E62" s="12">
        <v>1110580</v>
      </c>
      <c r="F62" s="12">
        <v>88846</v>
      </c>
      <c r="G62" s="12">
        <v>1199426</v>
      </c>
      <c r="H62" s="13" t="s">
        <v>9</v>
      </c>
      <c r="I62" s="20" t="s">
        <v>361</v>
      </c>
      <c r="J62" s="60" t="s">
        <v>363</v>
      </c>
      <c r="K62" s="60" t="str">
        <f>VLOOKUP(Table14[[#This Row],[Người mua hàng]],Sheet1!E:P,8,0)</f>
        <v>2762 - WM+ HNI 15/68 Trung Hà</v>
      </c>
      <c r="L62" s="60"/>
      <c r="M62" s="60" t="str">
        <f>VLOOKUP(Table14[[#This Row],[Người mua hàng]],Sheet1!E:P,9,0)</f>
        <v>15 tổ 6 ngõ 68,Trung Hà, P. Ngọc Thụy,Long Biên, TP. Hà Nội Việt Nam</v>
      </c>
      <c r="N62" s="60" t="str">
        <f>VLOOKUP(Table14[[#This Row],[Người mua hàng]],Sheet1!E:P,11,0)</f>
        <v>TP.Hà Nội</v>
      </c>
      <c r="O62" s="60" t="str">
        <f>VLOOKUP(Table14[[#This Row],[Người mua hàng]],Table145[[Người mua hàng]:[Column1]],12,0)</f>
        <v xml:space="preserve"> đơn trên hệ thống báo huỷ, ko có pnk cht cũng đổi rồi</v>
      </c>
    </row>
    <row r="63" spans="1:15" x14ac:dyDescent="0.25">
      <c r="A63" s="9" t="s">
        <v>114</v>
      </c>
      <c r="B63" s="10" t="s">
        <v>56</v>
      </c>
      <c r="C63" s="11">
        <v>45498</v>
      </c>
      <c r="D63" s="10">
        <v>4161678414</v>
      </c>
      <c r="E63" s="12">
        <v>1503000</v>
      </c>
      <c r="F63" s="12">
        <v>120240</v>
      </c>
      <c r="G63" s="12">
        <v>1623240</v>
      </c>
      <c r="H63" s="13" t="s">
        <v>9</v>
      </c>
      <c r="I63" s="20" t="s">
        <v>361</v>
      </c>
      <c r="J63" s="60" t="s">
        <v>363</v>
      </c>
      <c r="K63" s="60" t="str">
        <f>VLOOKUP(Table14[[#This Row],[Người mua hàng]],Sheet1!E:P,8,0)</f>
        <v>6924 - WM+ HPG Chợ Ngọ Dương, An Dương</v>
      </c>
      <c r="L63" s="60"/>
      <c r="M63" s="60" t="str">
        <f>VLOOKUP(Table14[[#This Row],[Người mua hàng]],Sheet1!E:P,9,0)</f>
        <v>Chợ Ngọ Dương, Xã An Hoà, Huyện An Dương TP. Hải Phòng Việt Nam</v>
      </c>
      <c r="N63" s="60" t="str">
        <f>VLOOKUP(Table14[[#This Row],[Người mua hàng]],Sheet1!E:P,11,0)</f>
        <v>TP.Hải Phòng</v>
      </c>
      <c r="O63" s="60" t="e">
        <f>VLOOKUP(Table14[[#This Row],[Người mua hàng]],Table145[[Người mua hàng]:[Column1]],12,0)</f>
        <v>#N/A</v>
      </c>
    </row>
    <row r="64" spans="1:15" hidden="1" x14ac:dyDescent="0.25">
      <c r="A64" s="9" t="s">
        <v>115</v>
      </c>
      <c r="B64" s="10" t="s">
        <v>56</v>
      </c>
      <c r="C64" s="11">
        <v>45498</v>
      </c>
      <c r="D64" s="10">
        <v>4161461762</v>
      </c>
      <c r="E64" s="12">
        <v>888464</v>
      </c>
      <c r="F64" s="12">
        <v>71077</v>
      </c>
      <c r="G64" s="12">
        <v>959541</v>
      </c>
      <c r="H64" s="13" t="s">
        <v>9</v>
      </c>
      <c r="I64" s="20" t="s">
        <v>361</v>
      </c>
      <c r="J64" s="60" t="s">
        <v>363</v>
      </c>
      <c r="K64" s="60" t="str">
        <f>VLOOKUP(Table14[[#This Row],[Người mua hàng]],Sheet1!E:P,8,0)</f>
        <v>5414 - WM+ HCM 23 Nguyễn Hữu Cầu</v>
      </c>
      <c r="L64" s="60"/>
      <c r="M64" s="60" t="str">
        <f>VLOOKUP(Table14[[#This Row],[Người mua hàng]],Sheet1!E:P,9,0)</f>
        <v>23 Nguyễn Hữu Cầu, Ấp Vạn Hạnh, Xã Trung Chánh, Huyện Hóc Môn, TP. Hồ Chí Minh Việt Nam</v>
      </c>
      <c r="N64" s="60" t="str">
        <f>VLOOKUP(Table14[[#This Row],[Người mua hàng]],Sheet1!E:P,11,0)</f>
        <v>TP.Hồ Chí Minh</v>
      </c>
      <c r="O64" s="60">
        <f>VLOOKUP(Table14[[#This Row],[Người mua hàng]],Table145[[Người mua hàng]:[Column1]],12,0)</f>
        <v>0</v>
      </c>
    </row>
    <row r="65" spans="1:15" hidden="1" x14ac:dyDescent="0.25">
      <c r="A65" s="9" t="s">
        <v>116</v>
      </c>
      <c r="B65" s="10" t="s">
        <v>56</v>
      </c>
      <c r="C65" s="11">
        <v>45498</v>
      </c>
      <c r="D65" s="10">
        <v>4161679334</v>
      </c>
      <c r="E65" s="12">
        <v>737956</v>
      </c>
      <c r="F65" s="12">
        <v>59036</v>
      </c>
      <c r="G65" s="12">
        <v>796992</v>
      </c>
      <c r="H65" s="13" t="s">
        <v>9</v>
      </c>
      <c r="I65" s="20" t="s">
        <v>361</v>
      </c>
      <c r="J65" s="60" t="s">
        <v>363</v>
      </c>
      <c r="K65" s="60" t="str">
        <f>VLOOKUP(Table14[[#This Row],[Người mua hàng]],Sheet1!E:P,8,0)</f>
        <v>2387 - WM+ HCM CC SUNVIEW</v>
      </c>
      <c r="L65" s="60"/>
      <c r="M65" s="60" t="str">
        <f>VLOOKUP(Table14[[#This Row],[Người mua hàng]],Sheet1!E:P,9,0)</f>
        <v>A2-12A  Gò Dưa, P. Tam Bình, Quận Thủ Đức, TP. Hồ Chí Minh Việt Nam</v>
      </c>
      <c r="N65" s="60" t="str">
        <f>VLOOKUP(Table14[[#This Row],[Người mua hàng]],Sheet1!E:P,11,0)</f>
        <v>TP.Hồ Chí Minh</v>
      </c>
      <c r="O65" s="60">
        <f>VLOOKUP(Table14[[#This Row],[Người mua hàng]],Table145[[Người mua hàng]:[Column1]],12,0)</f>
        <v>0</v>
      </c>
    </row>
    <row r="66" spans="1:15" ht="45" hidden="1" x14ac:dyDescent="0.25">
      <c r="A66" s="9" t="s">
        <v>117</v>
      </c>
      <c r="B66" s="10" t="s">
        <v>56</v>
      </c>
      <c r="C66" s="11">
        <v>45498</v>
      </c>
      <c r="D66" s="10">
        <v>4161416313</v>
      </c>
      <c r="E66" s="12">
        <v>914845</v>
      </c>
      <c r="F66" s="12">
        <v>73188</v>
      </c>
      <c r="G66" s="12">
        <v>988033</v>
      </c>
      <c r="H66" s="13" t="s">
        <v>9</v>
      </c>
      <c r="I66" s="20" t="s">
        <v>348</v>
      </c>
      <c r="J66" s="59" t="s">
        <v>364</v>
      </c>
      <c r="K66" s="60" t="str">
        <f>VLOOKUP(Table14[[#This Row],[Người mua hàng]],Sheet1!E:P,8,0)</f>
        <v>5033 - WM+ QTI 35 Hùng Vương</v>
      </c>
      <c r="L66" s="60"/>
      <c r="M66" s="60" t="str">
        <f>VLOOKUP(Table14[[#This Row],[Người mua hàng]],Sheet1!E:P,9,0)</f>
        <v>35 Hùng Vương, Phường 1, Thành phố Đông Hà, T. Quảng Trị Việt Nam</v>
      </c>
      <c r="N66" s="60" t="str">
        <f>VLOOKUP(Table14[[#This Row],[Người mua hàng]],Sheet1!E:P,11,0)</f>
        <v>Quảng Trị</v>
      </c>
      <c r="O66" s="60">
        <f>VLOOKUP(Table14[[#This Row],[Người mua hàng]],Table145[[Người mua hàng]:[Column1]],12,0)</f>
        <v>0</v>
      </c>
    </row>
    <row r="67" spans="1:15" hidden="1" x14ac:dyDescent="0.25">
      <c r="A67" s="9" t="s">
        <v>118</v>
      </c>
      <c r="B67" s="10" t="s">
        <v>56</v>
      </c>
      <c r="C67" s="11">
        <v>45499</v>
      </c>
      <c r="D67" s="10">
        <v>4161682020</v>
      </c>
      <c r="E67" s="12">
        <v>720108</v>
      </c>
      <c r="F67" s="12">
        <v>57609</v>
      </c>
      <c r="G67" s="12">
        <v>777717</v>
      </c>
      <c r="H67" s="13" t="s">
        <v>9</v>
      </c>
      <c r="I67" s="12" t="s">
        <v>149</v>
      </c>
      <c r="J67" s="60"/>
      <c r="K67" s="60">
        <f>VLOOKUP(Table14[[#This Row],[Người mua hàng]],Sheet1!E:P,8,0)</f>
        <v>0</v>
      </c>
      <c r="L67" s="60"/>
      <c r="M67" s="60">
        <f>VLOOKUP(Table14[[#This Row],[Người mua hàng]],Sheet1!E:P,9,0)</f>
        <v>0</v>
      </c>
      <c r="N67" s="60">
        <f>VLOOKUP(Table14[[#This Row],[Người mua hàng]],Sheet1!E:P,11,0)</f>
        <v>0</v>
      </c>
      <c r="O67" s="60">
        <f>VLOOKUP(Table14[[#This Row],[Người mua hàng]],Table145[[Người mua hàng]:[Column1]],12,0)</f>
        <v>0</v>
      </c>
    </row>
    <row r="68" spans="1:15" hidden="1" x14ac:dyDescent="0.25">
      <c r="A68" s="9" t="s">
        <v>119</v>
      </c>
      <c r="B68" s="10" t="s">
        <v>56</v>
      </c>
      <c r="C68" s="11">
        <v>45499</v>
      </c>
      <c r="D68" s="10">
        <v>4161680153</v>
      </c>
      <c r="E68" s="12">
        <v>1161064</v>
      </c>
      <c r="F68" s="12">
        <v>92885</v>
      </c>
      <c r="G68" s="12">
        <v>1253949</v>
      </c>
      <c r="H68" s="13" t="s">
        <v>9</v>
      </c>
      <c r="I68" s="20" t="s">
        <v>361</v>
      </c>
      <c r="J68" s="60" t="s">
        <v>363</v>
      </c>
      <c r="K68" s="60" t="str">
        <f>VLOOKUP(Table14[[#This Row],[Người mua hàng]],Sheet1!E:P,8,0)</f>
        <v>4058 - WM+ HCM D1 Đường 672 Khu Phố 1</v>
      </c>
      <c r="L68" s="60"/>
      <c r="M68" s="60" t="str">
        <f>VLOOKUP(Table14[[#This Row],[Người mua hàng]],Sheet1!E:P,9,0)</f>
        <v>D1- Khu phố 1, Phường Phước Long B, Quận 9, TP. Hồ Chí Minh Việt Nam</v>
      </c>
      <c r="N68" s="60" t="str">
        <f>VLOOKUP(Table14[[#This Row],[Người mua hàng]],Sheet1!E:P,11,0)</f>
        <v>TP.Hồ Chí Minh</v>
      </c>
      <c r="O68" s="60">
        <f>VLOOKUP(Table14[[#This Row],[Người mua hàng]],Table145[[Người mua hàng]:[Column1]],12,0)</f>
        <v>0</v>
      </c>
    </row>
    <row r="69" spans="1:15" hidden="1" x14ac:dyDescent="0.25">
      <c r="A69" s="9" t="s">
        <v>120</v>
      </c>
      <c r="B69" s="10" t="s">
        <v>56</v>
      </c>
      <c r="C69" s="11">
        <v>45499</v>
      </c>
      <c r="D69" s="10">
        <v>4161680938</v>
      </c>
      <c r="E69" s="12">
        <v>1106934</v>
      </c>
      <c r="F69" s="12">
        <v>88555</v>
      </c>
      <c r="G69" s="12">
        <v>1195489</v>
      </c>
      <c r="H69" s="13" t="s">
        <v>9</v>
      </c>
      <c r="I69" s="12" t="s">
        <v>149</v>
      </c>
      <c r="J69" s="60"/>
      <c r="K69" s="60">
        <f>VLOOKUP(Table14[[#This Row],[Người mua hàng]],Sheet1!E:P,8,0)</f>
        <v>0</v>
      </c>
      <c r="L69" s="60"/>
      <c r="M69" s="60">
        <f>VLOOKUP(Table14[[#This Row],[Người mua hàng]],Sheet1!E:P,9,0)</f>
        <v>0</v>
      </c>
      <c r="N69" s="60">
        <f>VLOOKUP(Table14[[#This Row],[Người mua hàng]],Sheet1!E:P,11,0)</f>
        <v>0</v>
      </c>
      <c r="O69" s="60">
        <f>VLOOKUP(Table14[[#This Row],[Người mua hàng]],Table145[[Người mua hàng]:[Column1]],12,0)</f>
        <v>0</v>
      </c>
    </row>
    <row r="70" spans="1:15" ht="30" hidden="1" x14ac:dyDescent="0.25">
      <c r="A70" s="9" t="s">
        <v>121</v>
      </c>
      <c r="B70" s="10" t="s">
        <v>56</v>
      </c>
      <c r="C70" s="11">
        <v>45499</v>
      </c>
      <c r="D70" s="10">
        <v>4161681632</v>
      </c>
      <c r="E70" s="12">
        <v>737956</v>
      </c>
      <c r="F70" s="12">
        <v>59036</v>
      </c>
      <c r="G70" s="12">
        <v>796992</v>
      </c>
      <c r="H70" s="13" t="s">
        <v>9</v>
      </c>
      <c r="I70" s="20" t="s">
        <v>361</v>
      </c>
      <c r="J70" s="60" t="s">
        <v>363</v>
      </c>
      <c r="K70" s="60" t="str">
        <f>VLOOKUP(Table14[[#This Row],[Người mua hàng]],Sheet1!E:P,8,0)</f>
        <v>5652 - WM+ HCM S2.0501S11 VinHomes Grand P</v>
      </c>
      <c r="L70" s="60"/>
      <c r="M70" s="60" t="str">
        <f>VLOOKUP(Table14[[#This Row],[Người mua hàng]],Sheet1!E:P,9,0)</f>
        <v>1.11, Tầng 1, Tòa nhà chung cư S2.05, Khu A - Dự án Khu dân cư và công viên Phước Thiện, 512 Nguyễn Xiển, khu phố Long Hòa, Q. 9 TP. Hồ Chí Minh Việt Nam</v>
      </c>
      <c r="N70" s="60" t="str">
        <f>VLOOKUP(Table14[[#This Row],[Người mua hàng]],Sheet1!E:P,11,0)</f>
        <v>TP.Hồ Chí Minh</v>
      </c>
      <c r="O70" s="60" t="e">
        <f>VLOOKUP(Table14[[#This Row],[Người mua hàng]],Table145[[Người mua hàng]:[Column1]],12,0)</f>
        <v>#N/A</v>
      </c>
    </row>
    <row r="71" spans="1:15" x14ac:dyDescent="0.25">
      <c r="A71" s="9" t="s">
        <v>122</v>
      </c>
      <c r="B71" s="10" t="s">
        <v>56</v>
      </c>
      <c r="C71" s="11">
        <v>45499</v>
      </c>
      <c r="D71" s="70">
        <v>4161902665</v>
      </c>
      <c r="E71" s="12">
        <v>148500</v>
      </c>
      <c r="F71" s="12">
        <v>11880</v>
      </c>
      <c r="G71" s="12">
        <v>160380</v>
      </c>
      <c r="H71" s="13" t="s">
        <v>9</v>
      </c>
      <c r="I71" s="20" t="s">
        <v>361</v>
      </c>
      <c r="J71" s="60" t="s">
        <v>363</v>
      </c>
      <c r="K71" s="60" t="str">
        <f>VLOOKUP(Table14[[#This Row],[Người mua hàng]],Sheet1!E:P,8,0)</f>
        <v>2AO8 - WM+ THA332 Phố 1, TT Ngọc Lặc</v>
      </c>
      <c r="L71" s="60"/>
      <c r="M71" s="60" t="str">
        <f>VLOOKUP(Table14[[#This Row],[Người mua hàng]],Sheet1!E:P,9,0)</f>
        <v>Số 332 Phố 1, Thị trấn Ngọc Lặc, Huyện Ngọc Lặc, Tỉnh Thanh Hóa T. Thanh Hóa Việt Nam</v>
      </c>
      <c r="N71" s="60" t="str">
        <f>VLOOKUP(Table14[[#This Row],[Người mua hàng]],Sheet1!E:P,11,0)</f>
        <v>Thanh Hóa</v>
      </c>
      <c r="O71" s="60" t="e">
        <f>VLOOKUP(Table14[[#This Row],[Người mua hàng]],Table145[[Người mua hàng]:[Column1]],12,0)</f>
        <v>#N/A</v>
      </c>
    </row>
    <row r="72" spans="1:15" ht="30" hidden="1" x14ac:dyDescent="0.25">
      <c r="A72" s="9" t="s">
        <v>123</v>
      </c>
      <c r="B72" s="10" t="s">
        <v>56</v>
      </c>
      <c r="C72" s="11">
        <v>45499</v>
      </c>
      <c r="D72" s="10">
        <v>4160514938</v>
      </c>
      <c r="E72" s="12">
        <v>801440</v>
      </c>
      <c r="F72" s="12">
        <v>64115</v>
      </c>
      <c r="G72" s="12">
        <v>865555</v>
      </c>
      <c r="H72" s="13" t="s">
        <v>9</v>
      </c>
      <c r="I72" s="12" t="s">
        <v>150</v>
      </c>
      <c r="J72" s="60" t="s">
        <v>365</v>
      </c>
      <c r="K72" s="60" t="str">
        <f>VLOOKUP(Table14[[#This Row],[Người mua hàng]],Sheet1!E:P,8,0)</f>
        <v>3518 - WM+ PTO 73 Quang Trung</v>
      </c>
      <c r="L72" s="60"/>
      <c r="M72" s="60" t="str">
        <f>VLOOKUP(Table14[[#This Row],[Người mua hàng]],Sheet1!E:P,9,0)</f>
        <v>73 Quang Trung, Phường Nông Trang, Thành phố Việt Trì, T. Phú Thọ Việt Nam</v>
      </c>
      <c r="N72" s="60" t="str">
        <f>VLOOKUP(Table14[[#This Row],[Người mua hàng]],Sheet1!E:P,11,0)</f>
        <v>Phú Thọ</v>
      </c>
      <c r="O72" s="60">
        <f>VLOOKUP(Table14[[#This Row],[Người mua hàng]],Table145[[Người mua hàng]:[Column1]],12,0)</f>
        <v>0</v>
      </c>
    </row>
    <row r="73" spans="1:15" hidden="1" x14ac:dyDescent="0.25">
      <c r="A73" s="9" t="s">
        <v>124</v>
      </c>
      <c r="B73" s="10" t="s">
        <v>56</v>
      </c>
      <c r="C73" s="11">
        <v>45499</v>
      </c>
      <c r="D73" s="10">
        <v>4161487692</v>
      </c>
      <c r="E73" s="12">
        <v>1332696</v>
      </c>
      <c r="F73" s="12">
        <v>106616</v>
      </c>
      <c r="G73" s="12">
        <v>1439312</v>
      </c>
      <c r="H73" s="13" t="s">
        <v>9</v>
      </c>
      <c r="I73" s="12" t="s">
        <v>149</v>
      </c>
      <c r="J73" s="60"/>
      <c r="K73" s="60">
        <f>VLOOKUP(Table14[[#This Row],[Người mua hàng]],Sheet1!E:P,8,0)</f>
        <v>0</v>
      </c>
      <c r="L73" s="60"/>
      <c r="M73" s="60">
        <f>VLOOKUP(Table14[[#This Row],[Người mua hàng]],Sheet1!E:P,9,0)</f>
        <v>0</v>
      </c>
      <c r="N73" s="60">
        <f>VLOOKUP(Table14[[#This Row],[Người mua hàng]],Sheet1!E:P,11,0)</f>
        <v>0</v>
      </c>
      <c r="O73" s="60">
        <f>VLOOKUP(Table14[[#This Row],[Người mua hàng]],Table145[[Người mua hàng]:[Column1]],12,0)</f>
        <v>0</v>
      </c>
    </row>
    <row r="74" spans="1:15" hidden="1" x14ac:dyDescent="0.25">
      <c r="A74" s="9" t="s">
        <v>125</v>
      </c>
      <c r="B74" s="10" t="s">
        <v>56</v>
      </c>
      <c r="C74" s="11">
        <v>45499</v>
      </c>
      <c r="D74" s="10">
        <v>4161493794</v>
      </c>
      <c r="E74" s="12">
        <v>1332696</v>
      </c>
      <c r="F74" s="12">
        <v>106616</v>
      </c>
      <c r="G74" s="12">
        <v>1439312</v>
      </c>
      <c r="H74" s="13" t="s">
        <v>9</v>
      </c>
      <c r="I74" s="12" t="s">
        <v>149</v>
      </c>
      <c r="J74" s="60"/>
      <c r="K74" s="60">
        <f>VLOOKUP(Table14[[#This Row],[Người mua hàng]],Sheet1!E:P,8,0)</f>
        <v>0</v>
      </c>
      <c r="L74" s="60"/>
      <c r="M74" s="60">
        <f>VLOOKUP(Table14[[#This Row],[Người mua hàng]],Sheet1!E:P,9,0)</f>
        <v>0</v>
      </c>
      <c r="N74" s="60">
        <f>VLOOKUP(Table14[[#This Row],[Người mua hàng]],Sheet1!E:P,11,0)</f>
        <v>0</v>
      </c>
      <c r="O74" s="60">
        <f>VLOOKUP(Table14[[#This Row],[Người mua hàng]],Table145[[Người mua hàng]:[Column1]],12,0)</f>
        <v>0</v>
      </c>
    </row>
    <row r="75" spans="1:15" hidden="1" x14ac:dyDescent="0.25">
      <c r="A75" s="9" t="s">
        <v>126</v>
      </c>
      <c r="B75" s="10" t="s">
        <v>56</v>
      </c>
      <c r="C75" s="11">
        <v>45512</v>
      </c>
      <c r="D75" s="10">
        <v>4161712440</v>
      </c>
      <c r="E75" s="12">
        <v>888464</v>
      </c>
      <c r="F75" s="12">
        <v>71077</v>
      </c>
      <c r="G75" s="12">
        <v>959541</v>
      </c>
      <c r="H75" s="13" t="s">
        <v>9</v>
      </c>
      <c r="I75" s="12" t="s">
        <v>149</v>
      </c>
      <c r="J75" s="60"/>
      <c r="K75" s="60">
        <f>VLOOKUP(Table14[[#This Row],[Người mua hàng]],Sheet1!E:P,8,0)</f>
        <v>0</v>
      </c>
      <c r="L75" s="60"/>
      <c r="M75" s="60">
        <f>VLOOKUP(Table14[[#This Row],[Người mua hàng]],Sheet1!E:P,9,0)</f>
        <v>0</v>
      </c>
      <c r="N75" s="60">
        <f>VLOOKUP(Table14[[#This Row],[Người mua hàng]],Sheet1!E:P,11,0)</f>
        <v>0</v>
      </c>
      <c r="O75" s="60">
        <f>VLOOKUP(Table14[[#This Row],[Người mua hàng]],Table145[[Người mua hàng]:[Column1]],12,0)</f>
        <v>0</v>
      </c>
    </row>
    <row r="76" spans="1:15" hidden="1" x14ac:dyDescent="0.25">
      <c r="A76" s="9" t="s">
        <v>127</v>
      </c>
      <c r="B76" s="10" t="s">
        <v>56</v>
      </c>
      <c r="C76" s="11">
        <v>45512</v>
      </c>
      <c r="D76" s="10">
        <v>4162165933</v>
      </c>
      <c r="E76" s="12">
        <v>1679632</v>
      </c>
      <c r="F76" s="12">
        <v>134371</v>
      </c>
      <c r="G76" s="12">
        <v>1814003</v>
      </c>
      <c r="H76" s="13" t="s">
        <v>9</v>
      </c>
      <c r="I76" s="20" t="s">
        <v>361</v>
      </c>
      <c r="J76" s="60" t="s">
        <v>363</v>
      </c>
      <c r="K76" s="60" t="str">
        <f>VLOOKUP(Table14[[#This Row],[Người mua hàng]],Sheet1!E:P,8,0)</f>
        <v>4366 - WIN HCM CC 237 Nguyễn Văn Hưởng</v>
      </c>
      <c r="L76" s="60"/>
      <c r="M76" s="60" t="str">
        <f>VLOOKUP(Table14[[#This Row],[Người mua hàng]],Sheet1!E:P,9,0)</f>
        <v>237 Nguyễn Văn Hưởng, P. Thảo Điền, Quận 2, TP. Hồ Chí Minh Việt Nam</v>
      </c>
      <c r="N76" s="60" t="str">
        <f>VLOOKUP(Table14[[#This Row],[Người mua hàng]],Sheet1!E:P,11,0)</f>
        <v>TP.Hồ Chí Minh</v>
      </c>
      <c r="O76" s="60">
        <f>VLOOKUP(Table14[[#This Row],[Người mua hàng]],Table145[[Người mua hàng]:[Column1]],12,0)</f>
        <v>0</v>
      </c>
    </row>
    <row r="77" spans="1:15" ht="45" hidden="1" x14ac:dyDescent="0.25">
      <c r="A77" s="9" t="s">
        <v>128</v>
      </c>
      <c r="B77" s="10" t="s">
        <v>56</v>
      </c>
      <c r="C77" s="11">
        <v>45512</v>
      </c>
      <c r="D77" s="10">
        <v>4162229127</v>
      </c>
      <c r="E77" s="12">
        <v>1842287</v>
      </c>
      <c r="F77" s="12">
        <v>147383</v>
      </c>
      <c r="G77" s="12">
        <v>1989670</v>
      </c>
      <c r="H77" s="13" t="s">
        <v>9</v>
      </c>
      <c r="I77" s="20" t="s">
        <v>349</v>
      </c>
      <c r="J77" s="59" t="s">
        <v>364</v>
      </c>
      <c r="K77" s="60" t="str">
        <f>VLOOKUP(Table14[[#This Row],[Người mua hàng]],Sheet1!E:P,8,0)</f>
        <v>5234 - WM+ CTO 158 đường 30/4</v>
      </c>
      <c r="L77" s="60"/>
      <c r="M77" s="60" t="str">
        <f>VLOOKUP(Table14[[#This Row],[Người mua hàng]],Sheet1!E:P,9,0)</f>
        <v>158 đường 30/4, Phường An Phú, Quận Ninh Kiều, TP. Cần Thơ Việt Nam</v>
      </c>
      <c r="N77" s="60" t="str">
        <f>VLOOKUP(Table14[[#This Row],[Người mua hàng]],Sheet1!E:P,11,0)</f>
        <v>TP.Cần Thơ</v>
      </c>
      <c r="O77" s="60">
        <f>VLOOKUP(Table14[[#This Row],[Người mua hàng]],Table145[[Người mua hàng]:[Column1]],12,0)</f>
        <v>0</v>
      </c>
    </row>
    <row r="78" spans="1:15" hidden="1" x14ac:dyDescent="0.25">
      <c r="A78" s="9" t="s">
        <v>129</v>
      </c>
      <c r="B78" s="10" t="s">
        <v>56</v>
      </c>
      <c r="C78" s="11">
        <v>45513</v>
      </c>
      <c r="D78" s="10">
        <v>4162119666</v>
      </c>
      <c r="E78" s="12">
        <v>6663480</v>
      </c>
      <c r="F78" s="12">
        <v>533078</v>
      </c>
      <c r="G78" s="12">
        <v>7196558</v>
      </c>
      <c r="H78" s="13" t="s">
        <v>9</v>
      </c>
      <c r="I78" s="12" t="s">
        <v>149</v>
      </c>
      <c r="J78" s="60"/>
      <c r="K78" s="60">
        <f>VLOOKUP(Table14[[#This Row],[Người mua hàng]],Sheet1!E:P,8,0)</f>
        <v>0</v>
      </c>
      <c r="L78" s="60"/>
      <c r="M78" s="60">
        <f>VLOOKUP(Table14[[#This Row],[Người mua hàng]],Sheet1!E:P,9,0)</f>
        <v>0</v>
      </c>
      <c r="N78" s="60">
        <f>VLOOKUP(Table14[[#This Row],[Người mua hàng]],Sheet1!E:P,11,0)</f>
        <v>0</v>
      </c>
      <c r="O78" s="60">
        <f>VLOOKUP(Table14[[#This Row],[Người mua hàng]],Table145[[Người mua hàng]:[Column1]],12,0)</f>
        <v>0</v>
      </c>
    </row>
    <row r="79" spans="1:15" s="19" customFormat="1" hidden="1" x14ac:dyDescent="0.25">
      <c r="A79" s="14" t="s">
        <v>130</v>
      </c>
      <c r="B79" s="15" t="s">
        <v>56</v>
      </c>
      <c r="C79" s="16">
        <v>45526</v>
      </c>
      <c r="D79" s="15">
        <v>4162383176</v>
      </c>
      <c r="E79" s="17">
        <v>2227500</v>
      </c>
      <c r="F79" s="17">
        <v>178200</v>
      </c>
      <c r="G79" s="17">
        <v>2405700</v>
      </c>
      <c r="H79" s="18" t="s">
        <v>9</v>
      </c>
      <c r="I79" s="12" t="s">
        <v>149</v>
      </c>
      <c r="J79" s="61"/>
      <c r="K79" s="61">
        <f>VLOOKUP(Table14[[#This Row],[Người mua hàng]],Sheet1!E:P,8,0)</f>
        <v>0</v>
      </c>
      <c r="L79" s="61"/>
      <c r="M79" s="61">
        <f>VLOOKUP(Table14[[#This Row],[Người mua hàng]],Sheet1!E:P,9,0)</f>
        <v>0</v>
      </c>
      <c r="N79" s="61">
        <f>VLOOKUP(Table14[[#This Row],[Người mua hàng]],Sheet1!E:P,11,0)</f>
        <v>0</v>
      </c>
      <c r="O79" s="61">
        <f>VLOOKUP(Table14[[#This Row],[Người mua hàng]],Table145[[Người mua hàng]:[Column1]],12,0)</f>
        <v>0</v>
      </c>
    </row>
    <row r="80" spans="1:15" hidden="1" x14ac:dyDescent="0.25">
      <c r="A80" s="9" t="s">
        <v>131</v>
      </c>
      <c r="B80" s="10" t="s">
        <v>56</v>
      </c>
      <c r="C80" s="11">
        <v>45526</v>
      </c>
      <c r="D80" s="10">
        <v>4162035567</v>
      </c>
      <c r="E80" s="12">
        <v>2291302</v>
      </c>
      <c r="F80" s="12">
        <v>183304</v>
      </c>
      <c r="G80" s="12">
        <v>2474606</v>
      </c>
      <c r="H80" s="13" t="s">
        <v>9</v>
      </c>
      <c r="I80" s="12" t="s">
        <v>149</v>
      </c>
      <c r="J80" s="60"/>
      <c r="K80" s="60">
        <f>VLOOKUP(Table14[[#This Row],[Người mua hàng]],Sheet1!E:P,8,0)</f>
        <v>0</v>
      </c>
      <c r="L80" s="60"/>
      <c r="M80" s="60">
        <f>VLOOKUP(Table14[[#This Row],[Người mua hàng]],Sheet1!E:P,9,0)</f>
        <v>0</v>
      </c>
      <c r="N80" s="60">
        <f>VLOOKUP(Table14[[#This Row],[Người mua hàng]],Sheet1!E:P,11,0)</f>
        <v>0</v>
      </c>
      <c r="O80" s="60">
        <f>VLOOKUP(Table14[[#This Row],[Người mua hàng]],Table145[[Người mua hàng]:[Column1]],12,0)</f>
        <v>0</v>
      </c>
    </row>
    <row r="81" spans="1:15" hidden="1" x14ac:dyDescent="0.25">
      <c r="A81" s="9" t="s">
        <v>132</v>
      </c>
      <c r="B81" s="10" t="s">
        <v>56</v>
      </c>
      <c r="C81" s="11">
        <v>45527</v>
      </c>
      <c r="D81" s="10">
        <v>4162701135</v>
      </c>
      <c r="E81" s="12">
        <v>780885</v>
      </c>
      <c r="F81" s="12">
        <v>62471</v>
      </c>
      <c r="G81" s="12">
        <v>843356</v>
      </c>
      <c r="H81" s="13" t="s">
        <v>9</v>
      </c>
      <c r="I81" s="12" t="s">
        <v>149</v>
      </c>
      <c r="J81" s="60"/>
      <c r="K81" s="60">
        <f>VLOOKUP(Table14[[#This Row],[Người mua hàng]],Sheet1!E:P,8,0)</f>
        <v>0</v>
      </c>
      <c r="L81" s="60"/>
      <c r="M81" s="60">
        <f>VLOOKUP(Table14[[#This Row],[Người mua hàng]],Sheet1!E:P,9,0)</f>
        <v>0</v>
      </c>
      <c r="N81" s="60">
        <f>VLOOKUP(Table14[[#This Row],[Người mua hàng]],Sheet1!E:P,11,0)</f>
        <v>0</v>
      </c>
      <c r="O81" s="60">
        <f>VLOOKUP(Table14[[#This Row],[Người mua hàng]],Table145[[Người mua hàng]:[Column1]],12,0)</f>
        <v>0</v>
      </c>
    </row>
    <row r="82" spans="1:15" hidden="1" x14ac:dyDescent="0.25">
      <c r="A82" s="9" t="s">
        <v>133</v>
      </c>
      <c r="B82" s="10" t="s">
        <v>56</v>
      </c>
      <c r="C82" s="11">
        <v>45527</v>
      </c>
      <c r="D82" s="10">
        <v>4162478314</v>
      </c>
      <c r="E82" s="12">
        <v>1113750</v>
      </c>
      <c r="F82" s="12">
        <v>89100</v>
      </c>
      <c r="G82" s="12">
        <v>1202850</v>
      </c>
      <c r="H82" s="13" t="s">
        <v>9</v>
      </c>
      <c r="I82" s="12" t="s">
        <v>149</v>
      </c>
      <c r="J82" s="60"/>
      <c r="K82" s="60">
        <f>VLOOKUP(Table14[[#This Row],[Người mua hàng]],Sheet1!E:P,8,0)</f>
        <v>0</v>
      </c>
      <c r="L82" s="60"/>
      <c r="M82" s="60">
        <f>VLOOKUP(Table14[[#This Row],[Người mua hàng]],Sheet1!E:P,9,0)</f>
        <v>0</v>
      </c>
      <c r="N82" s="60">
        <f>VLOOKUP(Table14[[#This Row],[Người mua hàng]],Sheet1!E:P,11,0)</f>
        <v>0</v>
      </c>
      <c r="O82" s="60">
        <f>VLOOKUP(Table14[[#This Row],[Người mua hàng]],Table145[[Người mua hàng]:[Column1]],12,0)</f>
        <v>0</v>
      </c>
    </row>
    <row r="83" spans="1:15" ht="45" hidden="1" x14ac:dyDescent="0.25">
      <c r="A83" s="9" t="s">
        <v>134</v>
      </c>
      <c r="B83" s="10" t="s">
        <v>56</v>
      </c>
      <c r="C83" s="11">
        <v>45533</v>
      </c>
      <c r="D83" s="10">
        <v>4162708922</v>
      </c>
      <c r="E83" s="12">
        <v>2067006</v>
      </c>
      <c r="F83" s="12">
        <v>165360</v>
      </c>
      <c r="G83" s="12">
        <v>2232366</v>
      </c>
      <c r="H83" s="13" t="s">
        <v>9</v>
      </c>
      <c r="I83" s="20" t="s">
        <v>350</v>
      </c>
      <c r="J83" s="59" t="s">
        <v>364</v>
      </c>
      <c r="K83" s="60" t="str">
        <f>VLOOKUP(Table14[[#This Row],[Người mua hàng]],Sheet1!E:P,8,0)</f>
        <v>3990 - WM+ HNI Ngã Ba Lương Quy</v>
      </c>
      <c r="L83" s="60"/>
      <c r="M83" s="60" t="str">
        <f>VLOOKUP(Table14[[#This Row],[Người mua hàng]],Sheet1!E:P,9,0)</f>
        <v>Thôn Lương Quy, Xã thư Lâm, Thành phố Hà Nội TP. Hà Nội Việt Nam</v>
      </c>
      <c r="N83" s="60" t="str">
        <f>VLOOKUP(Table14[[#This Row],[Người mua hàng]],Sheet1!E:P,11,0)</f>
        <v>TP.Hà Nội</v>
      </c>
      <c r="O83" s="60" t="str">
        <f>VLOOKUP(Table14[[#This Row],[Người mua hàng]],Table145[[Người mua hàng]:[Column1]],12,0)</f>
        <v>đã thu phiếu</v>
      </c>
    </row>
    <row r="84" spans="1:15" ht="45" hidden="1" x14ac:dyDescent="0.25">
      <c r="A84" s="9" t="s">
        <v>135</v>
      </c>
      <c r="B84" s="10" t="s">
        <v>56</v>
      </c>
      <c r="C84" s="11">
        <v>45533</v>
      </c>
      <c r="D84" s="10">
        <v>4162790098</v>
      </c>
      <c r="E84" s="12">
        <v>1363031</v>
      </c>
      <c r="F84" s="12">
        <v>109042</v>
      </c>
      <c r="G84" s="12">
        <v>1472073</v>
      </c>
      <c r="H84" s="13" t="s">
        <v>9</v>
      </c>
      <c r="I84" s="20" t="s">
        <v>343</v>
      </c>
      <c r="J84" s="59" t="s">
        <v>364</v>
      </c>
      <c r="K84" s="60" t="str">
        <f>VLOOKUP(Table14[[#This Row],[Người mua hàng]],Sheet1!E:P,8,0)</f>
        <v>6312 - WM+ HNI Thiết Bình, Đông Anh</v>
      </c>
      <c r="L84" s="60"/>
      <c r="M84" s="60" t="str">
        <f>VLOOKUP(Table14[[#This Row],[Người mua hàng]],Sheet1!E:P,9,0)</f>
        <v>Thôn Thiết Bình, Xã Vân Hà, H. Đông Anh TP. Hà Nội Việt Nam</v>
      </c>
      <c r="N84" s="60" t="str">
        <f>VLOOKUP(Table14[[#This Row],[Người mua hàng]],Sheet1!E:P,11,0)</f>
        <v>TP.Hà Nội</v>
      </c>
      <c r="O84" s="60" t="str">
        <f>VLOOKUP(Table14[[#This Row],[Người mua hàng]],Table145[[Người mua hàng]:[Column1]],12,0)</f>
        <v>đã thu phiếu</v>
      </c>
    </row>
    <row r="85" spans="1:15" ht="45" hidden="1" x14ac:dyDescent="0.25">
      <c r="A85" s="9" t="s">
        <v>136</v>
      </c>
      <c r="B85" s="10" t="s">
        <v>56</v>
      </c>
      <c r="C85" s="11">
        <v>45533</v>
      </c>
      <c r="D85" s="10">
        <v>4162513665</v>
      </c>
      <c r="E85" s="12">
        <v>1714040</v>
      </c>
      <c r="F85" s="12">
        <v>137123</v>
      </c>
      <c r="G85" s="12">
        <v>1851163</v>
      </c>
      <c r="H85" s="13" t="s">
        <v>9</v>
      </c>
      <c r="I85" s="20" t="s">
        <v>351</v>
      </c>
      <c r="J85" s="59" t="s">
        <v>364</v>
      </c>
      <c r="K85" s="60" t="str">
        <f>VLOOKUP(Table14[[#This Row],[Người mua hàng]],Sheet1!E:P,8,0)</f>
        <v>4125 - WM+ HNI CC Trung Ương Đảng</v>
      </c>
      <c r="L85" s="60"/>
      <c r="M85" s="60" t="str">
        <f>VLOOKUP(Table14[[#This Row],[Người mua hàng]],Sheet1!E:P,9,0)</f>
        <v>Tòa chung cư văn phòng Trung ương Đảng, số 44 ngõ 260 Đội Cấn, Phường Liễu Giai Quận Ba Đình, TP. Hà Nội Việt Nam</v>
      </c>
      <c r="N85" s="60" t="str">
        <f>VLOOKUP(Table14[[#This Row],[Người mua hàng]],Sheet1!E:P,11,0)</f>
        <v>TP.Hà Nội</v>
      </c>
      <c r="O85" s="60" t="str">
        <f>VLOOKUP(Table14[[#This Row],[Người mua hàng]],Table145[[Người mua hàng]:[Column1]],12,0)</f>
        <v>đã thu phiếu</v>
      </c>
    </row>
    <row r="86" spans="1:15" ht="45" hidden="1" x14ac:dyDescent="0.25">
      <c r="A86" s="9" t="s">
        <v>137</v>
      </c>
      <c r="B86" s="10" t="s">
        <v>56</v>
      </c>
      <c r="C86" s="11">
        <v>45533</v>
      </c>
      <c r="D86" s="10">
        <v>4162875170</v>
      </c>
      <c r="E86" s="12">
        <v>1873700</v>
      </c>
      <c r="F86" s="12">
        <v>149896</v>
      </c>
      <c r="G86" s="12">
        <v>2023596</v>
      </c>
      <c r="H86" s="13" t="s">
        <v>9</v>
      </c>
      <c r="I86" s="20" t="s">
        <v>343</v>
      </c>
      <c r="J86" s="59" t="s">
        <v>364</v>
      </c>
      <c r="K86" s="60" t="str">
        <f>VLOOKUP(Table14[[#This Row],[Người mua hàng]],Sheet1!E:P,8,0)</f>
        <v>5585 - WM+ HNI Tòa D Việt Đức Complex</v>
      </c>
      <c r="L86" s="60"/>
      <c r="M86" s="60" t="str">
        <f>VLOOKUP(Table14[[#This Row],[Người mua hàng]],Sheet1!E:P,9,0)</f>
        <v>Lô DTM01, Tầng 1, Tòa D Viet Duc Complex, ngõ 164 Khuất Duy Tiến, P. Nhân Chính, Q. Thanh Xuân, Hà Nội Việt Nam</v>
      </c>
      <c r="N86" s="60" t="str">
        <f>VLOOKUP(Table14[[#This Row],[Người mua hàng]],Sheet1!E:P,11,0)</f>
        <v>TP.Hà Nội</v>
      </c>
      <c r="O86" s="60" t="str">
        <f>VLOOKUP(Table14[[#This Row],[Người mua hàng]],Table145[[Người mua hàng]:[Column1]],12,0)</f>
        <v>đã thu phiếu</v>
      </c>
    </row>
    <row r="87" spans="1:15" ht="45" hidden="1" x14ac:dyDescent="0.25">
      <c r="A87" s="9" t="s">
        <v>138</v>
      </c>
      <c r="B87" s="10" t="s">
        <v>56</v>
      </c>
      <c r="C87" s="11">
        <v>45533</v>
      </c>
      <c r="D87" s="10">
        <v>4162709043</v>
      </c>
      <c r="E87" s="12">
        <v>2142260</v>
      </c>
      <c r="F87" s="12">
        <v>171381</v>
      </c>
      <c r="G87" s="12">
        <v>2313641</v>
      </c>
      <c r="H87" s="13" t="s">
        <v>9</v>
      </c>
      <c r="I87" s="20" t="s">
        <v>352</v>
      </c>
      <c r="J87" s="59" t="s">
        <v>364</v>
      </c>
      <c r="K87" s="60" t="str">
        <f>VLOOKUP(Table14[[#This Row],[Người mua hàng]],Sheet1!E:P,8,0)</f>
        <v>5685 - WM+ HNI Thôn 4 Canh Nậu, Thạch Thất</v>
      </c>
      <c r="L87" s="60"/>
      <c r="M87" s="60" t="str">
        <f>VLOOKUP(Table14[[#This Row],[Người mua hàng]],Sheet1!E:P,9,0)</f>
        <v>Thôn 4, Xã Canh Nậu, Huyện Thạch Thất, TP. Hà Nội Việt Nam</v>
      </c>
      <c r="N87" s="60" t="str">
        <f>VLOOKUP(Table14[[#This Row],[Người mua hàng]],Sheet1!E:P,11,0)</f>
        <v>TP.Hà Nội</v>
      </c>
      <c r="O87" s="60" t="str">
        <f>VLOOKUP(Table14[[#This Row],[Người mua hàng]],Table145[[Người mua hàng]:[Column1]],12,0)</f>
        <v>đã thu phiếu</v>
      </c>
    </row>
    <row r="88" spans="1:15" ht="45" hidden="1" x14ac:dyDescent="0.25">
      <c r="A88" s="9" t="s">
        <v>139</v>
      </c>
      <c r="B88" s="10" t="s">
        <v>56</v>
      </c>
      <c r="C88" s="11">
        <v>45533</v>
      </c>
      <c r="D88" s="10">
        <v>4162772353</v>
      </c>
      <c r="E88" s="12">
        <v>1816510</v>
      </c>
      <c r="F88" s="12">
        <v>145321</v>
      </c>
      <c r="G88" s="12">
        <v>1961831</v>
      </c>
      <c r="H88" s="13" t="s">
        <v>9</v>
      </c>
      <c r="I88" s="20" t="s">
        <v>353</v>
      </c>
      <c r="J88" s="59" t="s">
        <v>364</v>
      </c>
      <c r="K88" s="60" t="str">
        <f>VLOOKUP(Table14[[#This Row],[Người mua hàng]],Sheet1!E:P,8,0)</f>
        <v>3280 - WM+ HNI TDP 5 Mễ Trì Hạ</v>
      </c>
      <c r="L88" s="60"/>
      <c r="M88" s="60" t="str">
        <f>VLOOKUP(Table14[[#This Row],[Người mua hàng]],Sheet1!E:P,9,0)</f>
        <v>TDP số 5 Mễ Trì Hạ, Phường Mễ Trì, Quận Nam Từ Liêm, TP. Hà Nội Việt Nam</v>
      </c>
      <c r="N88" s="60" t="str">
        <f>VLOOKUP(Table14[[#This Row],[Người mua hàng]],Sheet1!E:P,11,0)</f>
        <v>TP.Hà Nội</v>
      </c>
      <c r="O88" s="60" t="str">
        <f>VLOOKUP(Table14[[#This Row],[Người mua hàng]],Table145[[Người mua hàng]:[Column1]],12,0)</f>
        <v>chưa xin được, xl sau</v>
      </c>
    </row>
    <row r="89" spans="1:15" hidden="1" x14ac:dyDescent="0.25">
      <c r="A89" s="9" t="s">
        <v>140</v>
      </c>
      <c r="B89" s="10" t="s">
        <v>56</v>
      </c>
      <c r="C89" s="11">
        <v>45533</v>
      </c>
      <c r="D89" s="10">
        <v>4162977799</v>
      </c>
      <c r="E89" s="12">
        <v>2467631</v>
      </c>
      <c r="F89" s="12">
        <v>197410</v>
      </c>
      <c r="G89" s="12">
        <v>2665041</v>
      </c>
      <c r="H89" s="13" t="s">
        <v>9</v>
      </c>
      <c r="I89" s="12" t="s">
        <v>149</v>
      </c>
      <c r="J89" s="60"/>
      <c r="K89" s="60">
        <f>VLOOKUP(Table14[[#This Row],[Người mua hàng]],Sheet1!E:P,8,0)</f>
        <v>0</v>
      </c>
      <c r="L89" s="60"/>
      <c r="M89" s="60">
        <f>VLOOKUP(Table14[[#This Row],[Người mua hàng]],Sheet1!E:P,9,0)</f>
        <v>0</v>
      </c>
      <c r="N89" s="60">
        <f>VLOOKUP(Table14[[#This Row],[Người mua hàng]],Sheet1!E:P,11,0)</f>
        <v>0</v>
      </c>
      <c r="O89" s="60">
        <f>VLOOKUP(Table14[[#This Row],[Người mua hàng]],Table145[[Người mua hàng]:[Column1]],12,0)</f>
        <v>0</v>
      </c>
    </row>
    <row r="90" spans="1:15" ht="45" hidden="1" x14ac:dyDescent="0.25">
      <c r="A90" s="9" t="s">
        <v>141</v>
      </c>
      <c r="B90" s="10" t="s">
        <v>56</v>
      </c>
      <c r="C90" s="11">
        <v>45533</v>
      </c>
      <c r="D90" s="10">
        <v>4162513066</v>
      </c>
      <c r="E90" s="12">
        <v>1622040</v>
      </c>
      <c r="F90" s="12">
        <v>129763</v>
      </c>
      <c r="G90" s="12">
        <v>1751803</v>
      </c>
      <c r="H90" s="13" t="s">
        <v>9</v>
      </c>
      <c r="I90" s="20" t="s">
        <v>354</v>
      </c>
      <c r="J90" s="59" t="s">
        <v>364</v>
      </c>
      <c r="K90" s="60" t="str">
        <f>VLOOKUP(Table14[[#This Row],[Người mua hàng]],Sheet1!E:P,8,0)</f>
        <v>2400 - WM+ HNI 31 Mạc Thị Bưởi</v>
      </c>
      <c r="L90" s="60"/>
      <c r="M90" s="60" t="str">
        <f>VLOOKUP(Table14[[#This Row],[Người mua hàng]],Sheet1!E:P,9,0)</f>
        <v>Số 31 Mạc Thị Bưởi, P. Vĩnh Tuy, Q., Quận Hai Bà Trưng, TP. Hà Nội Việt Nam</v>
      </c>
      <c r="N90" s="60" t="str">
        <f>VLOOKUP(Table14[[#This Row],[Người mua hàng]],Sheet1!E:P,11,0)</f>
        <v>TP.Hà Nội</v>
      </c>
      <c r="O90" s="60" t="str">
        <f>VLOOKUP(Table14[[#This Row],[Người mua hàng]],Table145[[Người mua hàng]:[Column1]],12,0)</f>
        <v>đã thu phiếu</v>
      </c>
    </row>
    <row r="91" spans="1:15" ht="45" hidden="1" x14ac:dyDescent="0.25">
      <c r="A91" s="9" t="s">
        <v>142</v>
      </c>
      <c r="B91" s="10" t="s">
        <v>56</v>
      </c>
      <c r="C91" s="11">
        <v>45533</v>
      </c>
      <c r="D91" s="10">
        <v>4162558428</v>
      </c>
      <c r="E91" s="12">
        <v>2802990</v>
      </c>
      <c r="F91" s="12">
        <v>224239</v>
      </c>
      <c r="G91" s="12">
        <v>3027229</v>
      </c>
      <c r="H91" s="13" t="s">
        <v>9</v>
      </c>
      <c r="I91" s="20" t="s">
        <v>355</v>
      </c>
      <c r="J91" s="59" t="s">
        <v>364</v>
      </c>
      <c r="K91" s="60" t="str">
        <f>VLOOKUP(Table14[[#This Row],[Người mua hàng]],Sheet1!E:P,8,0)</f>
        <v>5889 - WM+ CBG 56 Tổ 4 Đề Thám</v>
      </c>
      <c r="L91" s="60"/>
      <c r="M91" s="60" t="str">
        <f>VLOOKUP(Table14[[#This Row],[Người mua hàng]],Sheet1!E:P,9,0)</f>
        <v>56 Tổ 4, Phường Đề Thám, Thành phố Cao Bằng, T. Cao Bằng Việt Nam</v>
      </c>
      <c r="N91" s="60" t="str">
        <f>VLOOKUP(Table14[[#This Row],[Người mua hàng]],Sheet1!E:P,11,0)</f>
        <v>Cao Bằng</v>
      </c>
      <c r="O91" s="60" t="e">
        <f>VLOOKUP(Table14[[#This Row],[Người mua hàng]],Table145[[Người mua hàng]:[Column1]],12,0)</f>
        <v>#N/A</v>
      </c>
    </row>
    <row r="92" spans="1:15" ht="45" hidden="1" x14ac:dyDescent="0.25">
      <c r="A92" s="9" t="s">
        <v>143</v>
      </c>
      <c r="B92" s="10" t="s">
        <v>56</v>
      </c>
      <c r="C92" s="11">
        <v>45533</v>
      </c>
      <c r="D92" s="10">
        <v>4162518518</v>
      </c>
      <c r="E92" s="12">
        <v>3305200</v>
      </c>
      <c r="F92" s="12">
        <v>264416</v>
      </c>
      <c r="G92" s="12">
        <v>3569616</v>
      </c>
      <c r="H92" s="13" t="s">
        <v>9</v>
      </c>
      <c r="I92" s="20" t="s">
        <v>356</v>
      </c>
      <c r="J92" s="59" t="s">
        <v>364</v>
      </c>
      <c r="K92" s="60" t="str">
        <f>VLOOKUP(Table14[[#This Row],[Người mua hàng]],Sheet1!E:P,8,0)</f>
        <v>4979 - WM+ NAN 45 Nguyễn Sinh Sắc</v>
      </c>
      <c r="L92" s="60"/>
      <c r="M92" s="60" t="str">
        <f>VLOOKUP(Table14[[#This Row],[Người mua hàng]],Sheet1!E:P,9,0)</f>
        <v>45 Nguyễn Sinh Sắc, Phường Cửa Nam, Thành phố Vinh, T. Nghệ An Việt Nam</v>
      </c>
      <c r="N92" s="60" t="str">
        <f>VLOOKUP(Table14[[#This Row],[Người mua hàng]],Sheet1!E:P,11,0)</f>
        <v>Nghệ An</v>
      </c>
      <c r="O92" s="60" t="e">
        <f>VLOOKUP(Table14[[#This Row],[Người mua hàng]],Table145[[Người mua hàng]:[Column1]],12,0)</f>
        <v>#N/A</v>
      </c>
    </row>
    <row r="93" spans="1:15" ht="45" hidden="1" x14ac:dyDescent="0.25">
      <c r="A93" s="9" t="s">
        <v>144</v>
      </c>
      <c r="B93" s="10" t="s">
        <v>56</v>
      </c>
      <c r="C93" s="11">
        <v>45533</v>
      </c>
      <c r="D93" s="10">
        <v>4162552229</v>
      </c>
      <c r="E93" s="12">
        <v>2678155</v>
      </c>
      <c r="F93" s="12">
        <v>214252</v>
      </c>
      <c r="G93" s="12">
        <v>2892407</v>
      </c>
      <c r="H93" s="13" t="s">
        <v>9</v>
      </c>
      <c r="I93" s="20" t="s">
        <v>357</v>
      </c>
      <c r="J93" s="59" t="s">
        <v>364</v>
      </c>
      <c r="K93" s="60" t="str">
        <f>VLOOKUP(Table14[[#This Row],[Người mua hàng]],Sheet1!E:P,8,0)</f>
        <v>5713 - WM+ BNH 167 Chợ Sơn, Tiên Du</v>
      </c>
      <c r="L93" s="60"/>
      <c r="M93" s="60" t="str">
        <f>VLOOKUP(Table14[[#This Row],[Người mua hàng]],Sheet1!E:P,9,0)</f>
        <v>Số 167 Chợ Sơn, xã Việt Đoàn, huyện Tiên Du, tỉnh Bắc Ninh Việt Nam</v>
      </c>
      <c r="N93" s="60" t="str">
        <f>VLOOKUP(Table14[[#This Row],[Người mua hàng]],Sheet1!E:P,11,0)</f>
        <v>Bắc Ninh</v>
      </c>
      <c r="O93" s="60" t="e">
        <f>VLOOKUP(Table14[[#This Row],[Người mua hàng]],Table145[[Người mua hàng]:[Column1]],12,0)</f>
        <v>#N/A</v>
      </c>
    </row>
    <row r="94" spans="1:15" ht="30" hidden="1" x14ac:dyDescent="0.25">
      <c r="A94" s="9" t="s">
        <v>145</v>
      </c>
      <c r="B94" s="10" t="s">
        <v>56</v>
      </c>
      <c r="C94" s="11">
        <v>45533</v>
      </c>
      <c r="D94" s="10">
        <v>4162398826</v>
      </c>
      <c r="E94" s="12">
        <v>1081076</v>
      </c>
      <c r="F94" s="12">
        <v>86486</v>
      </c>
      <c r="G94" s="12">
        <v>1167562</v>
      </c>
      <c r="H94" s="13" t="s">
        <v>9</v>
      </c>
      <c r="I94" s="20" t="s">
        <v>360</v>
      </c>
      <c r="J94" s="60" t="s">
        <v>365</v>
      </c>
      <c r="K94" s="60" t="str">
        <f>VLOOKUP(Table14[[#This Row],[Người mua hàng]],Sheet1!E:P,8,0)</f>
        <v>6115 - WM+ QNM 37 Lê Lợi, TP Tam Kỳ</v>
      </c>
      <c r="L94" s="60"/>
      <c r="M94" s="60" t="str">
        <f>VLOOKUP(Table14[[#This Row],[Người mua hàng]],Sheet1!E:P,9,0)</f>
        <v>Số 37 Lê Lợi, Phường An Mỹ, TP. Tam Kỳ, T. Quảng Nam Việt Nam</v>
      </c>
      <c r="N94" s="60" t="str">
        <f>VLOOKUP(Table14[[#This Row],[Người mua hàng]],Sheet1!E:P,11,0)</f>
        <v>Quảng Nam</v>
      </c>
      <c r="O94" s="60" t="e">
        <f>VLOOKUP(Table14[[#This Row],[Người mua hàng]],Table145[[Người mua hàng]:[Column1]],12,0)</f>
        <v>#N/A</v>
      </c>
    </row>
    <row r="95" spans="1:15" hidden="1" x14ac:dyDescent="0.25">
      <c r="A95" s="9" t="s">
        <v>146</v>
      </c>
      <c r="B95" s="10" t="s">
        <v>56</v>
      </c>
      <c r="C95" s="11">
        <v>45534</v>
      </c>
      <c r="D95" s="10">
        <v>4162976794</v>
      </c>
      <c r="E95" s="12">
        <v>1187908</v>
      </c>
      <c r="F95" s="12">
        <v>95033</v>
      </c>
      <c r="G95" s="12">
        <v>1282941</v>
      </c>
      <c r="H95" s="13" t="s">
        <v>9</v>
      </c>
      <c r="I95" s="20" t="s">
        <v>361</v>
      </c>
      <c r="J95" s="60" t="s">
        <v>363</v>
      </c>
      <c r="K95" s="60" t="str">
        <f>VLOOKUP(Table14[[#This Row],[Người mua hàng]],Sheet1!E:P,8,0)</f>
        <v>5756 - WM+ BDG CC Phúc Đạt, Căn 124-125</v>
      </c>
      <c r="L95" s="60"/>
      <c r="M95" s="60" t="str">
        <f>VLOOKUP(Table14[[#This Row],[Người mua hàng]],Sheet1!E:P,9,0)</f>
        <v>Căn Shophouse (căn số 124 và 125) tại Tầng 1, CC Phúc Đạt Connect, Khu dân cư Phú Thuận, P. Phú Lợi, TP Thủ Dầu Một, Tỉnh Bình Dương Việt Nam</v>
      </c>
      <c r="N95" s="60" t="str">
        <f>VLOOKUP(Table14[[#This Row],[Người mua hàng]],Sheet1!E:P,11,0)</f>
        <v>Bình Dương</v>
      </c>
      <c r="O95" s="60" t="e">
        <f>VLOOKUP(Table14[[#This Row],[Người mua hàng]],Table145[[Người mua hàng]:[Column1]],12,0)</f>
        <v>#N/A</v>
      </c>
    </row>
    <row r="96" spans="1:15" ht="45" hidden="1" x14ac:dyDescent="0.25">
      <c r="A96" s="9" t="s">
        <v>147</v>
      </c>
      <c r="B96" s="10" t="s">
        <v>56</v>
      </c>
      <c r="C96" s="11">
        <v>45534</v>
      </c>
      <c r="D96" s="10">
        <v>4162981353</v>
      </c>
      <c r="E96" s="12">
        <v>1147494</v>
      </c>
      <c r="F96" s="12">
        <v>91800</v>
      </c>
      <c r="G96" s="12">
        <v>1239294</v>
      </c>
      <c r="H96" s="13" t="s">
        <v>9</v>
      </c>
      <c r="I96" s="20" t="s">
        <v>358</v>
      </c>
      <c r="J96" s="59" t="s">
        <v>364</v>
      </c>
      <c r="K96" s="62" t="str">
        <f>VLOOKUP(Table14[[#This Row],[Người mua hàng]],Sheet1!E:P,8,0)</f>
        <v>6096 - WM+ BDG 200 Đường D1-KDC Phú Hòa 1</v>
      </c>
      <c r="L96" s="62"/>
      <c r="M96" s="62" t="str">
        <f>VLOOKUP(Table14[[#This Row],[Người mua hàng]],Sheet1!E:P,9,0)</f>
        <v>200 Đường D1-KDC Phú Hòa 1, Khu 07, P. Phú Hòa, TP. Thủ Dầu Một, T. Bình Dương Việt Nam</v>
      </c>
      <c r="N96" s="62" t="str">
        <f>VLOOKUP(Table14[[#This Row],[Người mua hàng]],Sheet1!E:P,11,0)</f>
        <v>Bình Dương</v>
      </c>
      <c r="O96" s="62" t="e">
        <f>VLOOKUP(Table14[[#This Row],[Người mua hàng]],Table145[[Người mua hàng]:[Column1]],12,0)</f>
        <v>#N/A</v>
      </c>
    </row>
  </sheetData>
  <conditionalFormatting sqref="B97:B1048576 B1:B3">
    <cfRule type="duplicateValues" dxfId="2"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8"/>
  <sheetViews>
    <sheetView topLeftCell="J1" workbookViewId="0">
      <selection activeCell="I6" sqref="I6"/>
    </sheetView>
  </sheetViews>
  <sheetFormatPr defaultRowHeight="15.75" x14ac:dyDescent="0.25"/>
  <cols>
    <col min="1" max="1" width="25" customWidth="1"/>
    <col min="2" max="2" width="25.7109375" style="30" customWidth="1"/>
    <col min="3" max="3" width="15.5703125" style="30" bestFit="1" customWidth="1"/>
    <col min="4" max="4" width="14" style="30" customWidth="1"/>
    <col min="5" max="5" width="15.7109375" style="30" customWidth="1"/>
    <col min="6" max="6" width="18.28515625" style="30" customWidth="1"/>
    <col min="7" max="7" width="25.42578125" style="30" customWidth="1"/>
    <col min="8" max="8" width="14.5703125" style="30" customWidth="1"/>
    <col min="9" max="9" width="13.140625" style="30" bestFit="1" customWidth="1"/>
    <col min="10" max="10" width="17.140625" style="30" customWidth="1"/>
    <col min="11" max="11" width="50.42578125" style="30" customWidth="1"/>
    <col min="12" max="12" width="63.28515625" style="28" customWidth="1"/>
    <col min="13" max="13" width="45.5703125" style="29" customWidth="1"/>
    <col min="14" max="14" width="9.140625" style="30"/>
    <col min="15" max="15" width="17.7109375" style="30" bestFit="1" customWidth="1"/>
    <col min="16" max="16384" width="9.140625" style="30"/>
  </cols>
  <sheetData>
    <row r="1" spans="1:16" ht="66" customHeight="1" x14ac:dyDescent="0.25">
      <c r="B1" s="26" t="s">
        <v>55</v>
      </c>
      <c r="C1" s="27"/>
      <c r="D1" s="27"/>
      <c r="E1" s="27"/>
      <c r="F1" s="27"/>
      <c r="G1" s="27"/>
      <c r="H1" s="27"/>
      <c r="I1" s="27"/>
      <c r="J1" s="27"/>
      <c r="K1" s="27"/>
    </row>
    <row r="4" spans="1:16" ht="66" customHeight="1" x14ac:dyDescent="0.25">
      <c r="B4" s="31" t="s">
        <v>0</v>
      </c>
      <c r="C4" s="32" t="s">
        <v>1</v>
      </c>
      <c r="D4" s="33" t="s">
        <v>2</v>
      </c>
      <c r="E4" s="32" t="s">
        <v>3</v>
      </c>
      <c r="F4" s="34" t="s">
        <v>4</v>
      </c>
      <c r="G4" s="34" t="s">
        <v>5</v>
      </c>
      <c r="H4" s="34" t="s">
        <v>6</v>
      </c>
      <c r="I4" s="32" t="s">
        <v>7</v>
      </c>
      <c r="J4" s="34" t="s">
        <v>367</v>
      </c>
      <c r="K4" s="34" t="s">
        <v>368</v>
      </c>
      <c r="L4" s="35" t="s">
        <v>369</v>
      </c>
      <c r="M4" s="35" t="s">
        <v>370</v>
      </c>
    </row>
    <row r="5" spans="1:16" ht="66" customHeight="1" x14ac:dyDescent="0.25">
      <c r="A5" t="s">
        <v>371</v>
      </c>
      <c r="B5" s="36" t="s">
        <v>57</v>
      </c>
      <c r="C5" s="37" t="s">
        <v>56</v>
      </c>
      <c r="D5" s="38">
        <v>45456</v>
      </c>
      <c r="E5" s="37">
        <v>4160177182</v>
      </c>
      <c r="F5" s="39">
        <v>1686858</v>
      </c>
      <c r="G5" s="39">
        <v>134949</v>
      </c>
      <c r="H5" s="39">
        <v>1821807</v>
      </c>
      <c r="I5" s="37" t="s">
        <v>9</v>
      </c>
      <c r="J5" s="39" t="s">
        <v>372</v>
      </c>
      <c r="K5" s="40" t="s">
        <v>330</v>
      </c>
      <c r="L5" s="41" t="s">
        <v>373</v>
      </c>
      <c r="M5" s="41" t="s">
        <v>374</v>
      </c>
      <c r="N5" s="30" t="s">
        <v>375</v>
      </c>
      <c r="O5" s="30" t="s">
        <v>376</v>
      </c>
      <c r="P5" s="30" t="s">
        <v>377</v>
      </c>
    </row>
    <row r="6" spans="1:16" ht="66" customHeight="1" x14ac:dyDescent="0.25">
      <c r="A6" t="s">
        <v>378</v>
      </c>
      <c r="B6" s="36" t="s">
        <v>58</v>
      </c>
      <c r="C6" s="37" t="s">
        <v>56</v>
      </c>
      <c r="D6" s="38">
        <v>45471</v>
      </c>
      <c r="E6" s="37">
        <v>4160800363</v>
      </c>
      <c r="F6" s="39">
        <v>889400</v>
      </c>
      <c r="G6" s="39">
        <v>71152</v>
      </c>
      <c r="H6" s="39">
        <v>960552</v>
      </c>
      <c r="I6" s="37" t="s">
        <v>9</v>
      </c>
      <c r="J6" s="39" t="s">
        <v>379</v>
      </c>
      <c r="K6" s="40" t="s">
        <v>380</v>
      </c>
      <c r="L6" s="42" t="s">
        <v>381</v>
      </c>
      <c r="M6" s="42" t="s">
        <v>382</v>
      </c>
      <c r="N6" s="30" t="s">
        <v>375</v>
      </c>
      <c r="O6" s="30" t="s">
        <v>376</v>
      </c>
      <c r="P6" s="30" t="s">
        <v>377</v>
      </c>
    </row>
    <row r="7" spans="1:16" ht="66" customHeight="1" x14ac:dyDescent="0.25">
      <c r="A7" t="s">
        <v>383</v>
      </c>
      <c r="B7" s="36" t="s">
        <v>59</v>
      </c>
      <c r="C7" s="37" t="s">
        <v>56</v>
      </c>
      <c r="D7" s="38">
        <v>45477</v>
      </c>
      <c r="E7" s="37">
        <v>4160781730</v>
      </c>
      <c r="F7" s="39">
        <v>1517465</v>
      </c>
      <c r="G7" s="39">
        <v>121397</v>
      </c>
      <c r="H7" s="39">
        <v>1638862</v>
      </c>
      <c r="I7" s="37" t="s">
        <v>9</v>
      </c>
      <c r="J7" s="39" t="s">
        <v>372</v>
      </c>
      <c r="K7" s="40" t="s">
        <v>384</v>
      </c>
      <c r="L7" s="42" t="s">
        <v>385</v>
      </c>
      <c r="M7" s="42" t="s">
        <v>386</v>
      </c>
      <c r="N7" s="30" t="s">
        <v>387</v>
      </c>
      <c r="O7" s="30" t="s">
        <v>388</v>
      </c>
      <c r="P7" s="30" t="s">
        <v>389</v>
      </c>
    </row>
    <row r="8" spans="1:16" ht="66" customHeight="1" x14ac:dyDescent="0.25">
      <c r="A8" t="s">
        <v>390</v>
      </c>
      <c r="B8" s="36" t="s">
        <v>60</v>
      </c>
      <c r="C8" s="37" t="s">
        <v>56</v>
      </c>
      <c r="D8" s="38">
        <v>45477</v>
      </c>
      <c r="E8" s="37">
        <v>4160864944</v>
      </c>
      <c r="F8" s="39">
        <v>1351677</v>
      </c>
      <c r="G8" s="39">
        <v>108134</v>
      </c>
      <c r="H8" s="39">
        <v>1459811</v>
      </c>
      <c r="I8" s="37" t="s">
        <v>9</v>
      </c>
      <c r="J8" s="39" t="s">
        <v>372</v>
      </c>
      <c r="K8" s="40" t="s">
        <v>331</v>
      </c>
      <c r="L8" s="42" t="s">
        <v>391</v>
      </c>
      <c r="M8" s="42" t="s">
        <v>392</v>
      </c>
      <c r="N8" s="30" t="s">
        <v>387</v>
      </c>
      <c r="O8" s="30" t="s">
        <v>388</v>
      </c>
      <c r="P8" s="30" t="s">
        <v>389</v>
      </c>
    </row>
    <row r="9" spans="1:16" ht="66" customHeight="1" x14ac:dyDescent="0.25">
      <c r="A9" t="s">
        <v>393</v>
      </c>
      <c r="B9" s="36" t="s">
        <v>61</v>
      </c>
      <c r="C9" s="37" t="s">
        <v>56</v>
      </c>
      <c r="D9" s="38">
        <v>45477</v>
      </c>
      <c r="E9" s="37">
        <v>4160833945</v>
      </c>
      <c r="F9" s="39">
        <v>1111175</v>
      </c>
      <c r="G9" s="39">
        <v>88894</v>
      </c>
      <c r="H9" s="39">
        <v>1200069</v>
      </c>
      <c r="I9" s="37" t="s">
        <v>9</v>
      </c>
      <c r="J9" s="39" t="s">
        <v>372</v>
      </c>
      <c r="K9" s="40" t="s">
        <v>331</v>
      </c>
      <c r="L9" s="42" t="s">
        <v>394</v>
      </c>
      <c r="M9" s="42" t="s">
        <v>395</v>
      </c>
      <c r="N9" s="30" t="s">
        <v>387</v>
      </c>
      <c r="O9" s="30" t="s">
        <v>388</v>
      </c>
      <c r="P9" s="30" t="s">
        <v>389</v>
      </c>
    </row>
    <row r="10" spans="1:16" ht="66" customHeight="1" x14ac:dyDescent="0.25">
      <c r="A10" t="s">
        <v>396</v>
      </c>
      <c r="B10" s="36" t="s">
        <v>62</v>
      </c>
      <c r="C10" s="37" t="s">
        <v>56</v>
      </c>
      <c r="D10" s="38">
        <v>45477</v>
      </c>
      <c r="E10" s="37">
        <v>4160822589</v>
      </c>
      <c r="F10" s="39">
        <v>1129876</v>
      </c>
      <c r="G10" s="39">
        <v>90390</v>
      </c>
      <c r="H10" s="39">
        <v>1220266</v>
      </c>
      <c r="I10" s="37" t="s">
        <v>9</v>
      </c>
      <c r="J10" s="39" t="s">
        <v>372</v>
      </c>
      <c r="K10" s="40" t="s">
        <v>332</v>
      </c>
      <c r="L10" s="42" t="s">
        <v>397</v>
      </c>
      <c r="M10" s="42" t="s">
        <v>398</v>
      </c>
      <c r="N10" s="30" t="s">
        <v>387</v>
      </c>
      <c r="O10" s="30" t="s">
        <v>388</v>
      </c>
      <c r="P10" s="30" t="s">
        <v>389</v>
      </c>
    </row>
    <row r="11" spans="1:16" ht="66" customHeight="1" x14ac:dyDescent="0.25">
      <c r="A11" t="s">
        <v>399</v>
      </c>
      <c r="B11" s="36" t="s">
        <v>63</v>
      </c>
      <c r="C11" s="37" t="s">
        <v>56</v>
      </c>
      <c r="D11" s="38">
        <v>45477</v>
      </c>
      <c r="E11" s="37">
        <v>4160914201</v>
      </c>
      <c r="F11" s="39">
        <v>1617155</v>
      </c>
      <c r="G11" s="39">
        <v>129372</v>
      </c>
      <c r="H11" s="39">
        <v>1746527</v>
      </c>
      <c r="I11" s="37" t="s">
        <v>9</v>
      </c>
      <c r="J11" s="39" t="s">
        <v>372</v>
      </c>
      <c r="K11" s="40" t="s">
        <v>384</v>
      </c>
      <c r="L11" s="42" t="s">
        <v>400</v>
      </c>
      <c r="M11" s="42" t="s">
        <v>401</v>
      </c>
      <c r="N11" s="30" t="s">
        <v>387</v>
      </c>
      <c r="O11" s="30" t="s">
        <v>388</v>
      </c>
      <c r="P11" s="30" t="s">
        <v>389</v>
      </c>
    </row>
    <row r="12" spans="1:16" ht="66" customHeight="1" x14ac:dyDescent="0.25">
      <c r="A12" t="s">
        <v>402</v>
      </c>
      <c r="B12" s="36" t="s">
        <v>64</v>
      </c>
      <c r="C12" s="37" t="s">
        <v>56</v>
      </c>
      <c r="D12" s="38">
        <v>45477</v>
      </c>
      <c r="E12" s="37">
        <v>4160866190</v>
      </c>
      <c r="F12" s="39">
        <v>1372740</v>
      </c>
      <c r="G12" s="39">
        <v>109819</v>
      </c>
      <c r="H12" s="39">
        <v>1482559</v>
      </c>
      <c r="I12" s="37" t="s">
        <v>9</v>
      </c>
      <c r="J12" s="39" t="s">
        <v>372</v>
      </c>
      <c r="K12" s="40" t="s">
        <v>333</v>
      </c>
      <c r="L12" s="42" t="s">
        <v>403</v>
      </c>
      <c r="M12" s="42" t="s">
        <v>404</v>
      </c>
      <c r="N12" s="30" t="s">
        <v>387</v>
      </c>
      <c r="O12" s="30" t="s">
        <v>388</v>
      </c>
      <c r="P12" s="30" t="s">
        <v>389</v>
      </c>
    </row>
    <row r="13" spans="1:16" ht="66" customHeight="1" x14ac:dyDescent="0.25">
      <c r="A13" t="s">
        <v>405</v>
      </c>
      <c r="B13" s="36" t="s">
        <v>65</v>
      </c>
      <c r="C13" s="37" t="s">
        <v>56</v>
      </c>
      <c r="D13" s="38">
        <v>45477</v>
      </c>
      <c r="E13" s="37">
        <v>4161006279</v>
      </c>
      <c r="F13" s="39">
        <v>835750</v>
      </c>
      <c r="G13" s="39">
        <v>66860</v>
      </c>
      <c r="H13" s="39">
        <v>902610</v>
      </c>
      <c r="I13" s="37" t="s">
        <v>9</v>
      </c>
      <c r="J13" s="39" t="s">
        <v>372</v>
      </c>
      <c r="K13" s="40" t="s">
        <v>334</v>
      </c>
      <c r="L13" s="42" t="s">
        <v>406</v>
      </c>
      <c r="M13" s="42" t="s">
        <v>407</v>
      </c>
      <c r="N13" s="30" t="s">
        <v>387</v>
      </c>
      <c r="O13" s="30" t="s">
        <v>388</v>
      </c>
      <c r="P13" s="30" t="s">
        <v>389</v>
      </c>
    </row>
    <row r="14" spans="1:16" ht="66" customHeight="1" x14ac:dyDescent="0.25">
      <c r="A14" t="s">
        <v>408</v>
      </c>
      <c r="B14" s="36" t="s">
        <v>66</v>
      </c>
      <c r="C14" s="37" t="s">
        <v>56</v>
      </c>
      <c r="D14" s="38">
        <v>45477</v>
      </c>
      <c r="E14" s="37">
        <v>4161073493</v>
      </c>
      <c r="F14" s="39">
        <v>1802374</v>
      </c>
      <c r="G14" s="39">
        <v>144190</v>
      </c>
      <c r="H14" s="39">
        <v>1946564</v>
      </c>
      <c r="I14" s="37" t="s">
        <v>9</v>
      </c>
      <c r="J14" s="39" t="s">
        <v>372</v>
      </c>
      <c r="K14" s="40" t="s">
        <v>380</v>
      </c>
      <c r="L14" s="42" t="s">
        <v>409</v>
      </c>
      <c r="M14" s="42" t="s">
        <v>410</v>
      </c>
      <c r="N14" s="30" t="s">
        <v>387</v>
      </c>
      <c r="O14" s="30" t="s">
        <v>388</v>
      </c>
      <c r="P14" s="30" t="s">
        <v>389</v>
      </c>
    </row>
    <row r="15" spans="1:16" ht="66" customHeight="1" x14ac:dyDescent="0.25">
      <c r="A15" t="s">
        <v>411</v>
      </c>
      <c r="B15" s="36" t="s">
        <v>67</v>
      </c>
      <c r="C15" s="37" t="s">
        <v>56</v>
      </c>
      <c r="D15" s="38">
        <v>45477</v>
      </c>
      <c r="E15" s="37">
        <v>4160625979</v>
      </c>
      <c r="F15" s="39">
        <v>797970</v>
      </c>
      <c r="G15" s="39">
        <v>63838</v>
      </c>
      <c r="H15" s="39">
        <v>861808</v>
      </c>
      <c r="I15" s="37" t="s">
        <v>9</v>
      </c>
      <c r="J15" s="39" t="s">
        <v>372</v>
      </c>
      <c r="K15" s="40" t="s">
        <v>412</v>
      </c>
      <c r="L15" s="42" t="s">
        <v>413</v>
      </c>
      <c r="M15" s="42" t="s">
        <v>414</v>
      </c>
      <c r="N15" s="30" t="s">
        <v>415</v>
      </c>
      <c r="O15" s="30" t="s">
        <v>416</v>
      </c>
      <c r="P15" s="30" t="s">
        <v>377</v>
      </c>
    </row>
    <row r="16" spans="1:16" ht="66" customHeight="1" x14ac:dyDescent="0.25">
      <c r="A16" t="s">
        <v>411</v>
      </c>
      <c r="B16" s="36" t="s">
        <v>67</v>
      </c>
      <c r="C16" s="37" t="s">
        <v>56</v>
      </c>
      <c r="D16" s="38">
        <v>45477</v>
      </c>
      <c r="E16" s="37">
        <v>4160941109</v>
      </c>
      <c r="F16" s="39">
        <v>839555</v>
      </c>
      <c r="G16" s="39">
        <v>67164</v>
      </c>
      <c r="H16" s="39">
        <v>906719</v>
      </c>
      <c r="I16" s="37" t="s">
        <v>9</v>
      </c>
      <c r="J16" s="39" t="s">
        <v>372</v>
      </c>
      <c r="K16" s="40" t="s">
        <v>417</v>
      </c>
      <c r="L16" s="42" t="s">
        <v>418</v>
      </c>
      <c r="M16" s="42" t="s">
        <v>419</v>
      </c>
      <c r="N16" s="30" t="s">
        <v>420</v>
      </c>
      <c r="O16" s="30" t="s">
        <v>421</v>
      </c>
      <c r="P16" s="30" t="s">
        <v>377</v>
      </c>
    </row>
    <row r="17" spans="1:16" ht="66" customHeight="1" x14ac:dyDescent="0.25">
      <c r="A17" t="s">
        <v>422</v>
      </c>
      <c r="B17" s="36" t="s">
        <v>68</v>
      </c>
      <c r="C17" s="37" t="s">
        <v>56</v>
      </c>
      <c r="D17" s="38">
        <v>45477</v>
      </c>
      <c r="E17" s="37">
        <v>4160987118</v>
      </c>
      <c r="F17" s="39">
        <v>1176940</v>
      </c>
      <c r="G17" s="39">
        <v>94155</v>
      </c>
      <c r="H17" s="39">
        <v>1271095</v>
      </c>
      <c r="I17" s="37" t="s">
        <v>9</v>
      </c>
      <c r="J17" s="39" t="s">
        <v>423</v>
      </c>
      <c r="K17" s="40" t="s">
        <v>424</v>
      </c>
      <c r="L17" s="42" t="s">
        <v>425</v>
      </c>
      <c r="M17" s="42" t="s">
        <v>426</v>
      </c>
      <c r="N17" s="30" t="s">
        <v>427</v>
      </c>
      <c r="O17" s="30" t="s">
        <v>428</v>
      </c>
      <c r="P17" s="30" t="s">
        <v>377</v>
      </c>
    </row>
    <row r="18" spans="1:16" ht="66" customHeight="1" x14ac:dyDescent="0.25">
      <c r="A18" t="s">
        <v>429</v>
      </c>
      <c r="B18" s="36" t="s">
        <v>69</v>
      </c>
      <c r="C18" s="37" t="s">
        <v>56</v>
      </c>
      <c r="D18" s="38">
        <v>45477</v>
      </c>
      <c r="E18" s="37">
        <v>4161019470</v>
      </c>
      <c r="F18" s="39">
        <v>1322305</v>
      </c>
      <c r="G18" s="39">
        <v>105784</v>
      </c>
      <c r="H18" s="39">
        <v>1428089</v>
      </c>
      <c r="I18" s="37" t="s">
        <v>9</v>
      </c>
      <c r="J18" s="39" t="s">
        <v>423</v>
      </c>
      <c r="K18" s="40" t="s">
        <v>424</v>
      </c>
      <c r="L18" s="42" t="s">
        <v>430</v>
      </c>
      <c r="M18" s="42" t="s">
        <v>431</v>
      </c>
      <c r="N18" s="30" t="s">
        <v>432</v>
      </c>
      <c r="O18" s="30" t="s">
        <v>433</v>
      </c>
      <c r="P18" s="30" t="s">
        <v>377</v>
      </c>
    </row>
    <row r="19" spans="1:16" ht="66" customHeight="1" x14ac:dyDescent="0.25">
      <c r="A19" t="s">
        <v>434</v>
      </c>
      <c r="B19" s="36" t="s">
        <v>70</v>
      </c>
      <c r="C19" s="37" t="s">
        <v>56</v>
      </c>
      <c r="D19" s="38">
        <v>45477</v>
      </c>
      <c r="E19" s="37">
        <v>4160864674</v>
      </c>
      <c r="F19" s="39">
        <v>1586766</v>
      </c>
      <c r="G19" s="39">
        <v>126941</v>
      </c>
      <c r="H19" s="39">
        <v>1713707</v>
      </c>
      <c r="I19" s="37" t="s">
        <v>9</v>
      </c>
      <c r="J19" s="39" t="s">
        <v>423</v>
      </c>
      <c r="K19" s="40" t="s">
        <v>424</v>
      </c>
      <c r="L19" s="42" t="s">
        <v>435</v>
      </c>
      <c r="M19" s="42" t="s">
        <v>436</v>
      </c>
      <c r="N19" s="30" t="s">
        <v>432</v>
      </c>
      <c r="O19" s="30" t="s">
        <v>433</v>
      </c>
      <c r="P19" s="30" t="s">
        <v>377</v>
      </c>
    </row>
    <row r="20" spans="1:16" ht="66" customHeight="1" x14ac:dyDescent="0.25">
      <c r="A20" t="s">
        <v>437</v>
      </c>
      <c r="B20" s="36" t="s">
        <v>71</v>
      </c>
      <c r="C20" s="37" t="s">
        <v>56</v>
      </c>
      <c r="D20" s="38">
        <v>45477</v>
      </c>
      <c r="E20" s="37">
        <v>4161028387</v>
      </c>
      <c r="F20" s="39">
        <v>833265</v>
      </c>
      <c r="G20" s="39">
        <v>66661</v>
      </c>
      <c r="H20" s="39">
        <v>899926</v>
      </c>
      <c r="I20" s="37" t="s">
        <v>9</v>
      </c>
      <c r="J20" s="39" t="s">
        <v>423</v>
      </c>
      <c r="K20" s="40" t="s">
        <v>424</v>
      </c>
      <c r="L20" s="42" t="s">
        <v>438</v>
      </c>
      <c r="M20" s="42" t="s">
        <v>439</v>
      </c>
      <c r="N20" s="30" t="s">
        <v>440</v>
      </c>
      <c r="O20" s="30" t="s">
        <v>441</v>
      </c>
      <c r="P20" s="30" t="s">
        <v>377</v>
      </c>
    </row>
    <row r="21" spans="1:16" ht="66" customHeight="1" x14ac:dyDescent="0.25">
      <c r="A21" t="s">
        <v>442</v>
      </c>
      <c r="B21" s="36" t="s">
        <v>72</v>
      </c>
      <c r="C21" s="37" t="s">
        <v>56</v>
      </c>
      <c r="D21" s="38">
        <v>45478</v>
      </c>
      <c r="E21" s="37">
        <v>4161054396</v>
      </c>
      <c r="F21" s="39">
        <v>1620410</v>
      </c>
      <c r="G21" s="39">
        <v>129633</v>
      </c>
      <c r="H21" s="39">
        <v>1750043</v>
      </c>
      <c r="I21" s="37" t="s">
        <v>9</v>
      </c>
      <c r="J21" s="39" t="s">
        <v>372</v>
      </c>
      <c r="K21" s="40" t="s">
        <v>380</v>
      </c>
      <c r="L21" s="42" t="s">
        <v>443</v>
      </c>
      <c r="M21" s="42" t="s">
        <v>444</v>
      </c>
      <c r="N21" s="30" t="s">
        <v>445</v>
      </c>
      <c r="O21" s="30" t="s">
        <v>446</v>
      </c>
      <c r="P21" s="30" t="s">
        <v>377</v>
      </c>
    </row>
    <row r="22" spans="1:16" ht="66" customHeight="1" x14ac:dyDescent="0.25">
      <c r="A22" t="s">
        <v>447</v>
      </c>
      <c r="B22" s="36" t="s">
        <v>73</v>
      </c>
      <c r="C22" s="37" t="s">
        <v>56</v>
      </c>
      <c r="D22" s="38">
        <v>45478</v>
      </c>
      <c r="E22" s="37">
        <v>4161057982</v>
      </c>
      <c r="F22" s="39">
        <v>915885</v>
      </c>
      <c r="G22" s="39">
        <v>73271</v>
      </c>
      <c r="H22" s="39">
        <v>989156</v>
      </c>
      <c r="I22" s="37" t="s">
        <v>9</v>
      </c>
      <c r="J22" s="39" t="s">
        <v>372</v>
      </c>
      <c r="K22" s="40" t="s">
        <v>333</v>
      </c>
      <c r="L22" s="42" t="s">
        <v>448</v>
      </c>
      <c r="M22" s="42" t="s">
        <v>449</v>
      </c>
      <c r="N22" s="30" t="s">
        <v>375</v>
      </c>
      <c r="O22" s="30" t="s">
        <v>376</v>
      </c>
      <c r="P22" s="30" t="s">
        <v>377</v>
      </c>
    </row>
    <row r="23" spans="1:16" ht="66" customHeight="1" x14ac:dyDescent="0.25">
      <c r="A23" t="s">
        <v>450</v>
      </c>
      <c r="B23" s="36" t="s">
        <v>74</v>
      </c>
      <c r="C23" s="37" t="s">
        <v>56</v>
      </c>
      <c r="D23" s="38">
        <v>45478</v>
      </c>
      <c r="E23" s="37">
        <v>4161088758</v>
      </c>
      <c r="F23" s="39">
        <v>1578540</v>
      </c>
      <c r="G23" s="39">
        <v>126283</v>
      </c>
      <c r="H23" s="39">
        <v>1704823</v>
      </c>
      <c r="I23" s="37" t="s">
        <v>9</v>
      </c>
      <c r="J23" s="39" t="s">
        <v>372</v>
      </c>
      <c r="K23" s="40" t="s">
        <v>384</v>
      </c>
      <c r="L23" s="42" t="s">
        <v>451</v>
      </c>
      <c r="M23" s="42" t="s">
        <v>452</v>
      </c>
      <c r="N23" s="30" t="s">
        <v>453</v>
      </c>
      <c r="O23" s="30" t="s">
        <v>454</v>
      </c>
      <c r="P23" s="30" t="s">
        <v>377</v>
      </c>
    </row>
    <row r="24" spans="1:16" ht="66" customHeight="1" x14ac:dyDescent="0.25">
      <c r="A24" t="s">
        <v>455</v>
      </c>
      <c r="B24" s="36" t="s">
        <v>75</v>
      </c>
      <c r="C24" s="37" t="s">
        <v>56</v>
      </c>
      <c r="D24" s="38">
        <v>45478</v>
      </c>
      <c r="E24" s="37">
        <v>4156926823</v>
      </c>
      <c r="F24" s="39">
        <v>734310</v>
      </c>
      <c r="G24" s="39">
        <v>58745</v>
      </c>
      <c r="H24" s="39">
        <v>793055</v>
      </c>
      <c r="I24" s="37" t="s">
        <v>9</v>
      </c>
      <c r="J24" s="39" t="s">
        <v>372</v>
      </c>
      <c r="K24" s="40" t="s">
        <v>380</v>
      </c>
      <c r="L24" s="41" t="s">
        <v>456</v>
      </c>
      <c r="M24" s="41" t="s">
        <v>457</v>
      </c>
      <c r="N24" s="30" t="s">
        <v>458</v>
      </c>
      <c r="O24" s="30" t="s">
        <v>459</v>
      </c>
      <c r="P24" s="30" t="s">
        <v>389</v>
      </c>
    </row>
    <row r="25" spans="1:16" ht="66" customHeight="1" x14ac:dyDescent="0.25">
      <c r="A25" t="s">
        <v>460</v>
      </c>
      <c r="B25" s="36" t="s">
        <v>76</v>
      </c>
      <c r="C25" s="37" t="s">
        <v>56</v>
      </c>
      <c r="D25" s="38">
        <v>45478</v>
      </c>
      <c r="E25" s="37">
        <v>4161029675</v>
      </c>
      <c r="F25" s="39">
        <v>878475</v>
      </c>
      <c r="G25" s="39">
        <v>70278</v>
      </c>
      <c r="H25" s="39">
        <v>948753</v>
      </c>
      <c r="I25" s="37" t="s">
        <v>9</v>
      </c>
      <c r="J25" s="39" t="s">
        <v>423</v>
      </c>
      <c r="K25" s="40" t="s">
        <v>424</v>
      </c>
      <c r="L25" s="42" t="s">
        <v>461</v>
      </c>
      <c r="M25" s="42" t="s">
        <v>462</v>
      </c>
      <c r="N25" s="30" t="s">
        <v>432</v>
      </c>
      <c r="O25" s="30" t="s">
        <v>433</v>
      </c>
      <c r="P25" s="30" t="s">
        <v>377</v>
      </c>
    </row>
    <row r="26" spans="1:16" ht="66" customHeight="1" x14ac:dyDescent="0.25">
      <c r="A26" t="s">
        <v>463</v>
      </c>
      <c r="B26" s="36" t="s">
        <v>77</v>
      </c>
      <c r="C26" s="37" t="s">
        <v>56</v>
      </c>
      <c r="D26" s="38">
        <v>45484</v>
      </c>
      <c r="E26" s="37">
        <v>4160863888</v>
      </c>
      <c r="F26" s="39">
        <v>1223005</v>
      </c>
      <c r="G26" s="39">
        <v>97840</v>
      </c>
      <c r="H26" s="39">
        <v>1320845</v>
      </c>
      <c r="I26" s="37" t="s">
        <v>9</v>
      </c>
      <c r="J26" s="39" t="s">
        <v>372</v>
      </c>
      <c r="K26" s="40" t="s">
        <v>333</v>
      </c>
      <c r="L26" s="42" t="s">
        <v>464</v>
      </c>
      <c r="M26" s="42" t="s">
        <v>465</v>
      </c>
      <c r="N26" s="30" t="s">
        <v>387</v>
      </c>
      <c r="O26" s="30" t="s">
        <v>388</v>
      </c>
      <c r="P26" s="30" t="s">
        <v>389</v>
      </c>
    </row>
    <row r="27" spans="1:16" ht="66" customHeight="1" x14ac:dyDescent="0.25">
      <c r="A27" t="s">
        <v>466</v>
      </c>
      <c r="B27" s="36" t="s">
        <v>78</v>
      </c>
      <c r="C27" s="37" t="s">
        <v>56</v>
      </c>
      <c r="D27" s="38">
        <v>45484</v>
      </c>
      <c r="E27" s="37">
        <v>4160937822</v>
      </c>
      <c r="F27" s="39">
        <v>1928030</v>
      </c>
      <c r="G27" s="39">
        <v>154242</v>
      </c>
      <c r="H27" s="39">
        <v>2082272</v>
      </c>
      <c r="I27" s="37" t="s">
        <v>9</v>
      </c>
      <c r="J27" s="39" t="s">
        <v>372</v>
      </c>
      <c r="K27" s="40" t="s">
        <v>333</v>
      </c>
      <c r="L27" s="42" t="s">
        <v>467</v>
      </c>
      <c r="M27" s="42" t="s">
        <v>468</v>
      </c>
      <c r="N27" s="30" t="s">
        <v>387</v>
      </c>
      <c r="O27" s="30" t="s">
        <v>388</v>
      </c>
      <c r="P27" s="30" t="s">
        <v>389</v>
      </c>
    </row>
    <row r="28" spans="1:16" ht="66" customHeight="1" x14ac:dyDescent="0.25">
      <c r="A28" t="s">
        <v>469</v>
      </c>
      <c r="B28" s="36" t="s">
        <v>79</v>
      </c>
      <c r="C28" s="37" t="s">
        <v>56</v>
      </c>
      <c r="D28" s="38">
        <v>45484</v>
      </c>
      <c r="E28" s="37">
        <v>4161266931</v>
      </c>
      <c r="F28" s="39">
        <v>2722980</v>
      </c>
      <c r="G28" s="39">
        <v>217838</v>
      </c>
      <c r="H28" s="39">
        <v>2940818</v>
      </c>
      <c r="I28" s="37" t="s">
        <v>9</v>
      </c>
      <c r="J28" s="39" t="s">
        <v>372</v>
      </c>
      <c r="K28" s="40" t="s">
        <v>412</v>
      </c>
      <c r="L28" s="42" t="s">
        <v>470</v>
      </c>
      <c r="M28" s="42" t="s">
        <v>471</v>
      </c>
      <c r="N28" s="30" t="s">
        <v>387</v>
      </c>
      <c r="O28" s="30" t="s">
        <v>388</v>
      </c>
      <c r="P28" s="30" t="s">
        <v>389</v>
      </c>
    </row>
    <row r="29" spans="1:16" ht="66" customHeight="1" x14ac:dyDescent="0.25">
      <c r="A29" t="s">
        <v>472</v>
      </c>
      <c r="B29" s="36" t="s">
        <v>80</v>
      </c>
      <c r="C29" s="37" t="s">
        <v>56</v>
      </c>
      <c r="D29" s="38">
        <v>45484</v>
      </c>
      <c r="E29" s="37">
        <v>4161080915</v>
      </c>
      <c r="F29" s="39">
        <v>2674940</v>
      </c>
      <c r="G29" s="39">
        <v>213995</v>
      </c>
      <c r="H29" s="39">
        <v>2888935</v>
      </c>
      <c r="I29" s="37" t="s">
        <v>9</v>
      </c>
      <c r="J29" s="39" t="s">
        <v>372</v>
      </c>
      <c r="K29" s="40" t="s">
        <v>335</v>
      </c>
      <c r="L29" s="42" t="s">
        <v>473</v>
      </c>
      <c r="M29" s="42" t="s">
        <v>474</v>
      </c>
      <c r="N29" s="30" t="s">
        <v>387</v>
      </c>
      <c r="O29" s="30" t="s">
        <v>388</v>
      </c>
      <c r="P29" s="30" t="s">
        <v>389</v>
      </c>
    </row>
    <row r="30" spans="1:16" ht="66" customHeight="1" x14ac:dyDescent="0.25">
      <c r="A30" t="s">
        <v>475</v>
      </c>
      <c r="B30" s="36" t="s">
        <v>81</v>
      </c>
      <c r="C30" s="37" t="s">
        <v>56</v>
      </c>
      <c r="D30" s="38">
        <v>45484</v>
      </c>
      <c r="E30" s="37">
        <v>4161172365</v>
      </c>
      <c r="F30" s="39">
        <v>719790</v>
      </c>
      <c r="G30" s="39">
        <v>57583</v>
      </c>
      <c r="H30" s="39">
        <v>777373</v>
      </c>
      <c r="I30" s="37" t="s">
        <v>9</v>
      </c>
      <c r="J30" s="39" t="s">
        <v>372</v>
      </c>
      <c r="K30" s="40" t="s">
        <v>336</v>
      </c>
      <c r="L30" s="42" t="s">
        <v>476</v>
      </c>
      <c r="M30" s="42" t="s">
        <v>477</v>
      </c>
      <c r="N30" s="30" t="s">
        <v>387</v>
      </c>
      <c r="O30" s="30" t="s">
        <v>388</v>
      </c>
      <c r="P30" s="30" t="s">
        <v>389</v>
      </c>
    </row>
    <row r="31" spans="1:16" ht="66" customHeight="1" x14ac:dyDescent="0.25">
      <c r="A31" t="s">
        <v>478</v>
      </c>
      <c r="B31" s="36" t="s">
        <v>82</v>
      </c>
      <c r="C31" s="37" t="s">
        <v>56</v>
      </c>
      <c r="D31" s="38">
        <v>45484</v>
      </c>
      <c r="E31" s="37">
        <v>4160944840</v>
      </c>
      <c r="F31" s="39">
        <v>774635</v>
      </c>
      <c r="G31" s="39">
        <v>61971</v>
      </c>
      <c r="H31" s="39">
        <v>836606</v>
      </c>
      <c r="I31" s="37" t="s">
        <v>9</v>
      </c>
      <c r="J31" s="39" t="s">
        <v>372</v>
      </c>
      <c r="K31" s="40" t="s">
        <v>337</v>
      </c>
      <c r="L31" s="42" t="s">
        <v>479</v>
      </c>
      <c r="M31" s="42" t="s">
        <v>480</v>
      </c>
      <c r="N31" s="30" t="s">
        <v>481</v>
      </c>
      <c r="O31" s="30" t="s">
        <v>482</v>
      </c>
      <c r="P31" s="30" t="s">
        <v>389</v>
      </c>
    </row>
    <row r="32" spans="1:16" ht="66" customHeight="1" x14ac:dyDescent="0.25">
      <c r="A32" t="s">
        <v>483</v>
      </c>
      <c r="B32" s="36" t="s">
        <v>83</v>
      </c>
      <c r="C32" s="37" t="s">
        <v>56</v>
      </c>
      <c r="D32" s="38">
        <v>45484</v>
      </c>
      <c r="E32" s="37">
        <v>4160985844</v>
      </c>
      <c r="F32" s="39">
        <v>1910181</v>
      </c>
      <c r="G32" s="39">
        <v>152814</v>
      </c>
      <c r="H32" s="39">
        <v>2062995</v>
      </c>
      <c r="I32" s="37" t="s">
        <v>9</v>
      </c>
      <c r="J32" s="39" t="s">
        <v>372</v>
      </c>
      <c r="K32" s="40" t="s">
        <v>484</v>
      </c>
      <c r="L32" s="41"/>
      <c r="M32" s="41"/>
      <c r="N32" s="30" t="s">
        <v>182</v>
      </c>
    </row>
    <row r="33" spans="1:16" ht="66" customHeight="1" x14ac:dyDescent="0.25">
      <c r="A33" t="s">
        <v>485</v>
      </c>
      <c r="B33" s="36" t="s">
        <v>84</v>
      </c>
      <c r="C33" s="37" t="s">
        <v>56</v>
      </c>
      <c r="D33" s="38">
        <v>45484</v>
      </c>
      <c r="E33" s="37">
        <v>4161024148</v>
      </c>
      <c r="F33" s="39">
        <v>889400</v>
      </c>
      <c r="G33" s="39">
        <v>71152</v>
      </c>
      <c r="H33" s="39">
        <v>960552</v>
      </c>
      <c r="I33" s="37" t="s">
        <v>9</v>
      </c>
      <c r="J33" s="39" t="s">
        <v>372</v>
      </c>
      <c r="K33" s="40" t="s">
        <v>384</v>
      </c>
      <c r="L33" s="42" t="s">
        <v>381</v>
      </c>
      <c r="M33" s="42" t="s">
        <v>382</v>
      </c>
      <c r="N33" s="30" t="s">
        <v>375</v>
      </c>
      <c r="O33" s="30" t="s">
        <v>376</v>
      </c>
      <c r="P33" s="30" t="s">
        <v>377</v>
      </c>
    </row>
    <row r="34" spans="1:16" ht="66" customHeight="1" x14ac:dyDescent="0.25">
      <c r="A34" t="s">
        <v>486</v>
      </c>
      <c r="B34" s="36" t="s">
        <v>85</v>
      </c>
      <c r="C34" s="37" t="s">
        <v>56</v>
      </c>
      <c r="D34" s="38">
        <v>45484</v>
      </c>
      <c r="E34" s="37">
        <v>4161235542</v>
      </c>
      <c r="F34" s="39">
        <v>2443342</v>
      </c>
      <c r="G34" s="39">
        <v>195467</v>
      </c>
      <c r="H34" s="39">
        <v>2638809</v>
      </c>
      <c r="I34" s="37" t="s">
        <v>9</v>
      </c>
      <c r="J34" s="39" t="s">
        <v>372</v>
      </c>
      <c r="K34" s="40" t="s">
        <v>384</v>
      </c>
      <c r="L34" s="42" t="s">
        <v>487</v>
      </c>
      <c r="M34" s="42" t="s">
        <v>488</v>
      </c>
      <c r="N34" s="30" t="s">
        <v>375</v>
      </c>
      <c r="O34" s="30" t="s">
        <v>376</v>
      </c>
      <c r="P34" s="30" t="s">
        <v>377</v>
      </c>
    </row>
    <row r="35" spans="1:16" ht="66" customHeight="1" x14ac:dyDescent="0.25">
      <c r="A35" t="s">
        <v>489</v>
      </c>
      <c r="B35" s="36" t="s">
        <v>86</v>
      </c>
      <c r="C35" s="37" t="s">
        <v>56</v>
      </c>
      <c r="D35" s="38">
        <v>45485</v>
      </c>
      <c r="E35" s="37">
        <v>4161381861</v>
      </c>
      <c r="F35" s="39">
        <v>938684</v>
      </c>
      <c r="G35" s="39">
        <v>75095</v>
      </c>
      <c r="H35" s="39">
        <v>1013779</v>
      </c>
      <c r="I35" s="37" t="s">
        <v>9</v>
      </c>
      <c r="J35" s="39" t="s">
        <v>372</v>
      </c>
      <c r="K35" s="40" t="s">
        <v>384</v>
      </c>
      <c r="L35" s="42" t="s">
        <v>490</v>
      </c>
      <c r="M35" s="42" t="s">
        <v>491</v>
      </c>
      <c r="N35" s="30" t="s">
        <v>453</v>
      </c>
      <c r="O35" s="30" t="s">
        <v>454</v>
      </c>
      <c r="P35" s="30" t="s">
        <v>377</v>
      </c>
    </row>
    <row r="36" spans="1:16" ht="66" customHeight="1" x14ac:dyDescent="0.25">
      <c r="A36" t="s">
        <v>492</v>
      </c>
      <c r="B36" s="36" t="s">
        <v>87</v>
      </c>
      <c r="C36" s="37" t="s">
        <v>56</v>
      </c>
      <c r="D36" s="38">
        <v>45485</v>
      </c>
      <c r="E36" s="37">
        <v>4161390925</v>
      </c>
      <c r="F36" s="39">
        <v>1139613</v>
      </c>
      <c r="G36" s="39">
        <v>91169</v>
      </c>
      <c r="H36" s="39">
        <v>1230782</v>
      </c>
      <c r="I36" s="37" t="s">
        <v>9</v>
      </c>
      <c r="J36" s="39" t="s">
        <v>372</v>
      </c>
      <c r="K36" s="40" t="s">
        <v>338</v>
      </c>
      <c r="L36" s="42" t="s">
        <v>493</v>
      </c>
      <c r="M36" s="42" t="s">
        <v>494</v>
      </c>
      <c r="N36" s="30" t="s">
        <v>453</v>
      </c>
      <c r="O36" s="30" t="s">
        <v>454</v>
      </c>
      <c r="P36" s="30" t="s">
        <v>377</v>
      </c>
    </row>
    <row r="37" spans="1:16" ht="66" customHeight="1" x14ac:dyDescent="0.25">
      <c r="A37" t="s">
        <v>495</v>
      </c>
      <c r="B37" s="36" t="s">
        <v>88</v>
      </c>
      <c r="C37" s="37" t="s">
        <v>56</v>
      </c>
      <c r="D37" s="38">
        <v>45485</v>
      </c>
      <c r="E37" s="37">
        <v>4161216524</v>
      </c>
      <c r="F37" s="39">
        <v>1420372</v>
      </c>
      <c r="G37" s="39">
        <v>113630</v>
      </c>
      <c r="H37" s="39">
        <v>1534002</v>
      </c>
      <c r="I37" s="37" t="s">
        <v>9</v>
      </c>
      <c r="J37" s="39" t="s">
        <v>372</v>
      </c>
      <c r="K37" s="40" t="s">
        <v>338</v>
      </c>
      <c r="L37" s="42" t="s">
        <v>496</v>
      </c>
      <c r="M37" s="42" t="s">
        <v>497</v>
      </c>
      <c r="N37" s="30" t="s">
        <v>445</v>
      </c>
      <c r="O37" s="30" t="s">
        <v>446</v>
      </c>
      <c r="P37" s="30" t="s">
        <v>377</v>
      </c>
    </row>
    <row r="38" spans="1:16" ht="66" customHeight="1" x14ac:dyDescent="0.25">
      <c r="A38" t="s">
        <v>498</v>
      </c>
      <c r="B38" s="36" t="s">
        <v>89</v>
      </c>
      <c r="C38" s="37" t="s">
        <v>56</v>
      </c>
      <c r="D38" s="38">
        <v>45485</v>
      </c>
      <c r="E38" s="37">
        <v>4161186571</v>
      </c>
      <c r="F38" s="39">
        <v>2022726</v>
      </c>
      <c r="G38" s="39">
        <v>161818</v>
      </c>
      <c r="H38" s="39">
        <v>2184544</v>
      </c>
      <c r="I38" s="37" t="s">
        <v>9</v>
      </c>
      <c r="J38" s="39" t="s">
        <v>372</v>
      </c>
      <c r="K38" s="40" t="s">
        <v>339</v>
      </c>
      <c r="L38" s="42" t="s">
        <v>499</v>
      </c>
      <c r="M38" s="42" t="s">
        <v>500</v>
      </c>
      <c r="N38" s="30" t="s">
        <v>445</v>
      </c>
      <c r="O38" s="30" t="s">
        <v>446</v>
      </c>
      <c r="P38" s="30" t="s">
        <v>377</v>
      </c>
    </row>
    <row r="39" spans="1:16" ht="66" customHeight="1" x14ac:dyDescent="0.25">
      <c r="A39" t="s">
        <v>501</v>
      </c>
      <c r="B39" s="36" t="s">
        <v>90</v>
      </c>
      <c r="C39" s="37" t="s">
        <v>56</v>
      </c>
      <c r="D39" s="38">
        <v>45485</v>
      </c>
      <c r="E39" s="37">
        <v>4161196508</v>
      </c>
      <c r="F39" s="39">
        <v>1190309</v>
      </c>
      <c r="G39" s="39">
        <v>95225</v>
      </c>
      <c r="H39" s="39">
        <v>1285534</v>
      </c>
      <c r="I39" s="37" t="s">
        <v>9</v>
      </c>
      <c r="J39" s="39" t="s">
        <v>372</v>
      </c>
      <c r="K39" s="40" t="s">
        <v>340</v>
      </c>
      <c r="L39" s="42" t="s">
        <v>502</v>
      </c>
      <c r="M39" s="42" t="s">
        <v>503</v>
      </c>
      <c r="N39" s="30" t="s">
        <v>445</v>
      </c>
      <c r="O39" s="30" t="s">
        <v>446</v>
      </c>
      <c r="P39" s="30" t="s">
        <v>377</v>
      </c>
    </row>
    <row r="40" spans="1:16" ht="66" customHeight="1" x14ac:dyDescent="0.25">
      <c r="A40" t="s">
        <v>504</v>
      </c>
      <c r="B40" s="36" t="s">
        <v>91</v>
      </c>
      <c r="C40" s="37" t="s">
        <v>56</v>
      </c>
      <c r="D40" s="38">
        <v>45491</v>
      </c>
      <c r="E40" s="37">
        <v>4161284222</v>
      </c>
      <c r="F40" s="39">
        <v>2206110</v>
      </c>
      <c r="G40" s="39">
        <v>176489</v>
      </c>
      <c r="H40" s="39">
        <v>2382599</v>
      </c>
      <c r="I40" s="37" t="s">
        <v>9</v>
      </c>
      <c r="J40" s="39" t="s">
        <v>372</v>
      </c>
      <c r="K40" s="40" t="s">
        <v>384</v>
      </c>
      <c r="L40" s="42" t="s">
        <v>505</v>
      </c>
      <c r="M40" s="42" t="s">
        <v>506</v>
      </c>
      <c r="N40" s="30" t="s">
        <v>387</v>
      </c>
      <c r="O40" s="30" t="s">
        <v>388</v>
      </c>
      <c r="P40" s="30" t="s">
        <v>389</v>
      </c>
    </row>
    <row r="41" spans="1:16" ht="66" customHeight="1" x14ac:dyDescent="0.25">
      <c r="A41" t="s">
        <v>507</v>
      </c>
      <c r="B41" s="36" t="s">
        <v>92</v>
      </c>
      <c r="C41" s="37" t="s">
        <v>56</v>
      </c>
      <c r="D41" s="38">
        <v>45491</v>
      </c>
      <c r="E41" s="37">
        <v>4161300043</v>
      </c>
      <c r="F41" s="39">
        <v>758885</v>
      </c>
      <c r="G41" s="39">
        <v>60711</v>
      </c>
      <c r="H41" s="39">
        <v>819596</v>
      </c>
      <c r="I41" s="37" t="s">
        <v>9</v>
      </c>
      <c r="J41" s="39" t="s">
        <v>372</v>
      </c>
      <c r="K41" s="40" t="s">
        <v>380</v>
      </c>
      <c r="L41" s="42" t="s">
        <v>508</v>
      </c>
      <c r="M41" s="42" t="s">
        <v>509</v>
      </c>
      <c r="N41" s="30" t="s">
        <v>387</v>
      </c>
      <c r="O41" s="30" t="s">
        <v>388</v>
      </c>
      <c r="P41" s="30" t="s">
        <v>389</v>
      </c>
    </row>
    <row r="42" spans="1:16" ht="66" customHeight="1" x14ac:dyDescent="0.25">
      <c r="A42" t="s">
        <v>510</v>
      </c>
      <c r="B42" s="36" t="s">
        <v>93</v>
      </c>
      <c r="C42" s="37" t="s">
        <v>56</v>
      </c>
      <c r="D42" s="38">
        <v>45491</v>
      </c>
      <c r="E42" s="37">
        <v>4161299746</v>
      </c>
      <c r="F42" s="39">
        <v>873070</v>
      </c>
      <c r="G42" s="39">
        <v>69846</v>
      </c>
      <c r="H42" s="39">
        <v>942916</v>
      </c>
      <c r="I42" s="37" t="s">
        <v>9</v>
      </c>
      <c r="J42" s="39" t="s">
        <v>372</v>
      </c>
      <c r="K42" s="40" t="s">
        <v>341</v>
      </c>
      <c r="L42" s="42" t="s">
        <v>511</v>
      </c>
      <c r="M42" s="42" t="s">
        <v>512</v>
      </c>
      <c r="N42" s="30" t="s">
        <v>387</v>
      </c>
      <c r="O42" s="30" t="s">
        <v>388</v>
      </c>
      <c r="P42" s="30" t="s">
        <v>389</v>
      </c>
    </row>
    <row r="43" spans="1:16" ht="66" customHeight="1" x14ac:dyDescent="0.25">
      <c r="A43" t="s">
        <v>513</v>
      </c>
      <c r="B43" s="36" t="s">
        <v>94</v>
      </c>
      <c r="C43" s="37" t="s">
        <v>56</v>
      </c>
      <c r="D43" s="38">
        <v>45491</v>
      </c>
      <c r="E43" s="37">
        <v>4161265179</v>
      </c>
      <c r="F43" s="39">
        <v>2960920</v>
      </c>
      <c r="G43" s="39">
        <v>236874</v>
      </c>
      <c r="H43" s="39">
        <v>3197794</v>
      </c>
      <c r="I43" s="37" t="s">
        <v>9</v>
      </c>
      <c r="J43" s="39" t="s">
        <v>372</v>
      </c>
      <c r="K43" s="40" t="s">
        <v>335</v>
      </c>
      <c r="L43" s="42" t="s">
        <v>514</v>
      </c>
      <c r="M43" s="42" t="s">
        <v>515</v>
      </c>
      <c r="N43" s="30" t="s">
        <v>387</v>
      </c>
      <c r="O43" s="30" t="s">
        <v>388</v>
      </c>
      <c r="P43" s="30" t="s">
        <v>389</v>
      </c>
    </row>
    <row r="44" spans="1:16" ht="66" customHeight="1" x14ac:dyDescent="0.25">
      <c r="A44" t="s">
        <v>516</v>
      </c>
      <c r="B44" s="36" t="s">
        <v>95</v>
      </c>
      <c r="C44" s="37" t="s">
        <v>56</v>
      </c>
      <c r="D44" s="38">
        <v>45491</v>
      </c>
      <c r="E44" s="37">
        <v>4161275503</v>
      </c>
      <c r="F44" s="39">
        <v>1376950</v>
      </c>
      <c r="G44" s="39">
        <v>110156</v>
      </c>
      <c r="H44" s="39">
        <v>1487106</v>
      </c>
      <c r="I44" s="37" t="s">
        <v>9</v>
      </c>
      <c r="J44" s="39" t="s">
        <v>372</v>
      </c>
      <c r="K44" s="40" t="s">
        <v>384</v>
      </c>
      <c r="L44" s="42" t="s">
        <v>517</v>
      </c>
      <c r="M44" s="42" t="s">
        <v>518</v>
      </c>
      <c r="N44" s="30" t="s">
        <v>387</v>
      </c>
      <c r="O44" s="30" t="s">
        <v>388</v>
      </c>
      <c r="P44" s="30" t="s">
        <v>389</v>
      </c>
    </row>
    <row r="45" spans="1:16" ht="66" customHeight="1" x14ac:dyDescent="0.25">
      <c r="A45" t="s">
        <v>519</v>
      </c>
      <c r="B45" s="36" t="s">
        <v>96</v>
      </c>
      <c r="C45" s="37" t="s">
        <v>56</v>
      </c>
      <c r="D45" s="38">
        <v>45491</v>
      </c>
      <c r="E45" s="37">
        <v>4161303489</v>
      </c>
      <c r="F45" s="39">
        <v>1289600</v>
      </c>
      <c r="G45" s="39">
        <v>103168</v>
      </c>
      <c r="H45" s="39">
        <v>1392768</v>
      </c>
      <c r="I45" s="37" t="s">
        <v>9</v>
      </c>
      <c r="J45" s="39" t="s">
        <v>372</v>
      </c>
      <c r="K45" s="40" t="s">
        <v>342</v>
      </c>
      <c r="L45" s="42" t="s">
        <v>520</v>
      </c>
      <c r="M45" s="42" t="s">
        <v>521</v>
      </c>
      <c r="N45" s="30" t="s">
        <v>387</v>
      </c>
      <c r="O45" s="30" t="s">
        <v>388</v>
      </c>
      <c r="P45" s="30" t="s">
        <v>389</v>
      </c>
    </row>
    <row r="46" spans="1:16" ht="66" customHeight="1" x14ac:dyDescent="0.25">
      <c r="A46" t="s">
        <v>522</v>
      </c>
      <c r="B46" s="36" t="s">
        <v>97</v>
      </c>
      <c r="C46" s="37" t="s">
        <v>56</v>
      </c>
      <c r="D46" s="38">
        <v>45491</v>
      </c>
      <c r="E46" s="37">
        <v>4161494193</v>
      </c>
      <c r="F46" s="39">
        <v>1067484</v>
      </c>
      <c r="G46" s="39">
        <v>85399</v>
      </c>
      <c r="H46" s="39">
        <v>1152883</v>
      </c>
      <c r="I46" s="37" t="s">
        <v>9</v>
      </c>
      <c r="J46" s="39" t="s">
        <v>372</v>
      </c>
      <c r="K46" s="40" t="s">
        <v>343</v>
      </c>
      <c r="L46" s="42" t="s">
        <v>523</v>
      </c>
      <c r="M46" s="42" t="s">
        <v>524</v>
      </c>
      <c r="N46" s="30" t="s">
        <v>387</v>
      </c>
      <c r="O46" s="30" t="s">
        <v>388</v>
      </c>
      <c r="P46" s="30" t="s">
        <v>389</v>
      </c>
    </row>
    <row r="47" spans="1:16" ht="66" customHeight="1" x14ac:dyDescent="0.25">
      <c r="A47" t="s">
        <v>525</v>
      </c>
      <c r="B47" s="36" t="s">
        <v>98</v>
      </c>
      <c r="C47" s="37" t="s">
        <v>56</v>
      </c>
      <c r="D47" s="38">
        <v>45491</v>
      </c>
      <c r="E47" s="37">
        <v>4161177659</v>
      </c>
      <c r="F47" s="39">
        <v>1068360</v>
      </c>
      <c r="G47" s="39">
        <v>85469</v>
      </c>
      <c r="H47" s="39">
        <v>1153829</v>
      </c>
      <c r="I47" s="37" t="s">
        <v>9</v>
      </c>
      <c r="J47" s="39" t="s">
        <v>372</v>
      </c>
      <c r="K47" s="40" t="s">
        <v>380</v>
      </c>
      <c r="L47" s="42" t="s">
        <v>526</v>
      </c>
      <c r="M47" s="42" t="s">
        <v>527</v>
      </c>
      <c r="N47" s="30" t="s">
        <v>387</v>
      </c>
      <c r="O47" s="30" t="s">
        <v>388</v>
      </c>
      <c r="P47" s="30" t="s">
        <v>389</v>
      </c>
    </row>
    <row r="48" spans="1:16" ht="66" customHeight="1" x14ac:dyDescent="0.25">
      <c r="A48" t="s">
        <v>528</v>
      </c>
      <c r="B48" s="36" t="s">
        <v>99</v>
      </c>
      <c r="C48" s="37" t="s">
        <v>56</v>
      </c>
      <c r="D48" s="38">
        <v>45491</v>
      </c>
      <c r="E48" s="37">
        <v>4161461946</v>
      </c>
      <c r="F48" s="39">
        <v>737956</v>
      </c>
      <c r="G48" s="39">
        <v>59036</v>
      </c>
      <c r="H48" s="39">
        <v>796992</v>
      </c>
      <c r="I48" s="37" t="s">
        <v>9</v>
      </c>
      <c r="J48" s="39" t="s">
        <v>372</v>
      </c>
      <c r="K48" s="40" t="s">
        <v>380</v>
      </c>
      <c r="L48" s="42" t="s">
        <v>529</v>
      </c>
      <c r="M48" s="42" t="s">
        <v>530</v>
      </c>
      <c r="N48" s="30" t="s">
        <v>375</v>
      </c>
      <c r="O48" s="30" t="s">
        <v>376</v>
      </c>
      <c r="P48" s="30" t="s">
        <v>377</v>
      </c>
    </row>
    <row r="49" spans="1:16" ht="66" customHeight="1" x14ac:dyDescent="0.25">
      <c r="A49" t="s">
        <v>531</v>
      </c>
      <c r="B49" s="36" t="s">
        <v>100</v>
      </c>
      <c r="C49" s="37" t="s">
        <v>56</v>
      </c>
      <c r="D49" s="38">
        <v>45491</v>
      </c>
      <c r="E49" s="37">
        <v>4161461078</v>
      </c>
      <c r="F49" s="39">
        <v>737956</v>
      </c>
      <c r="G49" s="39">
        <v>59036</v>
      </c>
      <c r="H49" s="39">
        <v>796992</v>
      </c>
      <c r="I49" s="37" t="s">
        <v>9</v>
      </c>
      <c r="J49" s="39" t="s">
        <v>372</v>
      </c>
      <c r="K49" s="40" t="s">
        <v>380</v>
      </c>
      <c r="L49" s="42" t="s">
        <v>532</v>
      </c>
      <c r="M49" s="42" t="s">
        <v>533</v>
      </c>
      <c r="N49" s="30" t="s">
        <v>375</v>
      </c>
      <c r="O49" s="30" t="s">
        <v>376</v>
      </c>
      <c r="P49" s="30" t="s">
        <v>377</v>
      </c>
    </row>
    <row r="50" spans="1:16" ht="66" customHeight="1" x14ac:dyDescent="0.25">
      <c r="A50" t="s">
        <v>534</v>
      </c>
      <c r="B50" s="36" t="s">
        <v>101</v>
      </c>
      <c r="C50" s="37" t="s">
        <v>56</v>
      </c>
      <c r="D50" s="38">
        <v>45491</v>
      </c>
      <c r="E50" s="37">
        <v>4161460972</v>
      </c>
      <c r="F50" s="39">
        <v>737956</v>
      </c>
      <c r="G50" s="39">
        <v>59036</v>
      </c>
      <c r="H50" s="39">
        <v>796992</v>
      </c>
      <c r="I50" s="37" t="s">
        <v>9</v>
      </c>
      <c r="J50" s="39" t="s">
        <v>372</v>
      </c>
      <c r="K50" s="40" t="s">
        <v>380</v>
      </c>
      <c r="L50" s="42" t="s">
        <v>535</v>
      </c>
      <c r="M50" s="42" t="s">
        <v>536</v>
      </c>
      <c r="N50" s="30" t="s">
        <v>375</v>
      </c>
      <c r="O50" s="30" t="s">
        <v>376</v>
      </c>
      <c r="P50" s="30" t="s">
        <v>377</v>
      </c>
    </row>
    <row r="51" spans="1:16" ht="66" customHeight="1" x14ac:dyDescent="0.25">
      <c r="A51" t="s">
        <v>537</v>
      </c>
      <c r="B51" s="36" t="s">
        <v>102</v>
      </c>
      <c r="C51" s="37" t="s">
        <v>56</v>
      </c>
      <c r="D51" s="38">
        <v>45492</v>
      </c>
      <c r="E51" s="37">
        <v>4161445471</v>
      </c>
      <c r="F51" s="39">
        <v>1044417</v>
      </c>
      <c r="G51" s="39">
        <v>83553</v>
      </c>
      <c r="H51" s="39">
        <v>1127970</v>
      </c>
      <c r="I51" s="37" t="s">
        <v>9</v>
      </c>
      <c r="J51" s="39" t="s">
        <v>372</v>
      </c>
      <c r="K51" s="40" t="s">
        <v>380</v>
      </c>
      <c r="L51" s="42" t="s">
        <v>538</v>
      </c>
      <c r="M51" s="42" t="s">
        <v>539</v>
      </c>
      <c r="N51" s="30" t="s">
        <v>453</v>
      </c>
      <c r="O51" s="30" t="s">
        <v>454</v>
      </c>
      <c r="P51" s="30" t="s">
        <v>377</v>
      </c>
    </row>
    <row r="52" spans="1:16" ht="66" customHeight="1" x14ac:dyDescent="0.25">
      <c r="A52" t="s">
        <v>540</v>
      </c>
      <c r="B52" s="36" t="s">
        <v>103</v>
      </c>
      <c r="C52" s="37" t="s">
        <v>56</v>
      </c>
      <c r="D52" s="38">
        <v>45492</v>
      </c>
      <c r="E52" s="37">
        <v>4161501253</v>
      </c>
      <c r="F52" s="39">
        <v>1034956</v>
      </c>
      <c r="G52" s="39">
        <v>82796</v>
      </c>
      <c r="H52" s="39">
        <v>1117752</v>
      </c>
      <c r="I52" s="37" t="s">
        <v>9</v>
      </c>
      <c r="J52" s="39" t="s">
        <v>372</v>
      </c>
      <c r="K52" s="40" t="s">
        <v>344</v>
      </c>
      <c r="L52" s="42" t="s">
        <v>541</v>
      </c>
      <c r="M52" s="42" t="s">
        <v>542</v>
      </c>
      <c r="N52" s="30" t="s">
        <v>445</v>
      </c>
      <c r="O52" s="30" t="s">
        <v>446</v>
      </c>
      <c r="P52" s="30" t="s">
        <v>377</v>
      </c>
    </row>
    <row r="53" spans="1:16" ht="66" customHeight="1" x14ac:dyDescent="0.25">
      <c r="A53" t="s">
        <v>543</v>
      </c>
      <c r="B53" s="36" t="s">
        <v>104</v>
      </c>
      <c r="C53" s="37" t="s">
        <v>56</v>
      </c>
      <c r="D53" s="38">
        <v>45492</v>
      </c>
      <c r="E53" s="37">
        <v>4161498977</v>
      </c>
      <c r="F53" s="39">
        <v>1269546</v>
      </c>
      <c r="G53" s="39">
        <v>101564</v>
      </c>
      <c r="H53" s="39">
        <v>1371110</v>
      </c>
      <c r="I53" s="37" t="s">
        <v>9</v>
      </c>
      <c r="J53" s="39" t="s">
        <v>372</v>
      </c>
      <c r="K53" s="40" t="s">
        <v>380</v>
      </c>
      <c r="L53" s="42" t="s">
        <v>443</v>
      </c>
      <c r="M53" s="42" t="s">
        <v>444</v>
      </c>
      <c r="N53" s="30" t="s">
        <v>445</v>
      </c>
      <c r="O53" s="30" t="s">
        <v>446</v>
      </c>
      <c r="P53" s="30" t="s">
        <v>377</v>
      </c>
    </row>
    <row r="54" spans="1:16" ht="66" customHeight="1" x14ac:dyDescent="0.25">
      <c r="A54" t="s">
        <v>544</v>
      </c>
      <c r="B54" s="36" t="s">
        <v>105</v>
      </c>
      <c r="C54" s="37" t="s">
        <v>56</v>
      </c>
      <c r="D54" s="38">
        <v>45492</v>
      </c>
      <c r="E54" s="37">
        <v>4161665105</v>
      </c>
      <c r="F54" s="39">
        <v>1460480</v>
      </c>
      <c r="G54" s="39">
        <v>116838</v>
      </c>
      <c r="H54" s="39">
        <v>1577318</v>
      </c>
      <c r="I54" s="37" t="s">
        <v>9</v>
      </c>
      <c r="J54" s="39" t="s">
        <v>372</v>
      </c>
      <c r="K54" s="40" t="s">
        <v>380</v>
      </c>
      <c r="L54" s="42" t="s">
        <v>496</v>
      </c>
      <c r="M54" s="42" t="s">
        <v>497</v>
      </c>
      <c r="N54" s="30" t="s">
        <v>445</v>
      </c>
      <c r="O54" s="30" t="s">
        <v>446</v>
      </c>
      <c r="P54" s="30" t="s">
        <v>377</v>
      </c>
    </row>
    <row r="55" spans="1:16" ht="66" customHeight="1" x14ac:dyDescent="0.25">
      <c r="A55" t="s">
        <v>545</v>
      </c>
      <c r="B55" s="36" t="s">
        <v>106</v>
      </c>
      <c r="C55" s="37" t="s">
        <v>56</v>
      </c>
      <c r="D55" s="38">
        <v>45492</v>
      </c>
      <c r="E55" s="37">
        <v>4161729902</v>
      </c>
      <c r="F55" s="39">
        <v>1182292</v>
      </c>
      <c r="G55" s="39">
        <v>94583</v>
      </c>
      <c r="H55" s="39">
        <v>1276875</v>
      </c>
      <c r="I55" s="37" t="s">
        <v>9</v>
      </c>
      <c r="J55" s="39" t="s">
        <v>372</v>
      </c>
      <c r="K55" s="40" t="s">
        <v>380</v>
      </c>
      <c r="L55" s="42" t="s">
        <v>546</v>
      </c>
      <c r="M55" s="42" t="s">
        <v>547</v>
      </c>
      <c r="N55" s="30" t="s">
        <v>445</v>
      </c>
      <c r="O55" s="30" t="s">
        <v>446</v>
      </c>
      <c r="P55" s="30" t="s">
        <v>377</v>
      </c>
    </row>
    <row r="56" spans="1:16" ht="66" customHeight="1" x14ac:dyDescent="0.25">
      <c r="A56" t="s">
        <v>548</v>
      </c>
      <c r="B56" s="36" t="s">
        <v>107</v>
      </c>
      <c r="C56" s="37" t="s">
        <v>56</v>
      </c>
      <c r="D56" s="38">
        <v>45492</v>
      </c>
      <c r="E56" s="37">
        <v>4161473229</v>
      </c>
      <c r="F56" s="39">
        <v>983679</v>
      </c>
      <c r="G56" s="39">
        <v>78694</v>
      </c>
      <c r="H56" s="39">
        <v>1062373</v>
      </c>
      <c r="I56" s="37" t="s">
        <v>9</v>
      </c>
      <c r="J56" s="39" t="s">
        <v>372</v>
      </c>
      <c r="K56" s="40" t="s">
        <v>342</v>
      </c>
      <c r="L56" s="42" t="s">
        <v>549</v>
      </c>
      <c r="M56" s="42" t="s">
        <v>550</v>
      </c>
      <c r="N56" s="30" t="s">
        <v>375</v>
      </c>
      <c r="O56" s="30" t="s">
        <v>376</v>
      </c>
      <c r="P56" s="30" t="s">
        <v>377</v>
      </c>
    </row>
    <row r="57" spans="1:16" ht="66" customHeight="1" x14ac:dyDescent="0.25">
      <c r="A57" t="s">
        <v>551</v>
      </c>
      <c r="B57" s="36" t="s">
        <v>108</v>
      </c>
      <c r="C57" s="37" t="s">
        <v>56</v>
      </c>
      <c r="D57" s="38">
        <v>45492</v>
      </c>
      <c r="E57" s="37">
        <v>4161515870</v>
      </c>
      <c r="F57" s="39">
        <v>1451330</v>
      </c>
      <c r="G57" s="39">
        <v>116106</v>
      </c>
      <c r="H57" s="39">
        <v>1567436</v>
      </c>
      <c r="I57" s="37" t="s">
        <v>9</v>
      </c>
      <c r="J57" s="39" t="s">
        <v>372</v>
      </c>
      <c r="K57" s="40" t="s">
        <v>345</v>
      </c>
      <c r="L57" s="42" t="s">
        <v>552</v>
      </c>
      <c r="M57" s="42" t="s">
        <v>553</v>
      </c>
      <c r="N57" s="30" t="s">
        <v>375</v>
      </c>
      <c r="O57" s="30" t="s">
        <v>376</v>
      </c>
      <c r="P57" s="30" t="s">
        <v>377</v>
      </c>
    </row>
    <row r="58" spans="1:16" ht="66" customHeight="1" x14ac:dyDescent="0.25">
      <c r="A58" t="s">
        <v>554</v>
      </c>
      <c r="B58" s="36" t="s">
        <v>109</v>
      </c>
      <c r="C58" s="37" t="s">
        <v>56</v>
      </c>
      <c r="D58" s="38">
        <v>45498</v>
      </c>
      <c r="E58" s="37">
        <v>4161592649</v>
      </c>
      <c r="F58" s="39">
        <v>1699130</v>
      </c>
      <c r="G58" s="39">
        <v>135930</v>
      </c>
      <c r="H58" s="39">
        <v>1835060</v>
      </c>
      <c r="I58" s="37" t="s">
        <v>9</v>
      </c>
      <c r="J58" s="39" t="s">
        <v>372</v>
      </c>
      <c r="K58" s="40" t="s">
        <v>336</v>
      </c>
      <c r="L58" s="42" t="s">
        <v>555</v>
      </c>
      <c r="M58" s="42" t="s">
        <v>556</v>
      </c>
      <c r="N58" s="30" t="s">
        <v>387</v>
      </c>
      <c r="O58" s="30" t="s">
        <v>388</v>
      </c>
      <c r="P58" s="30" t="s">
        <v>389</v>
      </c>
    </row>
    <row r="59" spans="1:16" ht="66" customHeight="1" x14ac:dyDescent="0.25">
      <c r="A59" t="s">
        <v>557</v>
      </c>
      <c r="B59" s="36" t="s">
        <v>110</v>
      </c>
      <c r="C59" s="37" t="s">
        <v>56</v>
      </c>
      <c r="D59" s="38">
        <v>45498</v>
      </c>
      <c r="E59" s="37">
        <v>4161613629</v>
      </c>
      <c r="F59" s="39">
        <v>2403731</v>
      </c>
      <c r="G59" s="39">
        <v>192298</v>
      </c>
      <c r="H59" s="39">
        <v>2596029</v>
      </c>
      <c r="I59" s="37" t="s">
        <v>9</v>
      </c>
      <c r="J59" s="39" t="s">
        <v>372</v>
      </c>
      <c r="K59" s="40" t="s">
        <v>380</v>
      </c>
      <c r="L59" s="42" t="s">
        <v>558</v>
      </c>
      <c r="M59" s="42" t="s">
        <v>559</v>
      </c>
      <c r="N59" s="30" t="s">
        <v>387</v>
      </c>
      <c r="O59" s="30" t="s">
        <v>388</v>
      </c>
      <c r="P59" s="30" t="s">
        <v>389</v>
      </c>
    </row>
    <row r="60" spans="1:16" ht="66" customHeight="1" x14ac:dyDescent="0.25">
      <c r="A60" t="s">
        <v>560</v>
      </c>
      <c r="B60" s="36" t="s">
        <v>111</v>
      </c>
      <c r="C60" s="37" t="s">
        <v>56</v>
      </c>
      <c r="D60" s="38">
        <v>45498</v>
      </c>
      <c r="E60" s="37">
        <v>4161661206</v>
      </c>
      <c r="F60" s="39">
        <v>4787006</v>
      </c>
      <c r="G60" s="39">
        <v>382960</v>
      </c>
      <c r="H60" s="39">
        <v>5169966</v>
      </c>
      <c r="I60" s="37" t="s">
        <v>9</v>
      </c>
      <c r="J60" s="39" t="s">
        <v>372</v>
      </c>
      <c r="K60" s="40" t="s">
        <v>346</v>
      </c>
      <c r="L60" s="42" t="s">
        <v>561</v>
      </c>
      <c r="M60" s="42" t="s">
        <v>562</v>
      </c>
      <c r="N60" s="30" t="s">
        <v>387</v>
      </c>
      <c r="O60" s="30" t="s">
        <v>388</v>
      </c>
      <c r="P60" s="30" t="s">
        <v>389</v>
      </c>
    </row>
    <row r="61" spans="1:16" ht="66" customHeight="1" x14ac:dyDescent="0.25">
      <c r="A61" t="s">
        <v>563</v>
      </c>
      <c r="B61" s="36" t="s">
        <v>112</v>
      </c>
      <c r="C61" s="37" t="s">
        <v>56</v>
      </c>
      <c r="D61" s="38">
        <v>45498</v>
      </c>
      <c r="E61" s="37">
        <v>4161539997</v>
      </c>
      <c r="F61" s="39">
        <v>2154266</v>
      </c>
      <c r="G61" s="39">
        <v>172341</v>
      </c>
      <c r="H61" s="39">
        <v>2326607</v>
      </c>
      <c r="I61" s="37" t="s">
        <v>9</v>
      </c>
      <c r="J61" s="39" t="s">
        <v>372</v>
      </c>
      <c r="K61" s="40" t="s">
        <v>347</v>
      </c>
      <c r="L61" s="42" t="s">
        <v>564</v>
      </c>
      <c r="M61" s="42" t="s">
        <v>565</v>
      </c>
      <c r="N61" s="30" t="s">
        <v>387</v>
      </c>
      <c r="O61" s="30" t="s">
        <v>388</v>
      </c>
      <c r="P61" s="30" t="s">
        <v>389</v>
      </c>
    </row>
    <row r="62" spans="1:16" ht="66" customHeight="1" x14ac:dyDescent="0.25">
      <c r="A62" t="s">
        <v>566</v>
      </c>
      <c r="B62" s="36" t="s">
        <v>113</v>
      </c>
      <c r="C62" s="37" t="s">
        <v>56</v>
      </c>
      <c r="D62" s="38">
        <v>45498</v>
      </c>
      <c r="E62" s="37">
        <v>4161534342</v>
      </c>
      <c r="F62" s="39">
        <v>1110580</v>
      </c>
      <c r="G62" s="39">
        <v>88846</v>
      </c>
      <c r="H62" s="39">
        <v>1199426</v>
      </c>
      <c r="I62" s="37" t="s">
        <v>9</v>
      </c>
      <c r="J62" s="39" t="s">
        <v>372</v>
      </c>
      <c r="K62" s="40" t="s">
        <v>380</v>
      </c>
      <c r="L62" s="42" t="s">
        <v>567</v>
      </c>
      <c r="M62" s="42" t="s">
        <v>568</v>
      </c>
      <c r="N62" s="30" t="s">
        <v>387</v>
      </c>
      <c r="O62" s="30" t="s">
        <v>388</v>
      </c>
      <c r="P62" s="30" t="s">
        <v>389</v>
      </c>
    </row>
    <row r="63" spans="1:16" ht="66" customHeight="1" x14ac:dyDescent="0.25">
      <c r="A63" t="s">
        <v>569</v>
      </c>
      <c r="B63" s="36" t="s">
        <v>114</v>
      </c>
      <c r="C63" s="37" t="s">
        <v>56</v>
      </c>
      <c r="D63" s="38">
        <v>45498</v>
      </c>
      <c r="E63" s="37">
        <v>4161678414</v>
      </c>
      <c r="F63" s="39">
        <v>1503000</v>
      </c>
      <c r="G63" s="39">
        <v>120240</v>
      </c>
      <c r="H63" s="39">
        <v>1623240</v>
      </c>
      <c r="I63" s="37" t="s">
        <v>9</v>
      </c>
      <c r="J63" s="39" t="s">
        <v>372</v>
      </c>
      <c r="K63" s="40" t="s">
        <v>380</v>
      </c>
      <c r="L63" s="42" t="s">
        <v>570</v>
      </c>
      <c r="M63" s="42" t="s">
        <v>571</v>
      </c>
      <c r="N63" s="30" t="s">
        <v>572</v>
      </c>
      <c r="O63" s="30" t="s">
        <v>573</v>
      </c>
      <c r="P63" s="30" t="s">
        <v>389</v>
      </c>
    </row>
    <row r="64" spans="1:16" ht="66" customHeight="1" x14ac:dyDescent="0.25">
      <c r="A64" t="s">
        <v>574</v>
      </c>
      <c r="B64" s="36" t="s">
        <v>115</v>
      </c>
      <c r="C64" s="37" t="s">
        <v>56</v>
      </c>
      <c r="D64" s="38">
        <v>45498</v>
      </c>
      <c r="E64" s="37">
        <v>4161461762</v>
      </c>
      <c r="F64" s="39">
        <v>888464</v>
      </c>
      <c r="G64" s="39">
        <v>71077</v>
      </c>
      <c r="H64" s="39">
        <v>959541</v>
      </c>
      <c r="I64" s="37" t="s">
        <v>9</v>
      </c>
      <c r="J64" s="39" t="s">
        <v>372</v>
      </c>
      <c r="K64" s="40" t="s">
        <v>380</v>
      </c>
      <c r="L64" s="42" t="s">
        <v>575</v>
      </c>
      <c r="M64" s="42" t="s">
        <v>576</v>
      </c>
      <c r="N64" s="30" t="s">
        <v>375</v>
      </c>
      <c r="O64" s="30" t="s">
        <v>376</v>
      </c>
      <c r="P64" s="30" t="s">
        <v>377</v>
      </c>
    </row>
    <row r="65" spans="1:16" ht="66" customHeight="1" x14ac:dyDescent="0.25">
      <c r="A65" t="s">
        <v>577</v>
      </c>
      <c r="B65" s="36" t="s">
        <v>116</v>
      </c>
      <c r="C65" s="37" t="s">
        <v>56</v>
      </c>
      <c r="D65" s="38">
        <v>45498</v>
      </c>
      <c r="E65" s="37">
        <v>4161679334</v>
      </c>
      <c r="F65" s="39">
        <v>737956</v>
      </c>
      <c r="G65" s="39">
        <v>59036</v>
      </c>
      <c r="H65" s="39">
        <v>796992</v>
      </c>
      <c r="I65" s="37" t="s">
        <v>9</v>
      </c>
      <c r="J65" s="39" t="s">
        <v>372</v>
      </c>
      <c r="K65" s="40" t="s">
        <v>380</v>
      </c>
      <c r="L65" s="42" t="s">
        <v>578</v>
      </c>
      <c r="M65" s="42" t="s">
        <v>579</v>
      </c>
      <c r="N65" s="30" t="s">
        <v>375</v>
      </c>
      <c r="O65" s="30" t="s">
        <v>376</v>
      </c>
      <c r="P65" s="30" t="s">
        <v>377</v>
      </c>
    </row>
    <row r="66" spans="1:16" ht="66" customHeight="1" x14ac:dyDescent="0.25">
      <c r="A66" t="s">
        <v>580</v>
      </c>
      <c r="B66" s="36" t="s">
        <v>117</v>
      </c>
      <c r="C66" s="37" t="s">
        <v>56</v>
      </c>
      <c r="D66" s="38">
        <v>45498</v>
      </c>
      <c r="E66" s="37">
        <v>4161416313</v>
      </c>
      <c r="F66" s="39">
        <v>914845</v>
      </c>
      <c r="G66" s="39">
        <v>73188</v>
      </c>
      <c r="H66" s="39">
        <v>988033</v>
      </c>
      <c r="I66" s="37" t="s">
        <v>9</v>
      </c>
      <c r="J66" s="39" t="s">
        <v>372</v>
      </c>
      <c r="K66" s="40" t="s">
        <v>348</v>
      </c>
      <c r="L66" s="42" t="s">
        <v>581</v>
      </c>
      <c r="M66" s="42" t="s">
        <v>582</v>
      </c>
      <c r="N66" s="30" t="s">
        <v>583</v>
      </c>
      <c r="O66" s="30" t="s">
        <v>584</v>
      </c>
      <c r="P66" s="30" t="s">
        <v>377</v>
      </c>
    </row>
    <row r="67" spans="1:16" ht="66" customHeight="1" x14ac:dyDescent="0.25">
      <c r="A67" t="s">
        <v>585</v>
      </c>
      <c r="B67" s="36" t="s">
        <v>118</v>
      </c>
      <c r="C67" s="37" t="s">
        <v>56</v>
      </c>
      <c r="D67" s="38">
        <v>45499</v>
      </c>
      <c r="E67" s="37">
        <v>4161682020</v>
      </c>
      <c r="F67" s="39">
        <v>720108</v>
      </c>
      <c r="G67" s="39">
        <v>57609</v>
      </c>
      <c r="H67" s="39">
        <v>777717</v>
      </c>
      <c r="I67" s="37" t="s">
        <v>9</v>
      </c>
      <c r="J67" s="39" t="s">
        <v>379</v>
      </c>
      <c r="K67" s="40" t="s">
        <v>586</v>
      </c>
      <c r="L67" s="41"/>
      <c r="M67" s="41"/>
      <c r="N67" s="30" t="s">
        <v>182</v>
      </c>
    </row>
    <row r="68" spans="1:16" ht="66" customHeight="1" x14ac:dyDescent="0.25">
      <c r="A68" t="s">
        <v>587</v>
      </c>
      <c r="B68" s="36" t="s">
        <v>119</v>
      </c>
      <c r="C68" s="37" t="s">
        <v>56</v>
      </c>
      <c r="D68" s="38">
        <v>45499</v>
      </c>
      <c r="E68" s="37">
        <v>4161680153</v>
      </c>
      <c r="F68" s="39">
        <v>1161064</v>
      </c>
      <c r="G68" s="39">
        <v>92885</v>
      </c>
      <c r="H68" s="39">
        <v>1253949</v>
      </c>
      <c r="I68" s="37" t="s">
        <v>9</v>
      </c>
      <c r="J68" s="39" t="s">
        <v>379</v>
      </c>
      <c r="K68" s="40" t="s">
        <v>380</v>
      </c>
      <c r="L68" s="42" t="s">
        <v>588</v>
      </c>
      <c r="M68" s="42" t="s">
        <v>589</v>
      </c>
      <c r="N68" s="30" t="s">
        <v>375</v>
      </c>
      <c r="O68" s="30" t="s">
        <v>376</v>
      </c>
      <c r="P68" s="30" t="s">
        <v>377</v>
      </c>
    </row>
    <row r="69" spans="1:16" ht="66" customHeight="1" x14ac:dyDescent="0.25">
      <c r="A69" t="s">
        <v>590</v>
      </c>
      <c r="B69" s="36" t="s">
        <v>120</v>
      </c>
      <c r="C69" s="37" t="s">
        <v>56</v>
      </c>
      <c r="D69" s="38">
        <v>45499</v>
      </c>
      <c r="E69" s="37">
        <v>4161680938</v>
      </c>
      <c r="F69" s="39">
        <v>1106934</v>
      </c>
      <c r="G69" s="39">
        <v>88555</v>
      </c>
      <c r="H69" s="39">
        <v>1195489</v>
      </c>
      <c r="I69" s="37" t="s">
        <v>9</v>
      </c>
      <c r="J69" s="39" t="s">
        <v>379</v>
      </c>
      <c r="K69" s="40" t="s">
        <v>586</v>
      </c>
      <c r="L69" s="41"/>
      <c r="M69" s="41"/>
      <c r="N69" s="30" t="s">
        <v>182</v>
      </c>
    </row>
    <row r="70" spans="1:16" ht="66" customHeight="1" x14ac:dyDescent="0.25">
      <c r="A70" t="s">
        <v>591</v>
      </c>
      <c r="B70" s="36" t="s">
        <v>121</v>
      </c>
      <c r="C70" s="37" t="s">
        <v>56</v>
      </c>
      <c r="D70" s="38">
        <v>45499</v>
      </c>
      <c r="E70" s="37">
        <v>4161681632</v>
      </c>
      <c r="F70" s="39">
        <v>737956</v>
      </c>
      <c r="G70" s="39">
        <v>59036</v>
      </c>
      <c r="H70" s="39">
        <v>796992</v>
      </c>
      <c r="I70" s="37" t="s">
        <v>9</v>
      </c>
      <c r="J70" s="39" t="s">
        <v>379</v>
      </c>
      <c r="K70" s="40" t="s">
        <v>380</v>
      </c>
      <c r="L70" s="42" t="s">
        <v>592</v>
      </c>
      <c r="M70" s="42" t="s">
        <v>593</v>
      </c>
      <c r="N70" s="30" t="s">
        <v>375</v>
      </c>
      <c r="O70" s="30" t="s">
        <v>376</v>
      </c>
      <c r="P70" s="30" t="s">
        <v>377</v>
      </c>
    </row>
    <row r="71" spans="1:16" ht="66" customHeight="1" x14ac:dyDescent="0.25">
      <c r="A71" t="s">
        <v>594</v>
      </c>
      <c r="B71" s="36" t="s">
        <v>122</v>
      </c>
      <c r="C71" s="37" t="s">
        <v>56</v>
      </c>
      <c r="D71" s="38">
        <v>45499</v>
      </c>
      <c r="E71" s="37">
        <v>4161902665</v>
      </c>
      <c r="F71" s="39">
        <v>148500</v>
      </c>
      <c r="G71" s="39">
        <v>11880</v>
      </c>
      <c r="H71" s="39">
        <v>160380</v>
      </c>
      <c r="I71" s="37" t="s">
        <v>9</v>
      </c>
      <c r="J71" s="39" t="s">
        <v>379</v>
      </c>
      <c r="K71" s="40" t="s">
        <v>380</v>
      </c>
      <c r="L71" s="42" t="s">
        <v>595</v>
      </c>
      <c r="M71" s="42" t="s">
        <v>596</v>
      </c>
      <c r="N71" s="30" t="s">
        <v>597</v>
      </c>
      <c r="O71" s="30" t="s">
        <v>598</v>
      </c>
      <c r="P71" s="30" t="s">
        <v>389</v>
      </c>
    </row>
    <row r="72" spans="1:16" ht="66" customHeight="1" x14ac:dyDescent="0.25">
      <c r="A72" t="s">
        <v>599</v>
      </c>
      <c r="B72" s="36" t="s">
        <v>123</v>
      </c>
      <c r="C72" s="37" t="s">
        <v>56</v>
      </c>
      <c r="D72" s="38">
        <v>45499</v>
      </c>
      <c r="E72" s="37">
        <v>4160514938</v>
      </c>
      <c r="F72" s="39">
        <v>801440</v>
      </c>
      <c r="G72" s="39">
        <v>64115</v>
      </c>
      <c r="H72" s="39">
        <v>865555</v>
      </c>
      <c r="I72" s="37" t="s">
        <v>9</v>
      </c>
      <c r="J72" s="39" t="s">
        <v>379</v>
      </c>
      <c r="K72" s="40" t="s">
        <v>412</v>
      </c>
      <c r="L72" s="42" t="s">
        <v>600</v>
      </c>
      <c r="M72" s="42" t="s">
        <v>601</v>
      </c>
      <c r="N72" s="30" t="s">
        <v>602</v>
      </c>
      <c r="O72" s="30" t="s">
        <v>603</v>
      </c>
      <c r="P72" s="30" t="s">
        <v>389</v>
      </c>
    </row>
    <row r="73" spans="1:16" ht="66" customHeight="1" x14ac:dyDescent="0.25">
      <c r="A73" t="s">
        <v>604</v>
      </c>
      <c r="B73" s="36" t="s">
        <v>124</v>
      </c>
      <c r="C73" s="37" t="s">
        <v>56</v>
      </c>
      <c r="D73" s="38">
        <v>45499</v>
      </c>
      <c r="E73" s="37">
        <v>4161487692</v>
      </c>
      <c r="F73" s="39">
        <v>1332696</v>
      </c>
      <c r="G73" s="39">
        <v>106616</v>
      </c>
      <c r="H73" s="39">
        <v>1439312</v>
      </c>
      <c r="I73" s="37" t="s">
        <v>9</v>
      </c>
      <c r="J73" s="39" t="s">
        <v>372</v>
      </c>
      <c r="K73" s="40" t="s">
        <v>484</v>
      </c>
      <c r="L73" s="41"/>
      <c r="M73" s="41"/>
      <c r="N73" s="30" t="s">
        <v>182</v>
      </c>
    </row>
    <row r="74" spans="1:16" ht="66" customHeight="1" x14ac:dyDescent="0.25">
      <c r="A74" t="s">
        <v>605</v>
      </c>
      <c r="B74" s="36" t="s">
        <v>125</v>
      </c>
      <c r="C74" s="37" t="s">
        <v>56</v>
      </c>
      <c r="D74" s="38">
        <v>45499</v>
      </c>
      <c r="E74" s="37">
        <v>4161493794</v>
      </c>
      <c r="F74" s="39">
        <v>1332696</v>
      </c>
      <c r="G74" s="39">
        <v>106616</v>
      </c>
      <c r="H74" s="39">
        <v>1439312</v>
      </c>
      <c r="I74" s="37" t="s">
        <v>9</v>
      </c>
      <c r="J74" s="39" t="s">
        <v>372</v>
      </c>
      <c r="K74" s="40" t="s">
        <v>484</v>
      </c>
      <c r="L74" s="41"/>
      <c r="M74" s="41"/>
      <c r="N74" s="30" t="s">
        <v>182</v>
      </c>
    </row>
    <row r="75" spans="1:16" ht="66" customHeight="1" x14ac:dyDescent="0.25">
      <c r="A75" t="s">
        <v>606</v>
      </c>
      <c r="B75" s="36" t="s">
        <v>126</v>
      </c>
      <c r="C75" s="37" t="s">
        <v>56</v>
      </c>
      <c r="D75" s="38">
        <v>45512</v>
      </c>
      <c r="E75" s="37">
        <v>4161712440</v>
      </c>
      <c r="F75" s="39">
        <v>888464</v>
      </c>
      <c r="G75" s="39">
        <v>71077</v>
      </c>
      <c r="H75" s="39">
        <v>959541</v>
      </c>
      <c r="I75" s="37" t="s">
        <v>9</v>
      </c>
      <c r="J75" s="39" t="s">
        <v>372</v>
      </c>
      <c r="K75" s="40" t="s">
        <v>484</v>
      </c>
      <c r="L75" s="41"/>
      <c r="M75" s="41"/>
      <c r="N75" s="30" t="s">
        <v>182</v>
      </c>
    </row>
    <row r="76" spans="1:16" ht="66" customHeight="1" x14ac:dyDescent="0.25">
      <c r="A76" t="s">
        <v>607</v>
      </c>
      <c r="B76" s="36" t="s">
        <v>127</v>
      </c>
      <c r="C76" s="37" t="s">
        <v>56</v>
      </c>
      <c r="D76" s="38">
        <v>45512</v>
      </c>
      <c r="E76" s="37">
        <v>4162165933</v>
      </c>
      <c r="F76" s="39">
        <v>1679632</v>
      </c>
      <c r="G76" s="39">
        <v>134371</v>
      </c>
      <c r="H76" s="39">
        <v>1814003</v>
      </c>
      <c r="I76" s="37" t="s">
        <v>9</v>
      </c>
      <c r="J76" s="39" t="s">
        <v>372</v>
      </c>
      <c r="K76" s="40" t="s">
        <v>384</v>
      </c>
      <c r="L76" s="42" t="s">
        <v>608</v>
      </c>
      <c r="M76" s="42" t="s">
        <v>609</v>
      </c>
      <c r="N76" s="30" t="s">
        <v>375</v>
      </c>
      <c r="O76" s="30" t="s">
        <v>376</v>
      </c>
      <c r="P76" s="30" t="s">
        <v>377</v>
      </c>
    </row>
    <row r="77" spans="1:16" ht="66" customHeight="1" x14ac:dyDescent="0.25">
      <c r="A77" t="s">
        <v>610</v>
      </c>
      <c r="B77" s="36" t="s">
        <v>128</v>
      </c>
      <c r="C77" s="37" t="s">
        <v>56</v>
      </c>
      <c r="D77" s="38">
        <v>45512</v>
      </c>
      <c r="E77" s="37">
        <v>4162229127</v>
      </c>
      <c r="F77" s="39">
        <v>1842287</v>
      </c>
      <c r="G77" s="39">
        <v>147383</v>
      </c>
      <c r="H77" s="39">
        <v>1989670</v>
      </c>
      <c r="I77" s="37" t="s">
        <v>9</v>
      </c>
      <c r="J77" s="39" t="s">
        <v>372</v>
      </c>
      <c r="K77" s="40" t="s">
        <v>349</v>
      </c>
      <c r="L77" s="42" t="s">
        <v>611</v>
      </c>
      <c r="M77" s="42" t="s">
        <v>612</v>
      </c>
      <c r="N77" s="30" t="s">
        <v>613</v>
      </c>
      <c r="O77" s="30" t="s">
        <v>614</v>
      </c>
      <c r="P77" s="30" t="s">
        <v>377</v>
      </c>
    </row>
    <row r="78" spans="1:16" ht="66" customHeight="1" x14ac:dyDescent="0.25">
      <c r="A78" t="s">
        <v>615</v>
      </c>
      <c r="B78" s="36" t="s">
        <v>129</v>
      </c>
      <c r="C78" s="37" t="s">
        <v>56</v>
      </c>
      <c r="D78" s="38">
        <v>45513</v>
      </c>
      <c r="E78" s="37">
        <v>4162119666</v>
      </c>
      <c r="F78" s="39">
        <v>6663480</v>
      </c>
      <c r="G78" s="39">
        <v>533078</v>
      </c>
      <c r="H78" s="39">
        <v>7196558</v>
      </c>
      <c r="I78" s="37" t="s">
        <v>9</v>
      </c>
      <c r="J78" s="39" t="s">
        <v>372</v>
      </c>
      <c r="K78" s="40" t="s">
        <v>484</v>
      </c>
      <c r="L78" s="41"/>
      <c r="M78" s="41"/>
      <c r="N78" s="30" t="s">
        <v>182</v>
      </c>
    </row>
    <row r="79" spans="1:16" s="49" customFormat="1" ht="66" customHeight="1" x14ac:dyDescent="0.25">
      <c r="A79" t="s">
        <v>616</v>
      </c>
      <c r="B79" s="43" t="s">
        <v>130</v>
      </c>
      <c r="C79" s="44" t="s">
        <v>56</v>
      </c>
      <c r="D79" s="45">
        <v>45526</v>
      </c>
      <c r="E79" s="44">
        <v>4162383176</v>
      </c>
      <c r="F79" s="46">
        <v>2227500</v>
      </c>
      <c r="G79" s="46">
        <v>178200</v>
      </c>
      <c r="H79" s="46">
        <v>2405700</v>
      </c>
      <c r="I79" s="44" t="s">
        <v>9</v>
      </c>
      <c r="J79" s="46" t="s">
        <v>617</v>
      </c>
      <c r="K79" s="47" t="s">
        <v>484</v>
      </c>
      <c r="L79" s="48"/>
      <c r="M79" s="48"/>
      <c r="N79" s="49" t="s">
        <v>182</v>
      </c>
    </row>
    <row r="80" spans="1:16" ht="66" customHeight="1" x14ac:dyDescent="0.25">
      <c r="A80" t="s">
        <v>618</v>
      </c>
      <c r="B80" s="36" t="s">
        <v>131</v>
      </c>
      <c r="C80" s="37" t="s">
        <v>56</v>
      </c>
      <c r="D80" s="38">
        <v>45526</v>
      </c>
      <c r="E80" s="37">
        <v>4162035567</v>
      </c>
      <c r="F80" s="39">
        <v>2291302</v>
      </c>
      <c r="G80" s="39">
        <v>183304</v>
      </c>
      <c r="H80" s="39">
        <v>2474606</v>
      </c>
      <c r="I80" s="37" t="s">
        <v>9</v>
      </c>
      <c r="J80" s="39" t="s">
        <v>372</v>
      </c>
      <c r="K80" s="47" t="s">
        <v>484</v>
      </c>
      <c r="L80" s="41"/>
      <c r="M80" s="41"/>
      <c r="N80" s="30" t="s">
        <v>182</v>
      </c>
    </row>
    <row r="81" spans="1:16" ht="66" customHeight="1" x14ac:dyDescent="0.25">
      <c r="A81" t="s">
        <v>619</v>
      </c>
      <c r="B81" s="36" t="s">
        <v>132</v>
      </c>
      <c r="C81" s="37" t="s">
        <v>56</v>
      </c>
      <c r="D81" s="38">
        <v>45527</v>
      </c>
      <c r="E81" s="37">
        <v>4162701135</v>
      </c>
      <c r="F81" s="39">
        <v>780885</v>
      </c>
      <c r="G81" s="39">
        <v>62471</v>
      </c>
      <c r="H81" s="39">
        <v>843356</v>
      </c>
      <c r="I81" s="37" t="s">
        <v>9</v>
      </c>
      <c r="J81" s="39" t="s">
        <v>372</v>
      </c>
      <c r="K81" s="47" t="s">
        <v>484</v>
      </c>
      <c r="L81" s="41"/>
      <c r="M81" s="41"/>
      <c r="N81" s="30" t="s">
        <v>182</v>
      </c>
    </row>
    <row r="82" spans="1:16" ht="66" customHeight="1" x14ac:dyDescent="0.25">
      <c r="A82" t="s">
        <v>620</v>
      </c>
      <c r="B82" s="36" t="s">
        <v>133</v>
      </c>
      <c r="C82" s="37" t="s">
        <v>56</v>
      </c>
      <c r="D82" s="38">
        <v>45527</v>
      </c>
      <c r="E82" s="37">
        <v>4162478314</v>
      </c>
      <c r="F82" s="39">
        <v>1113750</v>
      </c>
      <c r="G82" s="39">
        <v>89100</v>
      </c>
      <c r="H82" s="39">
        <v>1202850</v>
      </c>
      <c r="I82" s="37" t="s">
        <v>9</v>
      </c>
      <c r="J82" s="39" t="s">
        <v>372</v>
      </c>
      <c r="K82" s="47" t="s">
        <v>484</v>
      </c>
      <c r="L82" s="41"/>
      <c r="M82" s="41"/>
      <c r="N82" s="30" t="s">
        <v>182</v>
      </c>
    </row>
    <row r="83" spans="1:16" ht="66" customHeight="1" x14ac:dyDescent="0.25">
      <c r="A83" t="s">
        <v>621</v>
      </c>
      <c r="B83" s="36" t="s">
        <v>134</v>
      </c>
      <c r="C83" s="37" t="s">
        <v>56</v>
      </c>
      <c r="D83" s="38">
        <v>45533</v>
      </c>
      <c r="E83" s="37">
        <v>4162708922</v>
      </c>
      <c r="F83" s="39">
        <v>2067006</v>
      </c>
      <c r="G83" s="39">
        <v>165360</v>
      </c>
      <c r="H83" s="39">
        <v>2232366</v>
      </c>
      <c r="I83" s="37" t="s">
        <v>9</v>
      </c>
      <c r="J83" s="39" t="s">
        <v>372</v>
      </c>
      <c r="K83" s="40" t="s">
        <v>350</v>
      </c>
      <c r="L83" s="42" t="s">
        <v>622</v>
      </c>
      <c r="M83" s="42" t="s">
        <v>623</v>
      </c>
      <c r="N83" s="30" t="s">
        <v>387</v>
      </c>
      <c r="O83" s="30" t="s">
        <v>388</v>
      </c>
      <c r="P83" s="30" t="s">
        <v>389</v>
      </c>
    </row>
    <row r="84" spans="1:16" ht="66" customHeight="1" x14ac:dyDescent="0.25">
      <c r="A84" t="s">
        <v>624</v>
      </c>
      <c r="B84" s="36" t="s">
        <v>135</v>
      </c>
      <c r="C84" s="37" t="s">
        <v>56</v>
      </c>
      <c r="D84" s="38">
        <v>45533</v>
      </c>
      <c r="E84" s="37">
        <v>4162790098</v>
      </c>
      <c r="F84" s="39">
        <v>1363031</v>
      </c>
      <c r="G84" s="39">
        <v>109042</v>
      </c>
      <c r="H84" s="39">
        <v>1472073</v>
      </c>
      <c r="I84" s="37" t="s">
        <v>9</v>
      </c>
      <c r="J84" s="39" t="s">
        <v>372</v>
      </c>
      <c r="K84" s="40" t="s">
        <v>343</v>
      </c>
      <c r="L84" s="42" t="s">
        <v>625</v>
      </c>
      <c r="M84" s="42" t="s">
        <v>626</v>
      </c>
      <c r="N84" s="30" t="s">
        <v>387</v>
      </c>
      <c r="O84" s="30" t="s">
        <v>388</v>
      </c>
      <c r="P84" s="30" t="s">
        <v>389</v>
      </c>
    </row>
    <row r="85" spans="1:16" ht="66" customHeight="1" x14ac:dyDescent="0.25">
      <c r="A85" t="s">
        <v>627</v>
      </c>
      <c r="B85" s="36" t="s">
        <v>136</v>
      </c>
      <c r="C85" s="37" t="s">
        <v>56</v>
      </c>
      <c r="D85" s="38">
        <v>45533</v>
      </c>
      <c r="E85" s="37">
        <v>4162513665</v>
      </c>
      <c r="F85" s="39">
        <v>1714040</v>
      </c>
      <c r="G85" s="39">
        <v>137123</v>
      </c>
      <c r="H85" s="39">
        <v>1851163</v>
      </c>
      <c r="I85" s="37" t="s">
        <v>9</v>
      </c>
      <c r="J85" s="39" t="s">
        <v>372</v>
      </c>
      <c r="K85" s="40" t="s">
        <v>351</v>
      </c>
      <c r="L85" s="42" t="s">
        <v>628</v>
      </c>
      <c r="M85" s="42" t="s">
        <v>629</v>
      </c>
      <c r="N85" s="30" t="s">
        <v>387</v>
      </c>
      <c r="O85" s="30" t="s">
        <v>388</v>
      </c>
      <c r="P85" s="30" t="s">
        <v>389</v>
      </c>
    </row>
    <row r="86" spans="1:16" ht="66" customHeight="1" x14ac:dyDescent="0.25">
      <c r="A86" t="s">
        <v>630</v>
      </c>
      <c r="B86" s="36" t="s">
        <v>137</v>
      </c>
      <c r="C86" s="37" t="s">
        <v>56</v>
      </c>
      <c r="D86" s="38">
        <v>45533</v>
      </c>
      <c r="E86" s="37">
        <v>4162875170</v>
      </c>
      <c r="F86" s="39">
        <v>1873700</v>
      </c>
      <c r="G86" s="39">
        <v>149896</v>
      </c>
      <c r="H86" s="39">
        <v>2023596</v>
      </c>
      <c r="I86" s="37" t="s">
        <v>9</v>
      </c>
      <c r="J86" s="39" t="s">
        <v>372</v>
      </c>
      <c r="K86" s="40" t="s">
        <v>343</v>
      </c>
      <c r="L86" s="42" t="s">
        <v>631</v>
      </c>
      <c r="M86" s="42" t="s">
        <v>632</v>
      </c>
      <c r="N86" s="30" t="s">
        <v>387</v>
      </c>
      <c r="O86" s="30" t="s">
        <v>388</v>
      </c>
      <c r="P86" s="30" t="s">
        <v>389</v>
      </c>
    </row>
    <row r="87" spans="1:16" ht="66" customHeight="1" x14ac:dyDescent="0.25">
      <c r="A87" t="s">
        <v>633</v>
      </c>
      <c r="B87" s="36" t="s">
        <v>138</v>
      </c>
      <c r="C87" s="37" t="s">
        <v>56</v>
      </c>
      <c r="D87" s="38">
        <v>45533</v>
      </c>
      <c r="E87" s="37">
        <v>4162709043</v>
      </c>
      <c r="F87" s="39">
        <v>2142260</v>
      </c>
      <c r="G87" s="39">
        <v>171381</v>
      </c>
      <c r="H87" s="39">
        <v>2313641</v>
      </c>
      <c r="I87" s="37" t="s">
        <v>9</v>
      </c>
      <c r="J87" s="39" t="s">
        <v>372</v>
      </c>
      <c r="K87" s="40" t="s">
        <v>352</v>
      </c>
      <c r="L87" s="42" t="s">
        <v>634</v>
      </c>
      <c r="M87" s="42" t="s">
        <v>635</v>
      </c>
      <c r="N87" s="30" t="s">
        <v>387</v>
      </c>
      <c r="O87" s="30" t="s">
        <v>388</v>
      </c>
      <c r="P87" s="30" t="s">
        <v>389</v>
      </c>
    </row>
    <row r="88" spans="1:16" ht="66" customHeight="1" x14ac:dyDescent="0.25">
      <c r="A88" t="s">
        <v>636</v>
      </c>
      <c r="B88" s="36" t="s">
        <v>139</v>
      </c>
      <c r="C88" s="37" t="s">
        <v>56</v>
      </c>
      <c r="D88" s="38">
        <v>45533</v>
      </c>
      <c r="E88" s="37">
        <v>4162772353</v>
      </c>
      <c r="F88" s="39">
        <v>1816510</v>
      </c>
      <c r="G88" s="39">
        <v>145321</v>
      </c>
      <c r="H88" s="39">
        <v>1961831</v>
      </c>
      <c r="I88" s="37" t="s">
        <v>9</v>
      </c>
      <c r="J88" s="39" t="s">
        <v>372</v>
      </c>
      <c r="K88" s="40" t="s">
        <v>353</v>
      </c>
      <c r="L88" s="42" t="s">
        <v>637</v>
      </c>
      <c r="M88" s="42" t="s">
        <v>638</v>
      </c>
      <c r="N88" s="30" t="s">
        <v>387</v>
      </c>
      <c r="O88" s="30" t="s">
        <v>388</v>
      </c>
      <c r="P88" s="30" t="s">
        <v>389</v>
      </c>
    </row>
    <row r="89" spans="1:16" ht="66" customHeight="1" x14ac:dyDescent="0.25">
      <c r="A89" t="s">
        <v>639</v>
      </c>
      <c r="B89" s="36" t="s">
        <v>140</v>
      </c>
      <c r="C89" s="37" t="s">
        <v>56</v>
      </c>
      <c r="D89" s="38">
        <v>45533</v>
      </c>
      <c r="E89" s="37">
        <v>4162977799</v>
      </c>
      <c r="F89" s="39">
        <v>2467631</v>
      </c>
      <c r="G89" s="39">
        <v>197410</v>
      </c>
      <c r="H89" s="39">
        <v>2665041</v>
      </c>
      <c r="I89" s="37" t="s">
        <v>9</v>
      </c>
      <c r="J89" s="39" t="s">
        <v>372</v>
      </c>
      <c r="K89" s="40" t="s">
        <v>484</v>
      </c>
      <c r="L89" s="41"/>
      <c r="M89" s="41"/>
      <c r="N89" s="30" t="s">
        <v>182</v>
      </c>
    </row>
    <row r="90" spans="1:16" ht="66" customHeight="1" x14ac:dyDescent="0.25">
      <c r="A90" t="s">
        <v>640</v>
      </c>
      <c r="B90" s="36" t="s">
        <v>141</v>
      </c>
      <c r="C90" s="37" t="s">
        <v>56</v>
      </c>
      <c r="D90" s="38">
        <v>45533</v>
      </c>
      <c r="E90" s="37">
        <v>4162513066</v>
      </c>
      <c r="F90" s="39">
        <v>1622040</v>
      </c>
      <c r="G90" s="39">
        <v>129763</v>
      </c>
      <c r="H90" s="39">
        <v>1751803</v>
      </c>
      <c r="I90" s="37" t="s">
        <v>9</v>
      </c>
      <c r="J90" s="39" t="s">
        <v>372</v>
      </c>
      <c r="K90" s="40" t="s">
        <v>354</v>
      </c>
      <c r="L90" s="42" t="s">
        <v>641</v>
      </c>
      <c r="M90" s="42" t="s">
        <v>642</v>
      </c>
      <c r="N90" s="30" t="s">
        <v>387</v>
      </c>
      <c r="O90" s="30" t="s">
        <v>388</v>
      </c>
      <c r="P90" s="30" t="s">
        <v>389</v>
      </c>
    </row>
    <row r="91" spans="1:16" ht="66" customHeight="1" x14ac:dyDescent="0.25">
      <c r="A91" t="s">
        <v>643</v>
      </c>
      <c r="B91" s="36" t="s">
        <v>142</v>
      </c>
      <c r="C91" s="37" t="s">
        <v>56</v>
      </c>
      <c r="D91" s="38">
        <v>45533</v>
      </c>
      <c r="E91" s="37">
        <v>4162558428</v>
      </c>
      <c r="F91" s="39">
        <v>2802990</v>
      </c>
      <c r="G91" s="39">
        <v>224239</v>
      </c>
      <c r="H91" s="39">
        <v>3027229</v>
      </c>
      <c r="I91" s="37" t="s">
        <v>9</v>
      </c>
      <c r="J91" s="39" t="s">
        <v>372</v>
      </c>
      <c r="K91" s="40" t="s">
        <v>355</v>
      </c>
      <c r="L91" s="42" t="s">
        <v>644</v>
      </c>
      <c r="M91" s="42" t="s">
        <v>645</v>
      </c>
      <c r="N91" s="30" t="s">
        <v>646</v>
      </c>
      <c r="O91" s="30" t="s">
        <v>647</v>
      </c>
      <c r="P91" s="30" t="s">
        <v>389</v>
      </c>
    </row>
    <row r="92" spans="1:16" ht="66" customHeight="1" x14ac:dyDescent="0.25">
      <c r="A92" t="s">
        <v>648</v>
      </c>
      <c r="B92" s="36" t="s">
        <v>143</v>
      </c>
      <c r="C92" s="37" t="s">
        <v>56</v>
      </c>
      <c r="D92" s="38">
        <v>45533</v>
      </c>
      <c r="E92" s="37">
        <v>4162518518</v>
      </c>
      <c r="F92" s="39">
        <v>3305200</v>
      </c>
      <c r="G92" s="39">
        <v>264416</v>
      </c>
      <c r="H92" s="39">
        <v>3569616</v>
      </c>
      <c r="I92" s="37" t="s">
        <v>9</v>
      </c>
      <c r="J92" s="39" t="s">
        <v>372</v>
      </c>
      <c r="K92" s="40" t="s">
        <v>356</v>
      </c>
      <c r="L92" s="42" t="s">
        <v>649</v>
      </c>
      <c r="M92" s="42" t="s">
        <v>650</v>
      </c>
      <c r="N92" s="30" t="s">
        <v>651</v>
      </c>
      <c r="O92" s="30" t="s">
        <v>652</v>
      </c>
      <c r="P92" s="30" t="s">
        <v>389</v>
      </c>
    </row>
    <row r="93" spans="1:16" ht="66" customHeight="1" x14ac:dyDescent="0.25">
      <c r="A93" t="s">
        <v>653</v>
      </c>
      <c r="B93" s="36" t="s">
        <v>144</v>
      </c>
      <c r="C93" s="37" t="s">
        <v>56</v>
      </c>
      <c r="D93" s="38">
        <v>45533</v>
      </c>
      <c r="E93" s="37">
        <v>4162552229</v>
      </c>
      <c r="F93" s="39">
        <v>2678155</v>
      </c>
      <c r="G93" s="39">
        <v>214252</v>
      </c>
      <c r="H93" s="39">
        <v>2892407</v>
      </c>
      <c r="I93" s="37" t="s">
        <v>9</v>
      </c>
      <c r="J93" s="39" t="s">
        <v>372</v>
      </c>
      <c r="K93" s="40" t="s">
        <v>357</v>
      </c>
      <c r="L93" s="42" t="s">
        <v>654</v>
      </c>
      <c r="M93" s="42" t="s">
        <v>655</v>
      </c>
      <c r="N93" s="30" t="s">
        <v>656</v>
      </c>
      <c r="O93" s="30" t="s">
        <v>657</v>
      </c>
      <c r="P93" s="30" t="s">
        <v>389</v>
      </c>
    </row>
    <row r="94" spans="1:16" ht="66" customHeight="1" x14ac:dyDescent="0.25">
      <c r="A94" t="s">
        <v>658</v>
      </c>
      <c r="B94" s="36" t="s">
        <v>145</v>
      </c>
      <c r="C94" s="37" t="s">
        <v>56</v>
      </c>
      <c r="D94" s="38">
        <v>45533</v>
      </c>
      <c r="E94" s="37">
        <v>4162398826</v>
      </c>
      <c r="F94" s="39">
        <v>1081076</v>
      </c>
      <c r="G94" s="39">
        <v>86486</v>
      </c>
      <c r="H94" s="39">
        <v>1167562</v>
      </c>
      <c r="I94" s="37" t="s">
        <v>9</v>
      </c>
      <c r="J94" s="39" t="s">
        <v>372</v>
      </c>
      <c r="K94" s="40" t="s">
        <v>659</v>
      </c>
      <c r="L94" s="42" t="s">
        <v>660</v>
      </c>
      <c r="M94" s="42" t="s">
        <v>661</v>
      </c>
      <c r="N94" s="30" t="s">
        <v>662</v>
      </c>
      <c r="O94" s="30" t="s">
        <v>663</v>
      </c>
      <c r="P94" s="30" t="s">
        <v>377</v>
      </c>
    </row>
    <row r="95" spans="1:16" ht="66" customHeight="1" x14ac:dyDescent="0.25">
      <c r="A95" t="s">
        <v>664</v>
      </c>
      <c r="B95" s="36" t="s">
        <v>146</v>
      </c>
      <c r="C95" s="37" t="s">
        <v>56</v>
      </c>
      <c r="D95" s="38">
        <v>45534</v>
      </c>
      <c r="E95" s="37">
        <v>4162976794</v>
      </c>
      <c r="F95" s="39">
        <v>1187908</v>
      </c>
      <c r="G95" s="39">
        <v>95033</v>
      </c>
      <c r="H95" s="39">
        <v>1282941</v>
      </c>
      <c r="I95" s="37" t="s">
        <v>9</v>
      </c>
      <c r="J95" s="39" t="s">
        <v>372</v>
      </c>
      <c r="K95" s="40" t="s">
        <v>380</v>
      </c>
      <c r="L95" s="42" t="s">
        <v>496</v>
      </c>
      <c r="M95" s="42" t="s">
        <v>497</v>
      </c>
      <c r="N95" s="30" t="s">
        <v>445</v>
      </c>
      <c r="O95" s="30" t="s">
        <v>446</v>
      </c>
      <c r="P95" s="30" t="s">
        <v>377</v>
      </c>
    </row>
    <row r="96" spans="1:16" ht="66" customHeight="1" x14ac:dyDescent="0.25">
      <c r="A96" t="s">
        <v>665</v>
      </c>
      <c r="B96" s="36" t="s">
        <v>147</v>
      </c>
      <c r="C96" s="37" t="s">
        <v>56</v>
      </c>
      <c r="D96" s="38">
        <v>45534</v>
      </c>
      <c r="E96" s="37">
        <v>4162981353</v>
      </c>
      <c r="F96" s="39">
        <v>1147494</v>
      </c>
      <c r="G96" s="39">
        <v>91800</v>
      </c>
      <c r="H96" s="39">
        <v>1239294</v>
      </c>
      <c r="I96" s="37" t="s">
        <v>9</v>
      </c>
      <c r="J96" s="39" t="s">
        <v>372</v>
      </c>
      <c r="K96" s="40" t="s">
        <v>358</v>
      </c>
      <c r="L96" s="42" t="s">
        <v>666</v>
      </c>
      <c r="M96" s="42" t="s">
        <v>667</v>
      </c>
      <c r="N96" s="30" t="s">
        <v>445</v>
      </c>
      <c r="O96" s="30" t="s">
        <v>446</v>
      </c>
      <c r="P96" s="30" t="s">
        <v>377</v>
      </c>
    </row>
    <row r="97" spans="2:14" ht="66" customHeight="1" x14ac:dyDescent="0.25">
      <c r="B97" s="50"/>
      <c r="C97" s="51"/>
      <c r="D97" s="52"/>
      <c r="E97" s="51"/>
      <c r="F97" s="53"/>
      <c r="G97" s="53"/>
      <c r="H97" s="53"/>
      <c r="I97" s="54"/>
      <c r="J97" s="53"/>
      <c r="K97" s="55"/>
      <c r="L97" s="41"/>
      <c r="M97" s="41"/>
      <c r="N97" s="30" t="s">
        <v>182</v>
      </c>
    </row>
    <row r="98" spans="2:14" ht="66" customHeight="1" x14ac:dyDescent="0.25">
      <c r="B98" s="50"/>
      <c r="C98" s="51"/>
      <c r="D98" s="52"/>
      <c r="E98" s="51"/>
      <c r="F98" s="53"/>
      <c r="G98" s="53"/>
      <c r="H98" s="53"/>
      <c r="I98" s="54"/>
      <c r="J98" s="53"/>
      <c r="K98" s="55"/>
      <c r="L98" s="56"/>
      <c r="M98" s="56"/>
    </row>
  </sheetData>
  <conditionalFormatting sqref="C1:C3 C99:C1048576">
    <cfRule type="duplicateValues" dxfId="1" priority="1"/>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1"/>
  <sheetViews>
    <sheetView topLeftCell="E81" workbookViewId="0">
      <selection activeCell="I6" sqref="I6"/>
    </sheetView>
  </sheetViews>
  <sheetFormatPr defaultRowHeight="15" x14ac:dyDescent="0.25"/>
  <cols>
    <col min="1" max="1" width="6" style="23" bestFit="1" customWidth="1"/>
    <col min="2" max="2" width="9" style="23" bestFit="1" customWidth="1"/>
    <col min="3" max="3" width="16" style="23" bestFit="1" customWidth="1"/>
    <col min="4" max="4" width="6" style="23" bestFit="1" customWidth="1"/>
    <col min="5" max="6" width="10" style="23" bestFit="1" customWidth="1"/>
    <col min="7" max="7" width="16" style="23" bestFit="1" customWidth="1"/>
    <col min="8" max="8" width="10" style="23" bestFit="1" customWidth="1"/>
    <col min="9" max="9" width="13" style="23" bestFit="1" customWidth="1"/>
    <col min="10" max="10" width="11" style="23" bestFit="1" customWidth="1"/>
    <col min="11" max="11" width="18" style="23" bestFit="1" customWidth="1"/>
    <col min="12" max="12" width="11" style="23" bestFit="1" customWidth="1"/>
    <col min="13" max="13" width="37" style="23" bestFit="1" customWidth="1"/>
    <col min="14" max="14" width="17" style="23" bestFit="1" customWidth="1"/>
    <col min="15" max="15" width="21.85546875" style="23" customWidth="1"/>
    <col min="16" max="16" width="14" style="23" bestFit="1" customWidth="1"/>
    <col min="17" max="17" width="6" style="23" bestFit="1" customWidth="1"/>
    <col min="18" max="18" width="14" style="23" bestFit="1" customWidth="1"/>
    <col min="19" max="19" width="11" style="23" bestFit="1" customWidth="1"/>
    <col min="20" max="16384" width="9.140625" style="23"/>
  </cols>
  <sheetData>
    <row r="1" spans="1:19" ht="60" x14ac:dyDescent="0.25">
      <c r="A1" s="21" t="s">
        <v>153</v>
      </c>
      <c r="B1" s="22" t="s">
        <v>154</v>
      </c>
      <c r="C1" s="22" t="s">
        <v>155</v>
      </c>
      <c r="D1" s="22" t="s">
        <v>156</v>
      </c>
      <c r="E1" s="22" t="s">
        <v>157</v>
      </c>
      <c r="F1" s="22" t="s">
        <v>158</v>
      </c>
      <c r="G1" s="22" t="s">
        <v>159</v>
      </c>
      <c r="H1" s="22" t="s">
        <v>160</v>
      </c>
      <c r="I1" s="22" t="s">
        <v>161</v>
      </c>
      <c r="J1" s="21" t="s">
        <v>162</v>
      </c>
      <c r="K1" s="22" t="s">
        <v>163</v>
      </c>
      <c r="L1" s="21" t="s">
        <v>164</v>
      </c>
      <c r="M1" s="22" t="s">
        <v>165</v>
      </c>
      <c r="N1" s="22" t="s">
        <v>166</v>
      </c>
      <c r="O1" s="22" t="s">
        <v>167</v>
      </c>
      <c r="P1" s="22" t="s">
        <v>168</v>
      </c>
      <c r="Q1" s="22" t="s">
        <v>169</v>
      </c>
      <c r="R1" s="22" t="s">
        <v>170</v>
      </c>
      <c r="S1" s="22" t="s">
        <v>171</v>
      </c>
    </row>
    <row r="2" spans="1:19" x14ac:dyDescent="0.25">
      <c r="A2" s="23" t="s">
        <v>172</v>
      </c>
      <c r="B2" s="23" t="s">
        <v>173</v>
      </c>
      <c r="C2" s="23" t="s">
        <v>17</v>
      </c>
      <c r="D2" s="23" t="s">
        <v>174</v>
      </c>
      <c r="E2" s="23" t="s">
        <v>175</v>
      </c>
      <c r="F2" s="23" t="s">
        <v>176</v>
      </c>
      <c r="G2" s="24">
        <v>306450</v>
      </c>
      <c r="H2" s="23" t="s">
        <v>177</v>
      </c>
      <c r="I2" s="24">
        <v>10</v>
      </c>
      <c r="J2" s="23" t="s">
        <v>178</v>
      </c>
      <c r="K2" s="23" t="s">
        <v>179</v>
      </c>
      <c r="L2" s="23" t="s">
        <v>180</v>
      </c>
      <c r="M2" s="23" t="s">
        <v>181</v>
      </c>
      <c r="N2" s="24">
        <v>30645</v>
      </c>
      <c r="O2" s="23" t="s">
        <v>182</v>
      </c>
      <c r="P2" s="25">
        <v>45475</v>
      </c>
      <c r="Q2" s="23" t="s">
        <v>183</v>
      </c>
      <c r="R2" s="24">
        <v>306450</v>
      </c>
      <c r="S2" s="24">
        <v>306450</v>
      </c>
    </row>
    <row r="3" spans="1:19" x14ac:dyDescent="0.25">
      <c r="A3" s="23" t="s">
        <v>172</v>
      </c>
      <c r="B3" s="23" t="s">
        <v>173</v>
      </c>
      <c r="C3" s="23" t="s">
        <v>8</v>
      </c>
      <c r="D3" s="23" t="s">
        <v>184</v>
      </c>
      <c r="E3" s="23" t="s">
        <v>185</v>
      </c>
      <c r="F3" s="23" t="s">
        <v>176</v>
      </c>
      <c r="G3" s="24">
        <v>188600</v>
      </c>
      <c r="H3" s="23" t="s">
        <v>177</v>
      </c>
      <c r="I3" s="24">
        <v>5</v>
      </c>
      <c r="J3" s="23" t="s">
        <v>178</v>
      </c>
      <c r="K3" s="23" t="s">
        <v>186</v>
      </c>
      <c r="L3" s="23" t="s">
        <v>180</v>
      </c>
      <c r="M3" s="23" t="s">
        <v>187</v>
      </c>
      <c r="N3" s="24">
        <v>37720</v>
      </c>
      <c r="O3" s="23" t="s">
        <v>182</v>
      </c>
      <c r="P3" s="25">
        <v>45498</v>
      </c>
      <c r="Q3" s="23" t="s">
        <v>188</v>
      </c>
      <c r="R3" s="24">
        <v>188600</v>
      </c>
      <c r="S3" s="24">
        <v>226320</v>
      </c>
    </row>
    <row r="4" spans="1:19" x14ac:dyDescent="0.25">
      <c r="A4" s="23" t="s">
        <v>172</v>
      </c>
      <c r="B4" s="23" t="s">
        <v>173</v>
      </c>
      <c r="C4" s="23" t="s">
        <v>8</v>
      </c>
      <c r="D4" s="23" t="s">
        <v>189</v>
      </c>
      <c r="E4" s="23" t="s">
        <v>190</v>
      </c>
      <c r="F4" s="23" t="s">
        <v>176</v>
      </c>
      <c r="G4" s="24">
        <v>220293</v>
      </c>
      <c r="H4" s="23" t="s">
        <v>177</v>
      </c>
      <c r="I4" s="24">
        <v>3</v>
      </c>
      <c r="J4" s="23" t="s">
        <v>178</v>
      </c>
      <c r="K4" s="23" t="s">
        <v>186</v>
      </c>
      <c r="L4" s="23" t="s">
        <v>191</v>
      </c>
      <c r="M4" s="23" t="s">
        <v>192</v>
      </c>
      <c r="N4" s="24">
        <v>73431</v>
      </c>
      <c r="O4" s="23" t="s">
        <v>182</v>
      </c>
      <c r="P4" s="25">
        <v>45498</v>
      </c>
      <c r="Q4" s="23" t="s">
        <v>188</v>
      </c>
      <c r="R4" s="24">
        <v>220293</v>
      </c>
      <c r="S4" s="24">
        <v>220293</v>
      </c>
    </row>
    <row r="5" spans="1:19" x14ac:dyDescent="0.25">
      <c r="A5" s="23" t="s">
        <v>172</v>
      </c>
      <c r="B5" s="23" t="s">
        <v>173</v>
      </c>
      <c r="C5" s="23" t="s">
        <v>8</v>
      </c>
      <c r="D5" s="23" t="s">
        <v>193</v>
      </c>
      <c r="E5" s="23" t="s">
        <v>194</v>
      </c>
      <c r="F5" s="23" t="s">
        <v>176</v>
      </c>
      <c r="G5" s="24">
        <v>333174</v>
      </c>
      <c r="H5" s="23" t="s">
        <v>177</v>
      </c>
      <c r="I5" s="24">
        <v>3</v>
      </c>
      <c r="J5" s="23" t="s">
        <v>178</v>
      </c>
      <c r="K5" s="23" t="s">
        <v>186</v>
      </c>
      <c r="L5" s="23" t="s">
        <v>195</v>
      </c>
      <c r="M5" s="23" t="s">
        <v>196</v>
      </c>
      <c r="N5" s="24">
        <v>111058</v>
      </c>
      <c r="O5" s="23" t="s">
        <v>182</v>
      </c>
      <c r="P5" s="25">
        <v>45498</v>
      </c>
      <c r="Q5" s="23" t="s">
        <v>188</v>
      </c>
      <c r="R5" s="24">
        <v>333174</v>
      </c>
      <c r="S5" s="24">
        <v>333174</v>
      </c>
    </row>
    <row r="6" spans="1:19" x14ac:dyDescent="0.25">
      <c r="A6" s="23" t="s">
        <v>172</v>
      </c>
      <c r="B6" s="23" t="s">
        <v>173</v>
      </c>
      <c r="C6" s="23" t="s">
        <v>8</v>
      </c>
      <c r="D6" s="23" t="s">
        <v>197</v>
      </c>
      <c r="E6" s="23" t="s">
        <v>198</v>
      </c>
      <c r="F6" s="23" t="s">
        <v>176</v>
      </c>
      <c r="G6" s="24">
        <v>133650</v>
      </c>
      <c r="H6" s="23" t="s">
        <v>177</v>
      </c>
      <c r="I6" s="24">
        <v>3</v>
      </c>
      <c r="J6" s="23" t="s">
        <v>178</v>
      </c>
      <c r="K6" s="23" t="s">
        <v>186</v>
      </c>
      <c r="L6" s="23" t="s">
        <v>199</v>
      </c>
      <c r="M6" s="23" t="s">
        <v>200</v>
      </c>
      <c r="N6" s="24">
        <v>44550</v>
      </c>
      <c r="O6" s="23" t="s">
        <v>182</v>
      </c>
      <c r="P6" s="25">
        <v>45498</v>
      </c>
      <c r="Q6" s="23" t="s">
        <v>188</v>
      </c>
      <c r="R6" s="24">
        <v>133650</v>
      </c>
      <c r="S6" s="24">
        <v>133650</v>
      </c>
    </row>
    <row r="7" spans="1:19" x14ac:dyDescent="0.25">
      <c r="A7" s="23" t="s">
        <v>172</v>
      </c>
      <c r="B7" s="23" t="s">
        <v>173</v>
      </c>
      <c r="C7" s="23" t="s">
        <v>8</v>
      </c>
      <c r="D7" s="23" t="s">
        <v>201</v>
      </c>
      <c r="E7" s="23" t="s">
        <v>202</v>
      </c>
      <c r="F7" s="23" t="s">
        <v>176</v>
      </c>
      <c r="G7" s="24">
        <v>178200</v>
      </c>
      <c r="H7" s="23" t="s">
        <v>177</v>
      </c>
      <c r="I7" s="24">
        <v>3</v>
      </c>
      <c r="J7" s="23" t="s">
        <v>178</v>
      </c>
      <c r="K7" s="23" t="s">
        <v>186</v>
      </c>
      <c r="L7" s="23" t="s">
        <v>203</v>
      </c>
      <c r="M7" s="23" t="s">
        <v>204</v>
      </c>
      <c r="N7" s="24">
        <v>59400</v>
      </c>
      <c r="O7" s="23" t="s">
        <v>182</v>
      </c>
      <c r="P7" s="25">
        <v>45498</v>
      </c>
      <c r="Q7" s="23" t="s">
        <v>188</v>
      </c>
      <c r="R7" s="24">
        <v>178200</v>
      </c>
      <c r="S7" s="24">
        <v>356400</v>
      </c>
    </row>
    <row r="8" spans="1:19" x14ac:dyDescent="0.25">
      <c r="A8" s="23" t="s">
        <v>172</v>
      </c>
      <c r="B8" s="23" t="s">
        <v>173</v>
      </c>
      <c r="C8" s="23" t="s">
        <v>40</v>
      </c>
      <c r="D8" s="23" t="s">
        <v>193</v>
      </c>
      <c r="E8" s="23" t="s">
        <v>205</v>
      </c>
      <c r="F8" s="23" t="s">
        <v>176</v>
      </c>
      <c r="G8" s="24">
        <v>354750</v>
      </c>
      <c r="H8" s="23" t="s">
        <v>177</v>
      </c>
      <c r="I8" s="24">
        <v>5</v>
      </c>
      <c r="J8" s="23" t="s">
        <v>178</v>
      </c>
      <c r="K8" s="23" t="s">
        <v>206</v>
      </c>
      <c r="L8" s="23" t="s">
        <v>180</v>
      </c>
      <c r="M8" s="23" t="s">
        <v>207</v>
      </c>
      <c r="N8" s="24">
        <v>70950</v>
      </c>
      <c r="O8" s="23" t="s">
        <v>182</v>
      </c>
      <c r="P8" s="25">
        <v>45494</v>
      </c>
      <c r="Q8" s="23" t="s">
        <v>208</v>
      </c>
      <c r="R8" s="24">
        <v>354750</v>
      </c>
      <c r="S8" s="24">
        <v>354750</v>
      </c>
    </row>
    <row r="9" spans="1:19" x14ac:dyDescent="0.25">
      <c r="A9" s="23" t="s">
        <v>172</v>
      </c>
      <c r="B9" s="23" t="s">
        <v>173</v>
      </c>
      <c r="C9" s="23" t="s">
        <v>40</v>
      </c>
      <c r="D9" s="23" t="s">
        <v>209</v>
      </c>
      <c r="E9" s="23" t="s">
        <v>185</v>
      </c>
      <c r="F9" s="23" t="s">
        <v>176</v>
      </c>
      <c r="G9" s="24">
        <v>75440</v>
      </c>
      <c r="H9" s="23" t="s">
        <v>177</v>
      </c>
      <c r="I9" s="24">
        <v>2</v>
      </c>
      <c r="J9" s="23" t="s">
        <v>178</v>
      </c>
      <c r="K9" s="23" t="s">
        <v>206</v>
      </c>
      <c r="L9" s="23" t="s">
        <v>191</v>
      </c>
      <c r="M9" s="23" t="s">
        <v>187</v>
      </c>
      <c r="N9" s="24">
        <v>37720</v>
      </c>
      <c r="O9" s="23" t="s">
        <v>182</v>
      </c>
      <c r="P9" s="25">
        <v>45494</v>
      </c>
      <c r="Q9" s="23" t="s">
        <v>208</v>
      </c>
      <c r="R9" s="24">
        <v>75440</v>
      </c>
      <c r="S9" s="24">
        <v>75440</v>
      </c>
    </row>
    <row r="10" spans="1:19" x14ac:dyDescent="0.25">
      <c r="A10" s="23" t="s">
        <v>172</v>
      </c>
      <c r="B10" s="23" t="s">
        <v>173</v>
      </c>
      <c r="C10" s="23" t="s">
        <v>40</v>
      </c>
      <c r="D10" s="23" t="s">
        <v>197</v>
      </c>
      <c r="E10" s="23" t="s">
        <v>202</v>
      </c>
      <c r="F10" s="23" t="s">
        <v>176</v>
      </c>
      <c r="G10" s="24">
        <v>297000</v>
      </c>
      <c r="H10" s="23" t="s">
        <v>177</v>
      </c>
      <c r="I10" s="24">
        <v>5</v>
      </c>
      <c r="J10" s="23" t="s">
        <v>178</v>
      </c>
      <c r="K10" s="23" t="s">
        <v>206</v>
      </c>
      <c r="L10" s="23" t="s">
        <v>195</v>
      </c>
      <c r="M10" s="23" t="s">
        <v>204</v>
      </c>
      <c r="N10" s="24">
        <v>59400</v>
      </c>
      <c r="O10" s="23" t="s">
        <v>182</v>
      </c>
      <c r="P10" s="25">
        <v>45494</v>
      </c>
      <c r="Q10" s="23" t="s">
        <v>208</v>
      </c>
      <c r="R10" s="24">
        <v>297000</v>
      </c>
      <c r="S10" s="24">
        <v>297000</v>
      </c>
    </row>
    <row r="11" spans="1:19" x14ac:dyDescent="0.25">
      <c r="A11" s="23" t="s">
        <v>172</v>
      </c>
      <c r="B11" s="23" t="s">
        <v>173</v>
      </c>
      <c r="C11" s="23" t="s">
        <v>15</v>
      </c>
      <c r="D11" s="23" t="s">
        <v>184</v>
      </c>
      <c r="E11" s="23" t="s">
        <v>202</v>
      </c>
      <c r="F11" s="23" t="s">
        <v>176</v>
      </c>
      <c r="G11" s="24">
        <v>356400</v>
      </c>
      <c r="H11" s="23" t="s">
        <v>177</v>
      </c>
      <c r="I11" s="24">
        <v>6</v>
      </c>
      <c r="J11" s="23" t="s">
        <v>178</v>
      </c>
      <c r="K11" s="23" t="s">
        <v>210</v>
      </c>
      <c r="L11" s="23" t="s">
        <v>180</v>
      </c>
      <c r="M11" s="23" t="s">
        <v>204</v>
      </c>
      <c r="N11" s="24">
        <v>59400</v>
      </c>
      <c r="O11" s="23" t="s">
        <v>182</v>
      </c>
      <c r="P11" s="25">
        <v>45470</v>
      </c>
      <c r="Q11" s="23" t="s">
        <v>211</v>
      </c>
      <c r="R11" s="24">
        <v>356400</v>
      </c>
      <c r="S11" s="24">
        <v>356400</v>
      </c>
    </row>
    <row r="12" spans="1:19" x14ac:dyDescent="0.25">
      <c r="A12" s="23" t="s">
        <v>172</v>
      </c>
      <c r="B12" s="23" t="s">
        <v>173</v>
      </c>
      <c r="C12" s="23" t="s">
        <v>15</v>
      </c>
      <c r="D12" s="23" t="s">
        <v>189</v>
      </c>
      <c r="E12" s="23" t="s">
        <v>190</v>
      </c>
      <c r="F12" s="23" t="s">
        <v>176</v>
      </c>
      <c r="G12" s="24">
        <v>352470</v>
      </c>
      <c r="H12" s="23" t="s">
        <v>177</v>
      </c>
      <c r="I12" s="24">
        <v>6</v>
      </c>
      <c r="J12" s="23" t="s">
        <v>178</v>
      </c>
      <c r="K12" s="23" t="s">
        <v>210</v>
      </c>
      <c r="L12" s="23" t="s">
        <v>191</v>
      </c>
      <c r="M12" s="23" t="s">
        <v>192</v>
      </c>
      <c r="N12" s="24">
        <v>58745</v>
      </c>
      <c r="O12" s="23" t="s">
        <v>182</v>
      </c>
      <c r="P12" s="25">
        <v>45470</v>
      </c>
      <c r="Q12" s="23" t="s">
        <v>211</v>
      </c>
      <c r="R12" s="24">
        <v>352470</v>
      </c>
      <c r="S12" s="24">
        <v>352470</v>
      </c>
    </row>
    <row r="13" spans="1:19" x14ac:dyDescent="0.25">
      <c r="A13" s="23" t="s">
        <v>172</v>
      </c>
      <c r="B13" s="23" t="s">
        <v>173</v>
      </c>
      <c r="C13" s="23" t="s">
        <v>12</v>
      </c>
      <c r="D13" s="23" t="s">
        <v>184</v>
      </c>
      <c r="E13" s="23" t="s">
        <v>190</v>
      </c>
      <c r="F13" s="23" t="s">
        <v>176</v>
      </c>
      <c r="G13" s="24">
        <v>234980</v>
      </c>
      <c r="H13" s="23" t="s">
        <v>177</v>
      </c>
      <c r="I13" s="24">
        <v>4</v>
      </c>
      <c r="J13" s="23" t="s">
        <v>178</v>
      </c>
      <c r="K13" s="23" t="s">
        <v>212</v>
      </c>
      <c r="L13" s="23" t="s">
        <v>180</v>
      </c>
      <c r="M13" s="23" t="s">
        <v>192</v>
      </c>
      <c r="N13" s="24">
        <v>58745</v>
      </c>
      <c r="O13" s="23" t="s">
        <v>182</v>
      </c>
      <c r="P13" s="25">
        <v>45472</v>
      </c>
      <c r="Q13" s="23" t="s">
        <v>213</v>
      </c>
      <c r="R13" s="24">
        <v>234980</v>
      </c>
      <c r="S13" s="24">
        <v>352470</v>
      </c>
    </row>
    <row r="14" spans="1:19" x14ac:dyDescent="0.25">
      <c r="A14" s="23" t="s">
        <v>172</v>
      </c>
      <c r="B14" s="23" t="s">
        <v>173</v>
      </c>
      <c r="C14" s="23" t="s">
        <v>12</v>
      </c>
      <c r="D14" s="23" t="s">
        <v>174</v>
      </c>
      <c r="E14" s="23" t="s">
        <v>194</v>
      </c>
      <c r="F14" s="23" t="s">
        <v>176</v>
      </c>
      <c r="G14" s="24">
        <v>333174</v>
      </c>
      <c r="H14" s="23" t="s">
        <v>177</v>
      </c>
      <c r="I14" s="24">
        <v>3</v>
      </c>
      <c r="J14" s="23" t="s">
        <v>178</v>
      </c>
      <c r="K14" s="23" t="s">
        <v>212</v>
      </c>
      <c r="L14" s="23" t="s">
        <v>191</v>
      </c>
      <c r="M14" s="23" t="s">
        <v>196</v>
      </c>
      <c r="N14" s="24">
        <v>111058</v>
      </c>
      <c r="O14" s="23" t="s">
        <v>182</v>
      </c>
      <c r="P14" s="25">
        <v>45472</v>
      </c>
      <c r="Q14" s="23" t="s">
        <v>213</v>
      </c>
      <c r="R14" s="24">
        <v>339045</v>
      </c>
      <c r="S14" s="24">
        <v>333174</v>
      </c>
    </row>
    <row r="15" spans="1:19" x14ac:dyDescent="0.25">
      <c r="A15" s="23" t="s">
        <v>172</v>
      </c>
      <c r="B15" s="23" t="s">
        <v>173</v>
      </c>
      <c r="C15" s="23" t="s">
        <v>12</v>
      </c>
      <c r="D15" s="23" t="s">
        <v>189</v>
      </c>
      <c r="E15" s="23" t="s">
        <v>194</v>
      </c>
      <c r="F15" s="23" t="s">
        <v>176</v>
      </c>
      <c r="G15" s="24">
        <v>333174</v>
      </c>
      <c r="H15" s="23" t="s">
        <v>177</v>
      </c>
      <c r="I15" s="24">
        <v>3</v>
      </c>
      <c r="J15" s="23" t="s">
        <v>178</v>
      </c>
      <c r="K15" s="23" t="s">
        <v>212</v>
      </c>
      <c r="L15" s="23" t="s">
        <v>195</v>
      </c>
      <c r="M15" s="23" t="s">
        <v>196</v>
      </c>
      <c r="N15" s="24">
        <v>111058</v>
      </c>
      <c r="O15" s="23" t="s">
        <v>182</v>
      </c>
      <c r="P15" s="25">
        <v>45472</v>
      </c>
      <c r="Q15" s="23" t="s">
        <v>213</v>
      </c>
      <c r="R15" s="24">
        <v>335131</v>
      </c>
      <c r="S15" s="24">
        <v>333174</v>
      </c>
    </row>
    <row r="16" spans="1:19" x14ac:dyDescent="0.25">
      <c r="A16" s="23" t="s">
        <v>172</v>
      </c>
      <c r="B16" s="23" t="s">
        <v>173</v>
      </c>
      <c r="C16" s="23" t="s">
        <v>11</v>
      </c>
      <c r="D16" s="23" t="s">
        <v>184</v>
      </c>
      <c r="E16" s="23" t="s">
        <v>190</v>
      </c>
      <c r="F16" s="23" t="s">
        <v>176</v>
      </c>
      <c r="G16" s="24">
        <v>881175</v>
      </c>
      <c r="H16" s="23" t="s">
        <v>177</v>
      </c>
      <c r="I16" s="24">
        <v>15</v>
      </c>
      <c r="J16" s="23" t="s">
        <v>178</v>
      </c>
      <c r="K16" s="23" t="s">
        <v>214</v>
      </c>
      <c r="L16" s="23" t="s">
        <v>180</v>
      </c>
      <c r="M16" s="23" t="s">
        <v>192</v>
      </c>
      <c r="N16" s="24">
        <v>58745</v>
      </c>
      <c r="O16" s="23" t="s">
        <v>182</v>
      </c>
      <c r="P16" s="25">
        <v>45466</v>
      </c>
      <c r="Q16" s="23" t="s">
        <v>215</v>
      </c>
      <c r="R16" s="24">
        <v>881175</v>
      </c>
      <c r="S16" s="24">
        <v>881175</v>
      </c>
    </row>
    <row r="17" spans="1:19" x14ac:dyDescent="0.25">
      <c r="A17" s="23" t="s">
        <v>172</v>
      </c>
      <c r="B17" s="23" t="s">
        <v>173</v>
      </c>
      <c r="C17" s="23" t="s">
        <v>18</v>
      </c>
      <c r="D17" s="23" t="s">
        <v>174</v>
      </c>
      <c r="E17" s="23" t="s">
        <v>202</v>
      </c>
      <c r="F17" s="23" t="s">
        <v>176</v>
      </c>
      <c r="G17" s="24">
        <v>371250</v>
      </c>
      <c r="H17" s="23" t="s">
        <v>177</v>
      </c>
      <c r="I17" s="24">
        <v>5</v>
      </c>
      <c r="J17" s="23" t="s">
        <v>178</v>
      </c>
      <c r="K17" s="23" t="s">
        <v>216</v>
      </c>
      <c r="L17" s="23" t="s">
        <v>180</v>
      </c>
      <c r="M17" s="23" t="s">
        <v>204</v>
      </c>
      <c r="N17" s="24">
        <v>74250</v>
      </c>
      <c r="O17" s="23" t="s">
        <v>182</v>
      </c>
      <c r="P17" s="25">
        <v>45472</v>
      </c>
      <c r="Q17" s="23" t="s">
        <v>217</v>
      </c>
      <c r="R17" s="24">
        <v>371250</v>
      </c>
      <c r="S17" s="24">
        <v>371250</v>
      </c>
    </row>
    <row r="18" spans="1:19" x14ac:dyDescent="0.25">
      <c r="A18" s="23" t="s">
        <v>172</v>
      </c>
      <c r="B18" s="23" t="s">
        <v>173</v>
      </c>
      <c r="C18" s="23" t="s">
        <v>18</v>
      </c>
      <c r="D18" s="23" t="s">
        <v>189</v>
      </c>
      <c r="E18" s="23" t="s">
        <v>190</v>
      </c>
      <c r="F18" s="23" t="s">
        <v>176</v>
      </c>
      <c r="G18" s="24">
        <v>293725</v>
      </c>
      <c r="H18" s="23" t="s">
        <v>177</v>
      </c>
      <c r="I18" s="24">
        <v>5</v>
      </c>
      <c r="J18" s="23" t="s">
        <v>178</v>
      </c>
      <c r="K18" s="23" t="s">
        <v>216</v>
      </c>
      <c r="L18" s="23" t="s">
        <v>191</v>
      </c>
      <c r="M18" s="23" t="s">
        <v>192</v>
      </c>
      <c r="N18" s="24">
        <v>58745</v>
      </c>
      <c r="O18" s="23" t="s">
        <v>182</v>
      </c>
      <c r="P18" s="25">
        <v>45472</v>
      </c>
      <c r="Q18" s="23" t="s">
        <v>217</v>
      </c>
      <c r="R18" s="24">
        <v>293725</v>
      </c>
      <c r="S18" s="24">
        <v>293725</v>
      </c>
    </row>
    <row r="19" spans="1:19" x14ac:dyDescent="0.25">
      <c r="A19" s="23" t="s">
        <v>172</v>
      </c>
      <c r="B19" s="23" t="s">
        <v>173</v>
      </c>
      <c r="C19" s="23" t="s">
        <v>10</v>
      </c>
      <c r="D19" s="23" t="s">
        <v>184</v>
      </c>
      <c r="E19" s="23" t="s">
        <v>190</v>
      </c>
      <c r="F19" s="23" t="s">
        <v>176</v>
      </c>
      <c r="G19" s="24">
        <v>293725</v>
      </c>
      <c r="H19" s="23" t="s">
        <v>177</v>
      </c>
      <c r="I19" s="24">
        <v>5</v>
      </c>
      <c r="J19" s="23" t="s">
        <v>178</v>
      </c>
      <c r="K19" s="23" t="s">
        <v>218</v>
      </c>
      <c r="L19" s="23" t="s">
        <v>180</v>
      </c>
      <c r="M19" s="23" t="s">
        <v>192</v>
      </c>
      <c r="N19" s="24">
        <v>58745</v>
      </c>
      <c r="O19" s="23" t="s">
        <v>182</v>
      </c>
      <c r="P19" s="25">
        <v>45465</v>
      </c>
      <c r="Q19" s="23" t="s">
        <v>219</v>
      </c>
      <c r="R19" s="24">
        <v>293725</v>
      </c>
      <c r="S19" s="24">
        <v>293725</v>
      </c>
    </row>
    <row r="20" spans="1:19" x14ac:dyDescent="0.25">
      <c r="A20" s="23" t="s">
        <v>172</v>
      </c>
      <c r="B20" s="23" t="s">
        <v>173</v>
      </c>
      <c r="C20" s="23" t="s">
        <v>10</v>
      </c>
      <c r="D20" s="23" t="s">
        <v>174</v>
      </c>
      <c r="E20" s="23" t="s">
        <v>220</v>
      </c>
      <c r="F20" s="23" t="s">
        <v>176</v>
      </c>
      <c r="G20" s="24">
        <v>150546</v>
      </c>
      <c r="H20" s="23" t="s">
        <v>177</v>
      </c>
      <c r="I20" s="24">
        <v>3</v>
      </c>
      <c r="J20" s="23" t="s">
        <v>178</v>
      </c>
      <c r="K20" s="23" t="s">
        <v>218</v>
      </c>
      <c r="L20" s="23" t="s">
        <v>191</v>
      </c>
      <c r="M20" s="23" t="s">
        <v>221</v>
      </c>
      <c r="N20" s="24">
        <v>50182</v>
      </c>
      <c r="O20" s="23" t="s">
        <v>182</v>
      </c>
      <c r="P20" s="25">
        <v>45465</v>
      </c>
      <c r="Q20" s="23" t="s">
        <v>219</v>
      </c>
      <c r="R20" s="24">
        <v>150546</v>
      </c>
      <c r="S20" s="24">
        <v>150546</v>
      </c>
    </row>
    <row r="21" spans="1:19" x14ac:dyDescent="0.25">
      <c r="A21" s="23" t="s">
        <v>172</v>
      </c>
      <c r="B21" s="23" t="s">
        <v>173</v>
      </c>
      <c r="C21" s="23" t="s">
        <v>10</v>
      </c>
      <c r="D21" s="23" t="s">
        <v>189</v>
      </c>
      <c r="E21" s="23" t="s">
        <v>185</v>
      </c>
      <c r="F21" s="23" t="s">
        <v>176</v>
      </c>
      <c r="G21" s="24">
        <v>230000</v>
      </c>
      <c r="H21" s="23" t="s">
        <v>177</v>
      </c>
      <c r="I21" s="24">
        <v>5</v>
      </c>
      <c r="J21" s="23" t="s">
        <v>178</v>
      </c>
      <c r="K21" s="23" t="s">
        <v>218</v>
      </c>
      <c r="L21" s="23" t="s">
        <v>195</v>
      </c>
      <c r="M21" s="23" t="s">
        <v>187</v>
      </c>
      <c r="N21" s="24">
        <v>46000</v>
      </c>
      <c r="O21" s="23" t="s">
        <v>182</v>
      </c>
      <c r="P21" s="25">
        <v>45465</v>
      </c>
      <c r="Q21" s="23" t="s">
        <v>219</v>
      </c>
      <c r="R21" s="24">
        <v>230000</v>
      </c>
      <c r="S21" s="24">
        <v>230000</v>
      </c>
    </row>
    <row r="22" spans="1:19" x14ac:dyDescent="0.25">
      <c r="A22" s="23" t="s">
        <v>172</v>
      </c>
      <c r="B22" s="23" t="s">
        <v>173</v>
      </c>
      <c r="C22" s="23" t="s">
        <v>10</v>
      </c>
      <c r="D22" s="23" t="s">
        <v>193</v>
      </c>
      <c r="E22" s="23" t="s">
        <v>222</v>
      </c>
      <c r="F22" s="23" t="s">
        <v>176</v>
      </c>
      <c r="G22" s="24">
        <v>133428</v>
      </c>
      <c r="H22" s="23" t="s">
        <v>177</v>
      </c>
      <c r="I22" s="24">
        <v>3</v>
      </c>
      <c r="J22" s="23" t="s">
        <v>178</v>
      </c>
      <c r="K22" s="23" t="s">
        <v>218</v>
      </c>
      <c r="L22" s="23" t="s">
        <v>199</v>
      </c>
      <c r="M22" s="23" t="s">
        <v>223</v>
      </c>
      <c r="N22" s="24">
        <v>44476</v>
      </c>
      <c r="O22" s="23" t="s">
        <v>182</v>
      </c>
      <c r="P22" s="25">
        <v>45465</v>
      </c>
      <c r="Q22" s="23" t="s">
        <v>219</v>
      </c>
      <c r="R22" s="24">
        <v>133428</v>
      </c>
      <c r="S22" s="24">
        <v>133428</v>
      </c>
    </row>
    <row r="23" spans="1:19" x14ac:dyDescent="0.25">
      <c r="A23" s="23" t="s">
        <v>172</v>
      </c>
      <c r="B23" s="23" t="s">
        <v>173</v>
      </c>
      <c r="C23" s="23" t="s">
        <v>10</v>
      </c>
      <c r="D23" s="23" t="s">
        <v>209</v>
      </c>
      <c r="E23" s="23" t="s">
        <v>198</v>
      </c>
      <c r="F23" s="23" t="s">
        <v>176</v>
      </c>
      <c r="G23" s="24">
        <v>178200</v>
      </c>
      <c r="H23" s="23" t="s">
        <v>177</v>
      </c>
      <c r="I23" s="24">
        <v>3</v>
      </c>
      <c r="J23" s="23" t="s">
        <v>178</v>
      </c>
      <c r="K23" s="23" t="s">
        <v>218</v>
      </c>
      <c r="L23" s="23" t="s">
        <v>203</v>
      </c>
      <c r="M23" s="23" t="s">
        <v>200</v>
      </c>
      <c r="N23" s="24">
        <v>59400</v>
      </c>
      <c r="O23" s="23" t="s">
        <v>182</v>
      </c>
      <c r="P23" s="25">
        <v>45465</v>
      </c>
      <c r="Q23" s="23" t="s">
        <v>219</v>
      </c>
      <c r="R23" s="24">
        <v>178200</v>
      </c>
      <c r="S23" s="24">
        <v>178200</v>
      </c>
    </row>
    <row r="24" spans="1:19" x14ac:dyDescent="0.25">
      <c r="A24" s="23" t="s">
        <v>172</v>
      </c>
      <c r="B24" s="23" t="s">
        <v>173</v>
      </c>
      <c r="C24" s="23" t="s">
        <v>10</v>
      </c>
      <c r="D24" s="23" t="s">
        <v>197</v>
      </c>
      <c r="E24" s="23" t="s">
        <v>224</v>
      </c>
      <c r="F24" s="23" t="s">
        <v>176</v>
      </c>
      <c r="G24" s="24">
        <v>183150</v>
      </c>
      <c r="H24" s="23" t="s">
        <v>177</v>
      </c>
      <c r="I24" s="24">
        <v>3</v>
      </c>
      <c r="J24" s="23" t="s">
        <v>178</v>
      </c>
      <c r="K24" s="23" t="s">
        <v>218</v>
      </c>
      <c r="L24" s="23" t="s">
        <v>225</v>
      </c>
      <c r="M24" s="23" t="s">
        <v>226</v>
      </c>
      <c r="N24" s="24">
        <v>61050</v>
      </c>
      <c r="O24" s="23" t="s">
        <v>182</v>
      </c>
      <c r="P24" s="25">
        <v>45465</v>
      </c>
      <c r="Q24" s="23" t="s">
        <v>219</v>
      </c>
      <c r="R24" s="24">
        <v>183150</v>
      </c>
      <c r="S24" s="24">
        <v>183150</v>
      </c>
    </row>
    <row r="25" spans="1:19" x14ac:dyDescent="0.25">
      <c r="A25" s="23" t="s">
        <v>172</v>
      </c>
      <c r="B25" s="23" t="s">
        <v>173</v>
      </c>
      <c r="C25" s="23" t="s">
        <v>13</v>
      </c>
      <c r="D25" s="23" t="s">
        <v>184</v>
      </c>
      <c r="E25" s="23" t="s">
        <v>190</v>
      </c>
      <c r="F25" s="23" t="s">
        <v>176</v>
      </c>
      <c r="G25" s="24">
        <v>587450</v>
      </c>
      <c r="H25" s="23" t="s">
        <v>177</v>
      </c>
      <c r="I25" s="24">
        <v>10</v>
      </c>
      <c r="J25" s="23" t="s">
        <v>178</v>
      </c>
      <c r="K25" s="23" t="s">
        <v>227</v>
      </c>
      <c r="L25" s="23" t="s">
        <v>180</v>
      </c>
      <c r="M25" s="23" t="s">
        <v>192</v>
      </c>
      <c r="N25" s="24">
        <v>58745</v>
      </c>
      <c r="O25" s="23" t="s">
        <v>182</v>
      </c>
      <c r="P25" s="25">
        <v>45470</v>
      </c>
      <c r="Q25" s="23" t="s">
        <v>228</v>
      </c>
      <c r="R25" s="24">
        <v>587450</v>
      </c>
      <c r="S25" s="24">
        <v>587450</v>
      </c>
    </row>
    <row r="26" spans="1:19" x14ac:dyDescent="0.25">
      <c r="A26" s="23" t="s">
        <v>172</v>
      </c>
      <c r="B26" s="23" t="s">
        <v>173</v>
      </c>
      <c r="C26" s="23" t="s">
        <v>13</v>
      </c>
      <c r="D26" s="23" t="s">
        <v>174</v>
      </c>
      <c r="E26" s="23" t="s">
        <v>194</v>
      </c>
      <c r="F26" s="23" t="s">
        <v>176</v>
      </c>
      <c r="G26" s="24">
        <v>555290</v>
      </c>
      <c r="H26" s="23" t="s">
        <v>177</v>
      </c>
      <c r="I26" s="24">
        <v>5</v>
      </c>
      <c r="J26" s="23" t="s">
        <v>178</v>
      </c>
      <c r="K26" s="23" t="s">
        <v>227</v>
      </c>
      <c r="L26" s="23" t="s">
        <v>191</v>
      </c>
      <c r="M26" s="23" t="s">
        <v>196</v>
      </c>
      <c r="N26" s="24">
        <v>111058</v>
      </c>
      <c r="O26" s="23" t="s">
        <v>182</v>
      </c>
      <c r="P26" s="25">
        <v>45470</v>
      </c>
      <c r="Q26" s="23" t="s">
        <v>228</v>
      </c>
      <c r="R26" s="24">
        <v>555290</v>
      </c>
      <c r="S26" s="24">
        <v>555290</v>
      </c>
    </row>
    <row r="27" spans="1:19" x14ac:dyDescent="0.25">
      <c r="A27" s="23" t="s">
        <v>172</v>
      </c>
      <c r="B27" s="23" t="s">
        <v>173</v>
      </c>
      <c r="C27" s="23" t="s">
        <v>19</v>
      </c>
      <c r="D27" s="23" t="s">
        <v>184</v>
      </c>
      <c r="E27" s="23" t="s">
        <v>190</v>
      </c>
      <c r="F27" s="23" t="s">
        <v>176</v>
      </c>
      <c r="G27" s="24">
        <v>587450</v>
      </c>
      <c r="H27" s="23" t="s">
        <v>177</v>
      </c>
      <c r="I27" s="24">
        <v>10</v>
      </c>
      <c r="J27" s="23" t="s">
        <v>178</v>
      </c>
      <c r="K27" s="23" t="s">
        <v>229</v>
      </c>
      <c r="L27" s="23" t="s">
        <v>180</v>
      </c>
      <c r="M27" s="23" t="s">
        <v>192</v>
      </c>
      <c r="N27" s="24">
        <v>58745</v>
      </c>
      <c r="O27" s="23" t="s">
        <v>182</v>
      </c>
      <c r="P27" s="25">
        <v>45472</v>
      </c>
      <c r="Q27" s="23" t="s">
        <v>230</v>
      </c>
      <c r="R27" s="24">
        <v>587450</v>
      </c>
      <c r="S27" s="24">
        <v>587450</v>
      </c>
    </row>
    <row r="28" spans="1:19" x14ac:dyDescent="0.25">
      <c r="A28" s="23" t="s">
        <v>172</v>
      </c>
      <c r="B28" s="23" t="s">
        <v>173</v>
      </c>
      <c r="C28" s="23" t="s">
        <v>19</v>
      </c>
      <c r="D28" s="23" t="s">
        <v>174</v>
      </c>
      <c r="E28" s="23" t="s">
        <v>194</v>
      </c>
      <c r="F28" s="23" t="s">
        <v>176</v>
      </c>
      <c r="G28" s="24">
        <v>1110580</v>
      </c>
      <c r="H28" s="23" t="s">
        <v>177</v>
      </c>
      <c r="I28" s="24">
        <v>10</v>
      </c>
      <c r="J28" s="23" t="s">
        <v>178</v>
      </c>
      <c r="K28" s="23" t="s">
        <v>229</v>
      </c>
      <c r="L28" s="23" t="s">
        <v>191</v>
      </c>
      <c r="M28" s="23" t="s">
        <v>196</v>
      </c>
      <c r="N28" s="24">
        <v>111058</v>
      </c>
      <c r="O28" s="23" t="s">
        <v>182</v>
      </c>
      <c r="P28" s="25">
        <v>45472</v>
      </c>
      <c r="Q28" s="23" t="s">
        <v>230</v>
      </c>
      <c r="R28" s="24">
        <v>1110580</v>
      </c>
      <c r="S28" s="24">
        <v>1110580</v>
      </c>
    </row>
    <row r="29" spans="1:19" x14ac:dyDescent="0.25">
      <c r="A29" s="23" t="s">
        <v>172</v>
      </c>
      <c r="B29" s="23" t="s">
        <v>173</v>
      </c>
      <c r="C29" s="23" t="s">
        <v>23</v>
      </c>
      <c r="D29" s="23" t="s">
        <v>184</v>
      </c>
      <c r="E29" s="23" t="s">
        <v>190</v>
      </c>
      <c r="F29" s="23" t="s">
        <v>176</v>
      </c>
      <c r="G29" s="24">
        <v>293725</v>
      </c>
      <c r="H29" s="23" t="s">
        <v>177</v>
      </c>
      <c r="I29" s="24">
        <v>5</v>
      </c>
      <c r="J29" s="23" t="s">
        <v>178</v>
      </c>
      <c r="K29" s="23" t="s">
        <v>231</v>
      </c>
      <c r="L29" s="23" t="s">
        <v>180</v>
      </c>
      <c r="M29" s="23" t="s">
        <v>192</v>
      </c>
      <c r="N29" s="24">
        <v>58745</v>
      </c>
      <c r="O29" s="23" t="s">
        <v>182</v>
      </c>
      <c r="P29" s="25">
        <v>45472</v>
      </c>
      <c r="Q29" s="23" t="s">
        <v>232</v>
      </c>
      <c r="R29" s="24">
        <v>293725</v>
      </c>
      <c r="S29" s="24">
        <v>293725</v>
      </c>
    </row>
    <row r="30" spans="1:19" x14ac:dyDescent="0.25">
      <c r="A30" s="23" t="s">
        <v>172</v>
      </c>
      <c r="B30" s="23" t="s">
        <v>173</v>
      </c>
      <c r="C30" s="23" t="s">
        <v>23</v>
      </c>
      <c r="D30" s="23" t="s">
        <v>184</v>
      </c>
      <c r="E30" s="23" t="s">
        <v>190</v>
      </c>
      <c r="F30" s="23" t="s">
        <v>176</v>
      </c>
      <c r="G30" s="24">
        <v>-293725</v>
      </c>
      <c r="H30" s="23" t="s">
        <v>177</v>
      </c>
      <c r="I30" s="24">
        <v>-5</v>
      </c>
      <c r="J30" s="23" t="s">
        <v>178</v>
      </c>
      <c r="K30" s="23" t="s">
        <v>233</v>
      </c>
      <c r="L30" s="23" t="s">
        <v>180</v>
      </c>
      <c r="M30" s="23" t="s">
        <v>192</v>
      </c>
      <c r="N30" s="24">
        <v>58745</v>
      </c>
      <c r="O30" s="23" t="s">
        <v>182</v>
      </c>
      <c r="P30" s="25">
        <v>45474</v>
      </c>
      <c r="Q30" s="23" t="s">
        <v>232</v>
      </c>
      <c r="R30" s="24">
        <v>-293725</v>
      </c>
      <c r="S30" s="24">
        <v>293725</v>
      </c>
    </row>
    <row r="31" spans="1:19" x14ac:dyDescent="0.25">
      <c r="A31" s="23" t="s">
        <v>172</v>
      </c>
      <c r="B31" s="23" t="s">
        <v>173</v>
      </c>
      <c r="C31" s="23" t="s">
        <v>23</v>
      </c>
      <c r="D31" s="23" t="s">
        <v>174</v>
      </c>
      <c r="E31" s="23" t="s">
        <v>220</v>
      </c>
      <c r="F31" s="23" t="s">
        <v>176</v>
      </c>
      <c r="G31" s="24">
        <v>250910</v>
      </c>
      <c r="H31" s="23" t="s">
        <v>177</v>
      </c>
      <c r="I31" s="24">
        <v>5</v>
      </c>
      <c r="J31" s="23" t="s">
        <v>178</v>
      </c>
      <c r="K31" s="23" t="s">
        <v>231</v>
      </c>
      <c r="L31" s="23" t="s">
        <v>191</v>
      </c>
      <c r="M31" s="23" t="s">
        <v>221</v>
      </c>
      <c r="N31" s="24">
        <v>50182</v>
      </c>
      <c r="O31" s="23" t="s">
        <v>182</v>
      </c>
      <c r="P31" s="25">
        <v>45472</v>
      </c>
      <c r="Q31" s="23" t="s">
        <v>232</v>
      </c>
      <c r="R31" s="24">
        <v>250910</v>
      </c>
      <c r="S31" s="24">
        <v>250910</v>
      </c>
    </row>
    <row r="32" spans="1:19" x14ac:dyDescent="0.25">
      <c r="A32" s="23" t="s">
        <v>172</v>
      </c>
      <c r="B32" s="23" t="s">
        <v>173</v>
      </c>
      <c r="C32" s="23" t="s">
        <v>23</v>
      </c>
      <c r="D32" s="23" t="s">
        <v>174</v>
      </c>
      <c r="E32" s="23" t="s">
        <v>220</v>
      </c>
      <c r="F32" s="23" t="s">
        <v>176</v>
      </c>
      <c r="G32" s="24">
        <v>-250910</v>
      </c>
      <c r="H32" s="23" t="s">
        <v>177</v>
      </c>
      <c r="I32" s="24">
        <v>-5</v>
      </c>
      <c r="J32" s="23" t="s">
        <v>178</v>
      </c>
      <c r="K32" s="23" t="s">
        <v>233</v>
      </c>
      <c r="L32" s="23" t="s">
        <v>191</v>
      </c>
      <c r="M32" s="23" t="s">
        <v>221</v>
      </c>
      <c r="N32" s="24">
        <v>50182</v>
      </c>
      <c r="O32" s="23" t="s">
        <v>182</v>
      </c>
      <c r="P32" s="25">
        <v>45474</v>
      </c>
      <c r="Q32" s="23" t="s">
        <v>232</v>
      </c>
      <c r="R32" s="24">
        <v>-250910</v>
      </c>
      <c r="S32" s="24">
        <v>250910</v>
      </c>
    </row>
    <row r="33" spans="1:19" x14ac:dyDescent="0.25">
      <c r="A33" s="23" t="s">
        <v>172</v>
      </c>
      <c r="B33" s="23" t="s">
        <v>173</v>
      </c>
      <c r="C33" s="23" t="s">
        <v>23</v>
      </c>
      <c r="D33" s="23" t="s">
        <v>189</v>
      </c>
      <c r="E33" s="23" t="s">
        <v>185</v>
      </c>
      <c r="F33" s="23" t="s">
        <v>176</v>
      </c>
      <c r="G33" s="24">
        <v>230000</v>
      </c>
      <c r="H33" s="23" t="s">
        <v>177</v>
      </c>
      <c r="I33" s="24">
        <v>5</v>
      </c>
      <c r="J33" s="23" t="s">
        <v>178</v>
      </c>
      <c r="K33" s="23" t="s">
        <v>231</v>
      </c>
      <c r="L33" s="23" t="s">
        <v>195</v>
      </c>
      <c r="M33" s="23" t="s">
        <v>187</v>
      </c>
      <c r="N33" s="24">
        <v>46000</v>
      </c>
      <c r="O33" s="23" t="s">
        <v>182</v>
      </c>
      <c r="P33" s="25">
        <v>45472</v>
      </c>
      <c r="Q33" s="23" t="s">
        <v>232</v>
      </c>
      <c r="R33" s="24">
        <v>230000</v>
      </c>
      <c r="S33" s="24">
        <v>230000</v>
      </c>
    </row>
    <row r="34" spans="1:19" x14ac:dyDescent="0.25">
      <c r="A34" s="23" t="s">
        <v>172</v>
      </c>
      <c r="B34" s="23" t="s">
        <v>173</v>
      </c>
      <c r="C34" s="23" t="s">
        <v>14</v>
      </c>
      <c r="D34" s="23" t="s">
        <v>184</v>
      </c>
      <c r="E34" s="23" t="s">
        <v>185</v>
      </c>
      <c r="F34" s="23" t="s">
        <v>176</v>
      </c>
      <c r="G34" s="24">
        <v>138000</v>
      </c>
      <c r="H34" s="23" t="s">
        <v>177</v>
      </c>
      <c r="I34" s="24">
        <v>3</v>
      </c>
      <c r="J34" s="23" t="s">
        <v>178</v>
      </c>
      <c r="K34" s="23" t="s">
        <v>234</v>
      </c>
      <c r="L34" s="23" t="s">
        <v>180</v>
      </c>
      <c r="M34" s="23" t="s">
        <v>187</v>
      </c>
      <c r="N34" s="24">
        <v>46000</v>
      </c>
      <c r="O34" s="23" t="s">
        <v>182</v>
      </c>
      <c r="P34" s="25">
        <v>45469</v>
      </c>
      <c r="Q34" s="23" t="s">
        <v>235</v>
      </c>
      <c r="R34" s="24">
        <v>138000</v>
      </c>
      <c r="S34" s="24">
        <v>184000</v>
      </c>
    </row>
    <row r="35" spans="1:19" x14ac:dyDescent="0.25">
      <c r="A35" s="23" t="s">
        <v>172</v>
      </c>
      <c r="B35" s="23" t="s">
        <v>173</v>
      </c>
      <c r="C35" s="23" t="s">
        <v>14</v>
      </c>
      <c r="D35" s="23" t="s">
        <v>174</v>
      </c>
      <c r="E35" s="23" t="s">
        <v>202</v>
      </c>
      <c r="F35" s="23" t="s">
        <v>176</v>
      </c>
      <c r="G35" s="24">
        <v>222750</v>
      </c>
      <c r="H35" s="23" t="s">
        <v>177</v>
      </c>
      <c r="I35" s="24">
        <v>3</v>
      </c>
      <c r="J35" s="23" t="s">
        <v>178</v>
      </c>
      <c r="K35" s="23" t="s">
        <v>234</v>
      </c>
      <c r="L35" s="23" t="s">
        <v>191</v>
      </c>
      <c r="M35" s="23" t="s">
        <v>204</v>
      </c>
      <c r="N35" s="24">
        <v>74250</v>
      </c>
      <c r="O35" s="23" t="s">
        <v>182</v>
      </c>
      <c r="P35" s="25">
        <v>45469</v>
      </c>
      <c r="Q35" s="23" t="s">
        <v>235</v>
      </c>
      <c r="R35" s="24">
        <v>222750</v>
      </c>
      <c r="S35" s="24">
        <v>297000</v>
      </c>
    </row>
    <row r="36" spans="1:19" x14ac:dyDescent="0.25">
      <c r="A36" s="23" t="s">
        <v>172</v>
      </c>
      <c r="B36" s="23" t="s">
        <v>173</v>
      </c>
      <c r="C36" s="23" t="s">
        <v>14</v>
      </c>
      <c r="D36" s="23" t="s">
        <v>189</v>
      </c>
      <c r="E36" s="23" t="s">
        <v>205</v>
      </c>
      <c r="F36" s="23" t="s">
        <v>176</v>
      </c>
      <c r="G36" s="24">
        <v>212850</v>
      </c>
      <c r="H36" s="23" t="s">
        <v>177</v>
      </c>
      <c r="I36" s="24">
        <v>3</v>
      </c>
      <c r="J36" s="23" t="s">
        <v>178</v>
      </c>
      <c r="K36" s="23" t="s">
        <v>234</v>
      </c>
      <c r="L36" s="23" t="s">
        <v>195</v>
      </c>
      <c r="M36" s="23" t="s">
        <v>207</v>
      </c>
      <c r="N36" s="24">
        <v>70950</v>
      </c>
      <c r="O36" s="23" t="s">
        <v>182</v>
      </c>
      <c r="P36" s="25">
        <v>45469</v>
      </c>
      <c r="Q36" s="23" t="s">
        <v>235</v>
      </c>
      <c r="R36" s="24">
        <v>212850</v>
      </c>
      <c r="S36" s="24">
        <v>354750</v>
      </c>
    </row>
    <row r="37" spans="1:19" x14ac:dyDescent="0.25">
      <c r="A37" s="23" t="s">
        <v>172</v>
      </c>
      <c r="B37" s="23" t="s">
        <v>173</v>
      </c>
      <c r="C37" s="23" t="s">
        <v>16</v>
      </c>
      <c r="D37" s="23" t="s">
        <v>184</v>
      </c>
      <c r="E37" s="23" t="s">
        <v>190</v>
      </c>
      <c r="F37" s="23" t="s">
        <v>176</v>
      </c>
      <c r="G37" s="24">
        <v>293725</v>
      </c>
      <c r="H37" s="23" t="s">
        <v>177</v>
      </c>
      <c r="I37" s="24">
        <v>5</v>
      </c>
      <c r="J37" s="23" t="s">
        <v>178</v>
      </c>
      <c r="K37" s="23" t="s">
        <v>236</v>
      </c>
      <c r="L37" s="23" t="s">
        <v>180</v>
      </c>
      <c r="M37" s="23" t="s">
        <v>192</v>
      </c>
      <c r="N37" s="24">
        <v>58745</v>
      </c>
      <c r="O37" s="23" t="s">
        <v>182</v>
      </c>
      <c r="P37" s="25">
        <v>45473</v>
      </c>
      <c r="Q37" s="23" t="s">
        <v>237</v>
      </c>
      <c r="R37" s="24">
        <v>323097</v>
      </c>
      <c r="S37" s="24">
        <v>293725</v>
      </c>
    </row>
    <row r="38" spans="1:19" x14ac:dyDescent="0.25">
      <c r="A38" s="23" t="s">
        <v>172</v>
      </c>
      <c r="B38" s="23" t="s">
        <v>173</v>
      </c>
      <c r="C38" s="23" t="s">
        <v>16</v>
      </c>
      <c r="D38" s="23" t="s">
        <v>174</v>
      </c>
      <c r="E38" s="23" t="s">
        <v>220</v>
      </c>
      <c r="F38" s="23" t="s">
        <v>176</v>
      </c>
      <c r="G38" s="24">
        <v>250910</v>
      </c>
      <c r="H38" s="23" t="s">
        <v>177</v>
      </c>
      <c r="I38" s="24">
        <v>5</v>
      </c>
      <c r="J38" s="23" t="s">
        <v>178</v>
      </c>
      <c r="K38" s="23" t="s">
        <v>236</v>
      </c>
      <c r="L38" s="23" t="s">
        <v>191</v>
      </c>
      <c r="M38" s="23" t="s">
        <v>221</v>
      </c>
      <c r="N38" s="24">
        <v>50182</v>
      </c>
      <c r="O38" s="23" t="s">
        <v>182</v>
      </c>
      <c r="P38" s="25">
        <v>45473</v>
      </c>
      <c r="Q38" s="23" t="s">
        <v>237</v>
      </c>
      <c r="R38" s="24">
        <v>250910</v>
      </c>
      <c r="S38" s="24">
        <v>250910</v>
      </c>
    </row>
    <row r="39" spans="1:19" x14ac:dyDescent="0.25">
      <c r="A39" s="23" t="s">
        <v>172</v>
      </c>
      <c r="B39" s="23" t="s">
        <v>173</v>
      </c>
      <c r="C39" s="23" t="s">
        <v>21</v>
      </c>
      <c r="D39" s="23" t="s">
        <v>184</v>
      </c>
      <c r="E39" s="23" t="s">
        <v>190</v>
      </c>
      <c r="F39" s="23" t="s">
        <v>176</v>
      </c>
      <c r="G39" s="24">
        <v>587450</v>
      </c>
      <c r="H39" s="23" t="s">
        <v>177</v>
      </c>
      <c r="I39" s="24">
        <v>10</v>
      </c>
      <c r="J39" s="23" t="s">
        <v>178</v>
      </c>
      <c r="K39" s="23" t="s">
        <v>238</v>
      </c>
      <c r="L39" s="23" t="s">
        <v>180</v>
      </c>
      <c r="M39" s="23" t="s">
        <v>192</v>
      </c>
      <c r="N39" s="24">
        <v>58745</v>
      </c>
      <c r="O39" s="23" t="s">
        <v>182</v>
      </c>
      <c r="P39" s="25">
        <v>45476</v>
      </c>
      <c r="Q39" s="23" t="s">
        <v>239</v>
      </c>
      <c r="R39" s="24">
        <v>587450</v>
      </c>
      <c r="S39" s="24">
        <v>587450</v>
      </c>
    </row>
    <row r="40" spans="1:19" x14ac:dyDescent="0.25">
      <c r="A40" s="23" t="s">
        <v>172</v>
      </c>
      <c r="B40" s="23" t="s">
        <v>173</v>
      </c>
      <c r="C40" s="23" t="s">
        <v>21</v>
      </c>
      <c r="D40" s="23" t="s">
        <v>174</v>
      </c>
      <c r="E40" s="23" t="s">
        <v>194</v>
      </c>
      <c r="F40" s="23" t="s">
        <v>176</v>
      </c>
      <c r="G40" s="24">
        <v>1110580</v>
      </c>
      <c r="H40" s="23" t="s">
        <v>177</v>
      </c>
      <c r="I40" s="24">
        <v>10</v>
      </c>
      <c r="J40" s="23" t="s">
        <v>178</v>
      </c>
      <c r="K40" s="23" t="s">
        <v>238</v>
      </c>
      <c r="L40" s="23" t="s">
        <v>191</v>
      </c>
      <c r="M40" s="23" t="s">
        <v>196</v>
      </c>
      <c r="N40" s="24">
        <v>111058</v>
      </c>
      <c r="O40" s="23" t="s">
        <v>182</v>
      </c>
      <c r="P40" s="25">
        <v>45476</v>
      </c>
      <c r="Q40" s="23" t="s">
        <v>239</v>
      </c>
      <c r="R40" s="24">
        <v>1110580</v>
      </c>
      <c r="S40" s="24">
        <v>1110580</v>
      </c>
    </row>
    <row r="41" spans="1:19" x14ac:dyDescent="0.25">
      <c r="A41" s="23" t="s">
        <v>172</v>
      </c>
      <c r="B41" s="23" t="s">
        <v>173</v>
      </c>
      <c r="C41" s="23" t="s">
        <v>22</v>
      </c>
      <c r="D41" s="23" t="s">
        <v>174</v>
      </c>
      <c r="E41" s="23" t="s">
        <v>190</v>
      </c>
      <c r="F41" s="23" t="s">
        <v>176</v>
      </c>
      <c r="G41" s="24">
        <v>234980</v>
      </c>
      <c r="H41" s="23" t="s">
        <v>177</v>
      </c>
      <c r="I41" s="24">
        <v>4</v>
      </c>
      <c r="J41" s="23" t="s">
        <v>178</v>
      </c>
      <c r="K41" s="23" t="s">
        <v>240</v>
      </c>
      <c r="L41" s="23" t="s">
        <v>180</v>
      </c>
      <c r="M41" s="23" t="s">
        <v>192</v>
      </c>
      <c r="N41" s="24">
        <v>58745</v>
      </c>
      <c r="O41" s="23" t="s">
        <v>182</v>
      </c>
      <c r="P41" s="25">
        <v>45478</v>
      </c>
      <c r="Q41" s="23" t="s">
        <v>241</v>
      </c>
      <c r="R41" s="24">
        <v>234980</v>
      </c>
      <c r="S41" s="24">
        <v>234980</v>
      </c>
    </row>
    <row r="42" spans="1:19" x14ac:dyDescent="0.25">
      <c r="A42" s="23" t="s">
        <v>172</v>
      </c>
      <c r="B42" s="23" t="s">
        <v>173</v>
      </c>
      <c r="C42" s="23" t="s">
        <v>25</v>
      </c>
      <c r="D42" s="23" t="s">
        <v>184</v>
      </c>
      <c r="E42" s="23" t="s">
        <v>194</v>
      </c>
      <c r="F42" s="23" t="s">
        <v>176</v>
      </c>
      <c r="G42" s="24">
        <v>666348</v>
      </c>
      <c r="H42" s="23" t="s">
        <v>177</v>
      </c>
      <c r="I42" s="24">
        <v>6</v>
      </c>
      <c r="J42" s="23" t="s">
        <v>178</v>
      </c>
      <c r="K42" s="23" t="s">
        <v>242</v>
      </c>
      <c r="L42" s="23" t="s">
        <v>180</v>
      </c>
      <c r="M42" s="23" t="s">
        <v>196</v>
      </c>
      <c r="N42" s="24">
        <v>111058</v>
      </c>
      <c r="O42" s="23" t="s">
        <v>182</v>
      </c>
      <c r="P42" s="25">
        <v>45479</v>
      </c>
      <c r="Q42" s="23" t="s">
        <v>243</v>
      </c>
      <c r="R42" s="24">
        <v>666348</v>
      </c>
      <c r="S42" s="24">
        <v>666348</v>
      </c>
    </row>
    <row r="43" spans="1:19" x14ac:dyDescent="0.25">
      <c r="A43" s="23" t="s">
        <v>172</v>
      </c>
      <c r="B43" s="23" t="s">
        <v>173</v>
      </c>
      <c r="C43" s="23" t="s">
        <v>25</v>
      </c>
      <c r="D43" s="23" t="s">
        <v>193</v>
      </c>
      <c r="E43" s="23" t="s">
        <v>190</v>
      </c>
      <c r="F43" s="23" t="s">
        <v>176</v>
      </c>
      <c r="G43" s="24">
        <v>352470</v>
      </c>
      <c r="H43" s="23" t="s">
        <v>177</v>
      </c>
      <c r="I43" s="24">
        <v>6</v>
      </c>
      <c r="J43" s="23" t="s">
        <v>178</v>
      </c>
      <c r="K43" s="23" t="s">
        <v>242</v>
      </c>
      <c r="L43" s="23" t="s">
        <v>191</v>
      </c>
      <c r="M43" s="23" t="s">
        <v>192</v>
      </c>
      <c r="N43" s="24">
        <v>58745</v>
      </c>
      <c r="O43" s="23" t="s">
        <v>182</v>
      </c>
      <c r="P43" s="25">
        <v>45479</v>
      </c>
      <c r="Q43" s="23" t="s">
        <v>243</v>
      </c>
      <c r="R43" s="24">
        <v>352470</v>
      </c>
      <c r="S43" s="24">
        <v>352470</v>
      </c>
    </row>
    <row r="44" spans="1:19" x14ac:dyDescent="0.25">
      <c r="A44" s="23" t="s">
        <v>172</v>
      </c>
      <c r="B44" s="23" t="s">
        <v>173</v>
      </c>
      <c r="C44" s="23" t="s">
        <v>25</v>
      </c>
      <c r="D44" s="23" t="s">
        <v>209</v>
      </c>
      <c r="E44" s="23" t="s">
        <v>222</v>
      </c>
      <c r="F44" s="23" t="s">
        <v>176</v>
      </c>
      <c r="G44" s="24">
        <v>222380</v>
      </c>
      <c r="H44" s="23" t="s">
        <v>177</v>
      </c>
      <c r="I44" s="24">
        <v>4</v>
      </c>
      <c r="J44" s="23" t="s">
        <v>178</v>
      </c>
      <c r="K44" s="23" t="s">
        <v>242</v>
      </c>
      <c r="L44" s="23" t="s">
        <v>195</v>
      </c>
      <c r="M44" s="23" t="s">
        <v>223</v>
      </c>
      <c r="N44" s="24">
        <v>55595</v>
      </c>
      <c r="O44" s="23" t="s">
        <v>182</v>
      </c>
      <c r="P44" s="25">
        <v>45479</v>
      </c>
      <c r="Q44" s="23" t="s">
        <v>243</v>
      </c>
      <c r="R44" s="24">
        <v>222380</v>
      </c>
      <c r="S44" s="24">
        <v>222380</v>
      </c>
    </row>
    <row r="45" spans="1:19" x14ac:dyDescent="0.25">
      <c r="A45" s="23" t="s">
        <v>172</v>
      </c>
      <c r="B45" s="23" t="s">
        <v>173</v>
      </c>
      <c r="C45" s="23" t="s">
        <v>26</v>
      </c>
      <c r="D45" s="23" t="s">
        <v>184</v>
      </c>
      <c r="E45" s="23" t="s">
        <v>194</v>
      </c>
      <c r="F45" s="23" t="s">
        <v>176</v>
      </c>
      <c r="G45" s="24">
        <v>355384</v>
      </c>
      <c r="H45" s="23" t="s">
        <v>177</v>
      </c>
      <c r="I45" s="24">
        <v>4</v>
      </c>
      <c r="J45" s="23" t="s">
        <v>178</v>
      </c>
      <c r="K45" s="23" t="s">
        <v>244</v>
      </c>
      <c r="L45" s="23" t="s">
        <v>180</v>
      </c>
      <c r="M45" s="23" t="s">
        <v>196</v>
      </c>
      <c r="N45" s="24">
        <v>88846</v>
      </c>
      <c r="O45" s="23" t="s">
        <v>182</v>
      </c>
      <c r="P45" s="25">
        <v>45479</v>
      </c>
      <c r="Q45" s="23" t="s">
        <v>245</v>
      </c>
      <c r="R45" s="24">
        <v>355384</v>
      </c>
      <c r="S45" s="24">
        <v>355384</v>
      </c>
    </row>
    <row r="46" spans="1:19" x14ac:dyDescent="0.25">
      <c r="A46" s="23" t="s">
        <v>172</v>
      </c>
      <c r="B46" s="23" t="s">
        <v>173</v>
      </c>
      <c r="C46" s="23" t="s">
        <v>26</v>
      </c>
      <c r="D46" s="23" t="s">
        <v>174</v>
      </c>
      <c r="E46" s="23" t="s">
        <v>190</v>
      </c>
      <c r="F46" s="23" t="s">
        <v>176</v>
      </c>
      <c r="G46" s="24">
        <v>293725</v>
      </c>
      <c r="H46" s="23" t="s">
        <v>177</v>
      </c>
      <c r="I46" s="24">
        <v>5</v>
      </c>
      <c r="J46" s="23" t="s">
        <v>178</v>
      </c>
      <c r="K46" s="23" t="s">
        <v>244</v>
      </c>
      <c r="L46" s="23" t="s">
        <v>191</v>
      </c>
      <c r="M46" s="23" t="s">
        <v>192</v>
      </c>
      <c r="N46" s="24">
        <v>58745</v>
      </c>
      <c r="O46" s="23" t="s">
        <v>182</v>
      </c>
      <c r="P46" s="25">
        <v>45479</v>
      </c>
      <c r="Q46" s="23" t="s">
        <v>245</v>
      </c>
      <c r="R46" s="24">
        <v>293725</v>
      </c>
      <c r="S46" s="24">
        <v>293725</v>
      </c>
    </row>
    <row r="47" spans="1:19" x14ac:dyDescent="0.25">
      <c r="A47" s="23" t="s">
        <v>172</v>
      </c>
      <c r="B47" s="23" t="s">
        <v>173</v>
      </c>
      <c r="C47" s="23" t="s">
        <v>24</v>
      </c>
      <c r="D47" s="23" t="s">
        <v>184</v>
      </c>
      <c r="E47" s="23" t="s">
        <v>194</v>
      </c>
      <c r="F47" s="23" t="s">
        <v>176</v>
      </c>
      <c r="G47" s="24">
        <v>444232</v>
      </c>
      <c r="H47" s="23" t="s">
        <v>177</v>
      </c>
      <c r="I47" s="24">
        <v>4</v>
      </c>
      <c r="J47" s="23" t="s">
        <v>178</v>
      </c>
      <c r="K47" s="23" t="s">
        <v>246</v>
      </c>
      <c r="L47" s="23" t="s">
        <v>180</v>
      </c>
      <c r="M47" s="23" t="s">
        <v>196</v>
      </c>
      <c r="N47" s="24">
        <v>111058</v>
      </c>
      <c r="O47" s="23" t="s">
        <v>182</v>
      </c>
      <c r="P47" s="25">
        <v>45479</v>
      </c>
      <c r="Q47" s="23" t="s">
        <v>247</v>
      </c>
      <c r="R47" s="24">
        <v>444232</v>
      </c>
      <c r="S47" s="24">
        <v>444232</v>
      </c>
    </row>
    <row r="48" spans="1:19" x14ac:dyDescent="0.25">
      <c r="A48" s="23" t="s">
        <v>172</v>
      </c>
      <c r="B48" s="23" t="s">
        <v>173</v>
      </c>
      <c r="C48" s="23" t="s">
        <v>24</v>
      </c>
      <c r="D48" s="23" t="s">
        <v>184</v>
      </c>
      <c r="E48" s="23" t="s">
        <v>194</v>
      </c>
      <c r="F48" s="23" t="s">
        <v>176</v>
      </c>
      <c r="G48" s="24">
        <v>-444232</v>
      </c>
      <c r="H48" s="23" t="s">
        <v>177</v>
      </c>
      <c r="I48" s="24">
        <v>-4</v>
      </c>
      <c r="J48" s="23" t="s">
        <v>178</v>
      </c>
      <c r="K48" s="23" t="s">
        <v>248</v>
      </c>
      <c r="L48" s="23" t="s">
        <v>180</v>
      </c>
      <c r="M48" s="23" t="s">
        <v>196</v>
      </c>
      <c r="N48" s="24">
        <v>111058</v>
      </c>
      <c r="O48" s="23" t="s">
        <v>182</v>
      </c>
      <c r="P48" s="25">
        <v>45963</v>
      </c>
      <c r="Q48" s="23" t="s">
        <v>247</v>
      </c>
      <c r="R48" s="24">
        <v>-444200</v>
      </c>
      <c r="S48" s="24">
        <v>444232</v>
      </c>
    </row>
    <row r="49" spans="1:19" x14ac:dyDescent="0.25">
      <c r="A49" s="23" t="s">
        <v>172</v>
      </c>
      <c r="B49" s="23" t="s">
        <v>173</v>
      </c>
      <c r="C49" s="23" t="s">
        <v>24</v>
      </c>
      <c r="D49" s="23" t="s">
        <v>174</v>
      </c>
      <c r="E49" s="23" t="s">
        <v>190</v>
      </c>
      <c r="F49" s="23" t="s">
        <v>176</v>
      </c>
      <c r="G49" s="24">
        <v>469960</v>
      </c>
      <c r="H49" s="23" t="s">
        <v>177</v>
      </c>
      <c r="I49" s="24">
        <v>8</v>
      </c>
      <c r="J49" s="23" t="s">
        <v>178</v>
      </c>
      <c r="K49" s="23" t="s">
        <v>246</v>
      </c>
      <c r="L49" s="23" t="s">
        <v>191</v>
      </c>
      <c r="M49" s="23" t="s">
        <v>192</v>
      </c>
      <c r="N49" s="24">
        <v>58745</v>
      </c>
      <c r="O49" s="23" t="s">
        <v>182</v>
      </c>
      <c r="P49" s="25">
        <v>45479</v>
      </c>
      <c r="Q49" s="23" t="s">
        <v>247</v>
      </c>
      <c r="R49" s="24">
        <v>469960</v>
      </c>
      <c r="S49" s="24">
        <v>469960</v>
      </c>
    </row>
    <row r="50" spans="1:19" x14ac:dyDescent="0.25">
      <c r="A50" s="23" t="s">
        <v>172</v>
      </c>
      <c r="B50" s="23" t="s">
        <v>173</v>
      </c>
      <c r="C50" s="23" t="s">
        <v>24</v>
      </c>
      <c r="D50" s="23" t="s">
        <v>174</v>
      </c>
      <c r="E50" s="23" t="s">
        <v>190</v>
      </c>
      <c r="F50" s="23" t="s">
        <v>176</v>
      </c>
      <c r="G50" s="24">
        <v>-469960</v>
      </c>
      <c r="H50" s="23" t="s">
        <v>177</v>
      </c>
      <c r="I50" s="24">
        <v>-8</v>
      </c>
      <c r="J50" s="23" t="s">
        <v>178</v>
      </c>
      <c r="K50" s="23" t="s">
        <v>248</v>
      </c>
      <c r="L50" s="23" t="s">
        <v>191</v>
      </c>
      <c r="M50" s="23" t="s">
        <v>192</v>
      </c>
      <c r="N50" s="24">
        <v>58745</v>
      </c>
      <c r="O50" s="23" t="s">
        <v>182</v>
      </c>
      <c r="P50" s="25">
        <v>45963</v>
      </c>
      <c r="Q50" s="23" t="s">
        <v>247</v>
      </c>
      <c r="R50" s="24">
        <v>-509971</v>
      </c>
      <c r="S50" s="24">
        <v>469960</v>
      </c>
    </row>
    <row r="51" spans="1:19" x14ac:dyDescent="0.25">
      <c r="A51" s="23" t="s">
        <v>172</v>
      </c>
      <c r="B51" s="23" t="s">
        <v>173</v>
      </c>
      <c r="C51" s="23" t="s">
        <v>24</v>
      </c>
      <c r="D51" s="23" t="s">
        <v>189</v>
      </c>
      <c r="E51" s="23" t="s">
        <v>222</v>
      </c>
      <c r="F51" s="23" t="s">
        <v>176</v>
      </c>
      <c r="G51" s="24">
        <v>222380</v>
      </c>
      <c r="H51" s="23" t="s">
        <v>177</v>
      </c>
      <c r="I51" s="24">
        <v>4</v>
      </c>
      <c r="J51" s="23" t="s">
        <v>178</v>
      </c>
      <c r="K51" s="23" t="s">
        <v>246</v>
      </c>
      <c r="L51" s="23" t="s">
        <v>195</v>
      </c>
      <c r="M51" s="23" t="s">
        <v>223</v>
      </c>
      <c r="N51" s="24">
        <v>55595</v>
      </c>
      <c r="O51" s="23" t="s">
        <v>182</v>
      </c>
      <c r="P51" s="25">
        <v>45479</v>
      </c>
      <c r="Q51" s="23" t="s">
        <v>247</v>
      </c>
      <c r="R51" s="24">
        <v>222380</v>
      </c>
      <c r="S51" s="24">
        <v>222380</v>
      </c>
    </row>
    <row r="52" spans="1:19" x14ac:dyDescent="0.25">
      <c r="A52" s="23" t="s">
        <v>172</v>
      </c>
      <c r="B52" s="23" t="s">
        <v>173</v>
      </c>
      <c r="C52" s="23" t="s">
        <v>24</v>
      </c>
      <c r="D52" s="23" t="s">
        <v>189</v>
      </c>
      <c r="E52" s="23" t="s">
        <v>222</v>
      </c>
      <c r="F52" s="23" t="s">
        <v>176</v>
      </c>
      <c r="G52" s="24">
        <v>-222380</v>
      </c>
      <c r="H52" s="23" t="s">
        <v>177</v>
      </c>
      <c r="I52" s="24">
        <v>-4</v>
      </c>
      <c r="J52" s="23" t="s">
        <v>178</v>
      </c>
      <c r="K52" s="23" t="s">
        <v>248</v>
      </c>
      <c r="L52" s="23" t="s">
        <v>195</v>
      </c>
      <c r="M52" s="23" t="s">
        <v>223</v>
      </c>
      <c r="N52" s="24">
        <v>55595</v>
      </c>
      <c r="O52" s="23" t="s">
        <v>182</v>
      </c>
      <c r="P52" s="25">
        <v>45963</v>
      </c>
      <c r="Q52" s="23" t="s">
        <v>247</v>
      </c>
      <c r="R52" s="24">
        <v>-212373</v>
      </c>
      <c r="S52" s="24">
        <v>222380</v>
      </c>
    </row>
    <row r="53" spans="1:19" x14ac:dyDescent="0.25">
      <c r="A53" s="23" t="s">
        <v>172</v>
      </c>
      <c r="B53" s="23" t="s">
        <v>173</v>
      </c>
      <c r="C53" s="23" t="s">
        <v>29</v>
      </c>
      <c r="D53" s="23" t="s">
        <v>184</v>
      </c>
      <c r="E53" s="23" t="s">
        <v>190</v>
      </c>
      <c r="F53" s="23" t="s">
        <v>176</v>
      </c>
      <c r="G53" s="24">
        <v>734310</v>
      </c>
      <c r="H53" s="23" t="s">
        <v>177</v>
      </c>
      <c r="I53" s="24">
        <v>10</v>
      </c>
      <c r="J53" s="23" t="s">
        <v>178</v>
      </c>
      <c r="K53" s="23" t="s">
        <v>249</v>
      </c>
      <c r="L53" s="23" t="s">
        <v>180</v>
      </c>
      <c r="M53" s="23" t="s">
        <v>192</v>
      </c>
      <c r="N53" s="24">
        <v>73431</v>
      </c>
      <c r="O53" s="23" t="s">
        <v>182</v>
      </c>
      <c r="P53" s="25">
        <v>45481</v>
      </c>
      <c r="Q53" s="23" t="s">
        <v>250</v>
      </c>
      <c r="R53" s="24">
        <v>734310</v>
      </c>
      <c r="S53" s="24">
        <v>734310</v>
      </c>
    </row>
    <row r="54" spans="1:19" x14ac:dyDescent="0.25">
      <c r="A54" s="23" t="s">
        <v>172</v>
      </c>
      <c r="B54" s="23" t="s">
        <v>173</v>
      </c>
      <c r="C54" s="23" t="s">
        <v>29</v>
      </c>
      <c r="D54" s="23" t="s">
        <v>174</v>
      </c>
      <c r="E54" s="23" t="s">
        <v>194</v>
      </c>
      <c r="F54" s="23" t="s">
        <v>176</v>
      </c>
      <c r="G54" s="24">
        <v>555290</v>
      </c>
      <c r="H54" s="23" t="s">
        <v>177</v>
      </c>
      <c r="I54" s="24">
        <v>5</v>
      </c>
      <c r="J54" s="23" t="s">
        <v>178</v>
      </c>
      <c r="K54" s="23" t="s">
        <v>249</v>
      </c>
      <c r="L54" s="23" t="s">
        <v>191</v>
      </c>
      <c r="M54" s="23" t="s">
        <v>196</v>
      </c>
      <c r="N54" s="24">
        <v>111058</v>
      </c>
      <c r="O54" s="23" t="s">
        <v>182</v>
      </c>
      <c r="P54" s="25">
        <v>45481</v>
      </c>
      <c r="Q54" s="23" t="s">
        <v>250</v>
      </c>
      <c r="R54" s="24">
        <v>555290</v>
      </c>
      <c r="S54" s="24">
        <v>555290</v>
      </c>
    </row>
    <row r="55" spans="1:19" x14ac:dyDescent="0.25">
      <c r="A55" s="23" t="s">
        <v>172</v>
      </c>
      <c r="B55" s="23" t="s">
        <v>173</v>
      </c>
      <c r="C55" s="23" t="s">
        <v>20</v>
      </c>
      <c r="D55" s="23" t="s">
        <v>184</v>
      </c>
      <c r="E55" s="23" t="s">
        <v>220</v>
      </c>
      <c r="F55" s="23" t="s">
        <v>176</v>
      </c>
      <c r="G55" s="24">
        <v>501820</v>
      </c>
      <c r="H55" s="23" t="s">
        <v>177</v>
      </c>
      <c r="I55" s="24">
        <v>10</v>
      </c>
      <c r="J55" s="23" t="s">
        <v>178</v>
      </c>
      <c r="K55" s="23" t="s">
        <v>251</v>
      </c>
      <c r="L55" s="23" t="s">
        <v>180</v>
      </c>
      <c r="M55" s="23" t="s">
        <v>221</v>
      </c>
      <c r="N55" s="24">
        <v>50182</v>
      </c>
      <c r="O55" s="23" t="s">
        <v>182</v>
      </c>
      <c r="P55" s="25">
        <v>45478</v>
      </c>
      <c r="Q55" s="23" t="s">
        <v>252</v>
      </c>
      <c r="R55" s="24">
        <v>501820</v>
      </c>
      <c r="S55" s="24">
        <v>501820</v>
      </c>
    </row>
    <row r="56" spans="1:19" x14ac:dyDescent="0.25">
      <c r="A56" s="23" t="s">
        <v>172</v>
      </c>
      <c r="B56" s="23" t="s">
        <v>173</v>
      </c>
      <c r="C56" s="23" t="s">
        <v>20</v>
      </c>
      <c r="D56" s="23" t="s">
        <v>174</v>
      </c>
      <c r="E56" s="23" t="s">
        <v>194</v>
      </c>
      <c r="F56" s="23" t="s">
        <v>176</v>
      </c>
      <c r="G56" s="24">
        <v>1776920</v>
      </c>
      <c r="H56" s="23" t="s">
        <v>177</v>
      </c>
      <c r="I56" s="24">
        <v>20</v>
      </c>
      <c r="J56" s="23" t="s">
        <v>178</v>
      </c>
      <c r="K56" s="23" t="s">
        <v>251</v>
      </c>
      <c r="L56" s="23" t="s">
        <v>191</v>
      </c>
      <c r="M56" s="23" t="s">
        <v>196</v>
      </c>
      <c r="N56" s="24">
        <v>88846</v>
      </c>
      <c r="O56" s="23" t="s">
        <v>182</v>
      </c>
      <c r="P56" s="25">
        <v>45478</v>
      </c>
      <c r="Q56" s="23" t="s">
        <v>252</v>
      </c>
      <c r="R56" s="24">
        <v>1821344</v>
      </c>
      <c r="S56" s="24">
        <v>1776920</v>
      </c>
    </row>
    <row r="57" spans="1:19" x14ac:dyDescent="0.25">
      <c r="A57" s="23" t="s">
        <v>172</v>
      </c>
      <c r="B57" s="23" t="s">
        <v>173</v>
      </c>
      <c r="C57" s="23" t="s">
        <v>30</v>
      </c>
      <c r="D57" s="23" t="s">
        <v>184</v>
      </c>
      <c r="E57" s="23" t="s">
        <v>190</v>
      </c>
      <c r="F57" s="23" t="s">
        <v>176</v>
      </c>
      <c r="G57" s="24">
        <v>367155</v>
      </c>
      <c r="H57" s="23" t="s">
        <v>177</v>
      </c>
      <c r="I57" s="24">
        <v>5</v>
      </c>
      <c r="J57" s="23" t="s">
        <v>178</v>
      </c>
      <c r="K57" s="23" t="s">
        <v>253</v>
      </c>
      <c r="L57" s="23" t="s">
        <v>180</v>
      </c>
      <c r="M57" s="23" t="s">
        <v>192</v>
      </c>
      <c r="N57" s="24">
        <v>73431</v>
      </c>
      <c r="O57" s="23" t="s">
        <v>182</v>
      </c>
      <c r="P57" s="25">
        <v>45484</v>
      </c>
      <c r="Q57" s="23" t="s">
        <v>254</v>
      </c>
      <c r="R57" s="24">
        <v>367155</v>
      </c>
      <c r="S57" s="24">
        <v>367155</v>
      </c>
    </row>
    <row r="58" spans="1:19" x14ac:dyDescent="0.25">
      <c r="A58" s="23" t="s">
        <v>172</v>
      </c>
      <c r="B58" s="23" t="s">
        <v>173</v>
      </c>
      <c r="C58" s="23" t="s">
        <v>30</v>
      </c>
      <c r="D58" s="23" t="s">
        <v>184</v>
      </c>
      <c r="E58" s="23" t="s">
        <v>190</v>
      </c>
      <c r="F58" s="23" t="s">
        <v>176</v>
      </c>
      <c r="G58" s="24">
        <v>-367155</v>
      </c>
      <c r="H58" s="23" t="s">
        <v>177</v>
      </c>
      <c r="I58" s="24">
        <v>-5</v>
      </c>
      <c r="J58" s="23" t="s">
        <v>178</v>
      </c>
      <c r="K58" s="23" t="s">
        <v>255</v>
      </c>
      <c r="L58" s="23" t="s">
        <v>180</v>
      </c>
      <c r="M58" s="23" t="s">
        <v>192</v>
      </c>
      <c r="N58" s="24">
        <v>73431</v>
      </c>
      <c r="O58" s="23" t="s">
        <v>182</v>
      </c>
      <c r="P58" s="25">
        <v>45570</v>
      </c>
      <c r="Q58" s="23" t="s">
        <v>254</v>
      </c>
      <c r="R58" s="24">
        <v>-367155</v>
      </c>
      <c r="S58" s="24">
        <v>367155</v>
      </c>
    </row>
    <row r="59" spans="1:19" x14ac:dyDescent="0.25">
      <c r="A59" s="23" t="s">
        <v>172</v>
      </c>
      <c r="B59" s="23" t="s">
        <v>173</v>
      </c>
      <c r="C59" s="23" t="s">
        <v>30</v>
      </c>
      <c r="D59" s="23" t="s">
        <v>189</v>
      </c>
      <c r="E59" s="23" t="s">
        <v>222</v>
      </c>
      <c r="F59" s="23" t="s">
        <v>176</v>
      </c>
      <c r="G59" s="24">
        <v>277975</v>
      </c>
      <c r="H59" s="23" t="s">
        <v>177</v>
      </c>
      <c r="I59" s="24">
        <v>5</v>
      </c>
      <c r="J59" s="23" t="s">
        <v>178</v>
      </c>
      <c r="K59" s="23" t="s">
        <v>253</v>
      </c>
      <c r="L59" s="23" t="s">
        <v>191</v>
      </c>
      <c r="M59" s="23" t="s">
        <v>223</v>
      </c>
      <c r="N59" s="24">
        <v>55595</v>
      </c>
      <c r="O59" s="23" t="s">
        <v>182</v>
      </c>
      <c r="P59" s="25">
        <v>45484</v>
      </c>
      <c r="Q59" s="23" t="s">
        <v>254</v>
      </c>
      <c r="R59" s="24">
        <v>277975</v>
      </c>
      <c r="S59" s="24">
        <v>555950</v>
      </c>
    </row>
    <row r="60" spans="1:19" x14ac:dyDescent="0.25">
      <c r="A60" s="23" t="s">
        <v>172</v>
      </c>
      <c r="B60" s="23" t="s">
        <v>173</v>
      </c>
      <c r="C60" s="23" t="s">
        <v>30</v>
      </c>
      <c r="D60" s="23" t="s">
        <v>189</v>
      </c>
      <c r="E60" s="23" t="s">
        <v>222</v>
      </c>
      <c r="F60" s="23" t="s">
        <v>176</v>
      </c>
      <c r="G60" s="24">
        <v>-277975</v>
      </c>
      <c r="H60" s="23" t="s">
        <v>177</v>
      </c>
      <c r="I60" s="24">
        <v>-5</v>
      </c>
      <c r="J60" s="23" t="s">
        <v>178</v>
      </c>
      <c r="K60" s="23" t="s">
        <v>255</v>
      </c>
      <c r="L60" s="23" t="s">
        <v>191</v>
      </c>
      <c r="M60" s="23" t="s">
        <v>223</v>
      </c>
      <c r="N60" s="24">
        <v>55595</v>
      </c>
      <c r="O60" s="23" t="s">
        <v>182</v>
      </c>
      <c r="P60" s="25">
        <v>45570</v>
      </c>
      <c r="Q60" s="23" t="s">
        <v>254</v>
      </c>
      <c r="R60" s="24">
        <v>-277975</v>
      </c>
      <c r="S60" s="24">
        <v>555950</v>
      </c>
    </row>
    <row r="61" spans="1:19" x14ac:dyDescent="0.25">
      <c r="A61" s="23" t="s">
        <v>172</v>
      </c>
      <c r="B61" s="23" t="s">
        <v>173</v>
      </c>
      <c r="C61" s="23" t="s">
        <v>28</v>
      </c>
      <c r="D61" s="23" t="s">
        <v>184</v>
      </c>
      <c r="E61" s="23" t="s">
        <v>220</v>
      </c>
      <c r="F61" s="23" t="s">
        <v>176</v>
      </c>
      <c r="G61" s="24">
        <v>250910</v>
      </c>
      <c r="H61" s="23" t="s">
        <v>177</v>
      </c>
      <c r="I61" s="24">
        <v>5</v>
      </c>
      <c r="J61" s="23" t="s">
        <v>178</v>
      </c>
      <c r="K61" s="23" t="s">
        <v>256</v>
      </c>
      <c r="L61" s="23" t="s">
        <v>180</v>
      </c>
      <c r="M61" s="23" t="s">
        <v>221</v>
      </c>
      <c r="N61" s="24">
        <v>50182</v>
      </c>
      <c r="O61" s="23" t="s">
        <v>182</v>
      </c>
      <c r="P61" s="25">
        <v>45479</v>
      </c>
      <c r="Q61" s="23" t="s">
        <v>257</v>
      </c>
      <c r="R61" s="24">
        <v>250910</v>
      </c>
      <c r="S61" s="24">
        <v>501820</v>
      </c>
    </row>
    <row r="62" spans="1:19" x14ac:dyDescent="0.25">
      <c r="A62" s="23" t="s">
        <v>172</v>
      </c>
      <c r="B62" s="23" t="s">
        <v>173</v>
      </c>
      <c r="C62" s="23" t="s">
        <v>28</v>
      </c>
      <c r="D62" s="23" t="s">
        <v>174</v>
      </c>
      <c r="E62" s="23" t="s">
        <v>202</v>
      </c>
      <c r="F62" s="23" t="s">
        <v>176</v>
      </c>
      <c r="G62" s="24">
        <v>371250</v>
      </c>
      <c r="H62" s="23" t="s">
        <v>177</v>
      </c>
      <c r="I62" s="24">
        <v>5</v>
      </c>
      <c r="J62" s="23" t="s">
        <v>178</v>
      </c>
      <c r="K62" s="23" t="s">
        <v>256</v>
      </c>
      <c r="L62" s="23" t="s">
        <v>191</v>
      </c>
      <c r="M62" s="23" t="s">
        <v>204</v>
      </c>
      <c r="N62" s="24">
        <v>74250</v>
      </c>
      <c r="O62" s="23" t="s">
        <v>182</v>
      </c>
      <c r="P62" s="25">
        <v>45479</v>
      </c>
      <c r="Q62" s="23" t="s">
        <v>257</v>
      </c>
      <c r="R62" s="24">
        <v>371250</v>
      </c>
      <c r="S62" s="24">
        <v>371250</v>
      </c>
    </row>
    <row r="63" spans="1:19" x14ac:dyDescent="0.25">
      <c r="A63" s="23" t="s">
        <v>172</v>
      </c>
      <c r="B63" s="23" t="s">
        <v>173</v>
      </c>
      <c r="C63" s="23" t="s">
        <v>27</v>
      </c>
      <c r="D63" s="23" t="s">
        <v>184</v>
      </c>
      <c r="E63" s="23" t="s">
        <v>220</v>
      </c>
      <c r="F63" s="23" t="s">
        <v>176</v>
      </c>
      <c r="G63" s="24">
        <v>150546</v>
      </c>
      <c r="H63" s="23" t="s">
        <v>177</v>
      </c>
      <c r="I63" s="24">
        <v>3</v>
      </c>
      <c r="J63" s="23" t="s">
        <v>178</v>
      </c>
      <c r="K63" s="23" t="s">
        <v>258</v>
      </c>
      <c r="L63" s="23" t="s">
        <v>180</v>
      </c>
      <c r="M63" s="23" t="s">
        <v>221</v>
      </c>
      <c r="N63" s="24">
        <v>50182</v>
      </c>
      <c r="O63" s="23" t="s">
        <v>182</v>
      </c>
      <c r="P63" s="25">
        <v>45479</v>
      </c>
      <c r="Q63" s="23" t="s">
        <v>259</v>
      </c>
      <c r="R63" s="24">
        <v>150546</v>
      </c>
      <c r="S63" s="24">
        <v>250910</v>
      </c>
    </row>
    <row r="64" spans="1:19" x14ac:dyDescent="0.25">
      <c r="A64" s="23" t="s">
        <v>172</v>
      </c>
      <c r="B64" s="23" t="s">
        <v>173</v>
      </c>
      <c r="C64" s="23" t="s">
        <v>27</v>
      </c>
      <c r="D64" s="23" t="s">
        <v>174</v>
      </c>
      <c r="E64" s="23" t="s">
        <v>185</v>
      </c>
      <c r="F64" s="23" t="s">
        <v>176</v>
      </c>
      <c r="G64" s="24">
        <v>138000</v>
      </c>
      <c r="H64" s="23" t="s">
        <v>177</v>
      </c>
      <c r="I64" s="24">
        <v>3</v>
      </c>
      <c r="J64" s="23" t="s">
        <v>178</v>
      </c>
      <c r="K64" s="23" t="s">
        <v>258</v>
      </c>
      <c r="L64" s="23" t="s">
        <v>191</v>
      </c>
      <c r="M64" s="23" t="s">
        <v>187</v>
      </c>
      <c r="N64" s="24">
        <v>46000</v>
      </c>
      <c r="O64" s="23" t="s">
        <v>182</v>
      </c>
      <c r="P64" s="25">
        <v>45479</v>
      </c>
      <c r="Q64" s="23" t="s">
        <v>259</v>
      </c>
      <c r="R64" s="24">
        <v>138000</v>
      </c>
      <c r="S64" s="24">
        <v>230000</v>
      </c>
    </row>
    <row r="65" spans="1:19" x14ac:dyDescent="0.25">
      <c r="A65" s="23" t="s">
        <v>172</v>
      </c>
      <c r="B65" s="23" t="s">
        <v>173</v>
      </c>
      <c r="C65" s="23" t="s">
        <v>27</v>
      </c>
      <c r="D65" s="23" t="s">
        <v>189</v>
      </c>
      <c r="E65" s="23" t="s">
        <v>222</v>
      </c>
      <c r="F65" s="23" t="s">
        <v>176</v>
      </c>
      <c r="G65" s="24">
        <v>166785</v>
      </c>
      <c r="H65" s="23" t="s">
        <v>177</v>
      </c>
      <c r="I65" s="24">
        <v>3</v>
      </c>
      <c r="J65" s="23" t="s">
        <v>178</v>
      </c>
      <c r="K65" s="23" t="s">
        <v>258</v>
      </c>
      <c r="L65" s="23" t="s">
        <v>195</v>
      </c>
      <c r="M65" s="23" t="s">
        <v>223</v>
      </c>
      <c r="N65" s="24">
        <v>55595</v>
      </c>
      <c r="O65" s="23" t="s">
        <v>182</v>
      </c>
      <c r="P65" s="25">
        <v>45479</v>
      </c>
      <c r="Q65" s="23" t="s">
        <v>259</v>
      </c>
      <c r="R65" s="24">
        <v>166785</v>
      </c>
      <c r="S65" s="24">
        <v>277975</v>
      </c>
    </row>
    <row r="66" spans="1:19" x14ac:dyDescent="0.25">
      <c r="A66" s="23" t="s">
        <v>172</v>
      </c>
      <c r="B66" s="23" t="s">
        <v>173</v>
      </c>
      <c r="C66" s="23" t="s">
        <v>31</v>
      </c>
      <c r="D66" s="23" t="s">
        <v>184</v>
      </c>
      <c r="E66" s="23" t="s">
        <v>194</v>
      </c>
      <c r="F66" s="23" t="s">
        <v>176</v>
      </c>
      <c r="G66" s="24">
        <v>555290</v>
      </c>
      <c r="H66" s="23" t="s">
        <v>177</v>
      </c>
      <c r="I66" s="24">
        <v>5</v>
      </c>
      <c r="J66" s="23" t="s">
        <v>178</v>
      </c>
      <c r="K66" s="23" t="s">
        <v>260</v>
      </c>
      <c r="L66" s="23" t="s">
        <v>180</v>
      </c>
      <c r="M66" s="23" t="s">
        <v>196</v>
      </c>
      <c r="N66" s="24">
        <v>111058</v>
      </c>
      <c r="O66" s="23" t="s">
        <v>182</v>
      </c>
      <c r="P66" s="25">
        <v>45483</v>
      </c>
      <c r="Q66" s="23" t="s">
        <v>261</v>
      </c>
      <c r="R66" s="24">
        <v>555290</v>
      </c>
      <c r="S66" s="24">
        <v>555290</v>
      </c>
    </row>
    <row r="67" spans="1:19" x14ac:dyDescent="0.25">
      <c r="A67" s="23" t="s">
        <v>172</v>
      </c>
      <c r="B67" s="23" t="s">
        <v>173</v>
      </c>
      <c r="C67" s="23" t="s">
        <v>39</v>
      </c>
      <c r="D67" s="23" t="s">
        <v>184</v>
      </c>
      <c r="E67" s="23" t="s">
        <v>190</v>
      </c>
      <c r="F67" s="23" t="s">
        <v>176</v>
      </c>
      <c r="G67" s="24">
        <v>73431</v>
      </c>
      <c r="H67" s="23" t="s">
        <v>177</v>
      </c>
      <c r="I67" s="24">
        <v>1</v>
      </c>
      <c r="J67" s="23" t="s">
        <v>178</v>
      </c>
      <c r="K67" s="23" t="s">
        <v>262</v>
      </c>
      <c r="L67" s="23" t="s">
        <v>180</v>
      </c>
      <c r="M67" s="23" t="s">
        <v>192</v>
      </c>
      <c r="N67" s="24">
        <v>73431</v>
      </c>
      <c r="O67" s="23" t="s">
        <v>182</v>
      </c>
      <c r="P67" s="25">
        <v>45493</v>
      </c>
      <c r="Q67" s="23" t="s">
        <v>263</v>
      </c>
      <c r="R67" s="24">
        <v>73431</v>
      </c>
      <c r="S67" s="24">
        <v>73431</v>
      </c>
    </row>
    <row r="68" spans="1:19" x14ac:dyDescent="0.25">
      <c r="A68" s="23" t="s">
        <v>172</v>
      </c>
      <c r="B68" s="23" t="s">
        <v>173</v>
      </c>
      <c r="C68" s="23" t="s">
        <v>39</v>
      </c>
      <c r="D68" s="23" t="s">
        <v>174</v>
      </c>
      <c r="E68" s="23" t="s">
        <v>222</v>
      </c>
      <c r="F68" s="23" t="s">
        <v>176</v>
      </c>
      <c r="G68" s="24">
        <v>111190</v>
      </c>
      <c r="H68" s="23" t="s">
        <v>177</v>
      </c>
      <c r="I68" s="24">
        <v>2</v>
      </c>
      <c r="J68" s="23" t="s">
        <v>178</v>
      </c>
      <c r="K68" s="23" t="s">
        <v>262</v>
      </c>
      <c r="L68" s="23" t="s">
        <v>191</v>
      </c>
      <c r="M68" s="23" t="s">
        <v>223</v>
      </c>
      <c r="N68" s="24">
        <v>55595</v>
      </c>
      <c r="O68" s="23" t="s">
        <v>182</v>
      </c>
      <c r="P68" s="25">
        <v>45493</v>
      </c>
      <c r="Q68" s="23" t="s">
        <v>263</v>
      </c>
      <c r="R68" s="24">
        <v>111190</v>
      </c>
      <c r="S68" s="24">
        <v>111190</v>
      </c>
    </row>
    <row r="69" spans="1:19" x14ac:dyDescent="0.25">
      <c r="A69" s="23" t="s">
        <v>172</v>
      </c>
      <c r="B69" s="23" t="s">
        <v>173</v>
      </c>
      <c r="C69" s="23" t="s">
        <v>39</v>
      </c>
      <c r="D69" s="23" t="s">
        <v>189</v>
      </c>
      <c r="E69" s="23" t="s">
        <v>205</v>
      </c>
      <c r="F69" s="23" t="s">
        <v>176</v>
      </c>
      <c r="G69" s="24">
        <v>141900</v>
      </c>
      <c r="H69" s="23" t="s">
        <v>177</v>
      </c>
      <c r="I69" s="24">
        <v>2</v>
      </c>
      <c r="J69" s="23" t="s">
        <v>178</v>
      </c>
      <c r="K69" s="23" t="s">
        <v>262</v>
      </c>
      <c r="L69" s="23" t="s">
        <v>195</v>
      </c>
      <c r="M69" s="23" t="s">
        <v>207</v>
      </c>
      <c r="N69" s="24">
        <v>70950</v>
      </c>
      <c r="O69" s="23" t="s">
        <v>182</v>
      </c>
      <c r="P69" s="25">
        <v>45493</v>
      </c>
      <c r="Q69" s="23" t="s">
        <v>263</v>
      </c>
      <c r="R69" s="24">
        <v>141900</v>
      </c>
      <c r="S69" s="24">
        <v>283800</v>
      </c>
    </row>
    <row r="70" spans="1:19" x14ac:dyDescent="0.25">
      <c r="A70" s="23" t="s">
        <v>172</v>
      </c>
      <c r="B70" s="23" t="s">
        <v>173</v>
      </c>
      <c r="C70" s="23" t="s">
        <v>39</v>
      </c>
      <c r="D70" s="23" t="s">
        <v>193</v>
      </c>
      <c r="E70" s="23" t="s">
        <v>264</v>
      </c>
      <c r="F70" s="23" t="s">
        <v>176</v>
      </c>
      <c r="G70" s="24">
        <v>446424</v>
      </c>
      <c r="H70" s="23" t="s">
        <v>177</v>
      </c>
      <c r="I70" s="24">
        <v>4</v>
      </c>
      <c r="J70" s="23" t="s">
        <v>178</v>
      </c>
      <c r="K70" s="23" t="s">
        <v>262</v>
      </c>
      <c r="L70" s="23" t="s">
        <v>199</v>
      </c>
      <c r="M70" s="23" t="s">
        <v>265</v>
      </c>
      <c r="N70" s="24">
        <v>111606</v>
      </c>
      <c r="O70" s="23" t="s">
        <v>182</v>
      </c>
      <c r="P70" s="25">
        <v>45493</v>
      </c>
      <c r="Q70" s="23" t="s">
        <v>263</v>
      </c>
      <c r="R70" s="24">
        <v>446424</v>
      </c>
      <c r="S70" s="24">
        <v>446424</v>
      </c>
    </row>
    <row r="71" spans="1:19" x14ac:dyDescent="0.25">
      <c r="A71" s="23" t="s">
        <v>172</v>
      </c>
      <c r="B71" s="23" t="s">
        <v>173</v>
      </c>
      <c r="C71" s="23" t="s">
        <v>34</v>
      </c>
      <c r="D71" s="23" t="s">
        <v>174</v>
      </c>
      <c r="E71" s="23" t="s">
        <v>222</v>
      </c>
      <c r="F71" s="23" t="s">
        <v>176</v>
      </c>
      <c r="G71" s="24">
        <v>166785</v>
      </c>
      <c r="H71" s="23" t="s">
        <v>177</v>
      </c>
      <c r="I71" s="24">
        <v>3</v>
      </c>
      <c r="J71" s="23" t="s">
        <v>178</v>
      </c>
      <c r="K71" s="23" t="s">
        <v>266</v>
      </c>
      <c r="L71" s="23" t="s">
        <v>180</v>
      </c>
      <c r="M71" s="23" t="s">
        <v>223</v>
      </c>
      <c r="N71" s="24">
        <v>55595</v>
      </c>
      <c r="O71" s="23" t="s">
        <v>182</v>
      </c>
      <c r="P71" s="25">
        <v>45486</v>
      </c>
      <c r="Q71" s="23" t="s">
        <v>267</v>
      </c>
      <c r="R71" s="24">
        <v>166785</v>
      </c>
      <c r="S71" s="24">
        <v>166785</v>
      </c>
    </row>
    <row r="72" spans="1:19" x14ac:dyDescent="0.25">
      <c r="A72" s="23" t="s">
        <v>172</v>
      </c>
      <c r="B72" s="23" t="s">
        <v>173</v>
      </c>
      <c r="C72" s="23" t="s">
        <v>34</v>
      </c>
      <c r="D72" s="23" t="s">
        <v>189</v>
      </c>
      <c r="E72" s="23" t="s">
        <v>194</v>
      </c>
      <c r="F72" s="23" t="s">
        <v>176</v>
      </c>
      <c r="G72" s="24">
        <v>666348</v>
      </c>
      <c r="H72" s="23" t="s">
        <v>177</v>
      </c>
      <c r="I72" s="24">
        <v>6</v>
      </c>
      <c r="J72" s="23" t="s">
        <v>178</v>
      </c>
      <c r="K72" s="23" t="s">
        <v>266</v>
      </c>
      <c r="L72" s="23" t="s">
        <v>191</v>
      </c>
      <c r="M72" s="23" t="s">
        <v>196</v>
      </c>
      <c r="N72" s="24">
        <v>111058</v>
      </c>
      <c r="O72" s="23" t="s">
        <v>182</v>
      </c>
      <c r="P72" s="25">
        <v>45486</v>
      </c>
      <c r="Q72" s="23" t="s">
        <v>267</v>
      </c>
      <c r="R72" s="24">
        <v>666348</v>
      </c>
      <c r="S72" s="24">
        <v>666348</v>
      </c>
    </row>
    <row r="73" spans="1:19" x14ac:dyDescent="0.25">
      <c r="A73" s="23" t="s">
        <v>172</v>
      </c>
      <c r="B73" s="23" t="s">
        <v>173</v>
      </c>
      <c r="C73" s="23" t="s">
        <v>32</v>
      </c>
      <c r="D73" s="23" t="s">
        <v>184</v>
      </c>
      <c r="E73" s="23" t="s">
        <v>190</v>
      </c>
      <c r="F73" s="23" t="s">
        <v>176</v>
      </c>
      <c r="G73" s="24">
        <v>734310</v>
      </c>
      <c r="H73" s="23" t="s">
        <v>177</v>
      </c>
      <c r="I73" s="24">
        <v>10</v>
      </c>
      <c r="J73" s="23" t="s">
        <v>178</v>
      </c>
      <c r="K73" s="23" t="s">
        <v>268</v>
      </c>
      <c r="L73" s="23" t="s">
        <v>180</v>
      </c>
      <c r="M73" s="23" t="s">
        <v>192</v>
      </c>
      <c r="N73" s="24">
        <v>73431</v>
      </c>
      <c r="O73" s="23" t="s">
        <v>182</v>
      </c>
      <c r="P73" s="25">
        <v>45484</v>
      </c>
      <c r="Q73" s="23" t="s">
        <v>269</v>
      </c>
      <c r="R73" s="24">
        <v>734310</v>
      </c>
      <c r="S73" s="24">
        <v>734310</v>
      </c>
    </row>
    <row r="74" spans="1:19" x14ac:dyDescent="0.25">
      <c r="A74" s="23" t="s">
        <v>172</v>
      </c>
      <c r="B74" s="23" t="s">
        <v>173</v>
      </c>
      <c r="C74" s="23" t="s">
        <v>32</v>
      </c>
      <c r="D74" s="23" t="s">
        <v>174</v>
      </c>
      <c r="E74" s="23" t="s">
        <v>205</v>
      </c>
      <c r="F74" s="23" t="s">
        <v>176</v>
      </c>
      <c r="G74" s="24">
        <v>212850</v>
      </c>
      <c r="H74" s="23" t="s">
        <v>177</v>
      </c>
      <c r="I74" s="24">
        <v>3</v>
      </c>
      <c r="J74" s="23" t="s">
        <v>178</v>
      </c>
      <c r="K74" s="23" t="s">
        <v>268</v>
      </c>
      <c r="L74" s="23" t="s">
        <v>191</v>
      </c>
      <c r="M74" s="23" t="s">
        <v>207</v>
      </c>
      <c r="N74" s="24">
        <v>70950</v>
      </c>
      <c r="O74" s="23" t="s">
        <v>182</v>
      </c>
      <c r="P74" s="25">
        <v>45484</v>
      </c>
      <c r="Q74" s="23" t="s">
        <v>269</v>
      </c>
      <c r="R74" s="24">
        <v>212850</v>
      </c>
      <c r="S74" s="24">
        <v>212850</v>
      </c>
    </row>
    <row r="75" spans="1:19" x14ac:dyDescent="0.25">
      <c r="A75" s="23" t="s">
        <v>172</v>
      </c>
      <c r="B75" s="23" t="s">
        <v>173</v>
      </c>
      <c r="C75" s="23" t="s">
        <v>33</v>
      </c>
      <c r="D75" s="23" t="s">
        <v>184</v>
      </c>
      <c r="E75" s="23" t="s">
        <v>194</v>
      </c>
      <c r="F75" s="23" t="s">
        <v>176</v>
      </c>
      <c r="G75" s="24">
        <v>444232</v>
      </c>
      <c r="H75" s="23" t="s">
        <v>177</v>
      </c>
      <c r="I75" s="24">
        <v>4</v>
      </c>
      <c r="J75" s="23" t="s">
        <v>178</v>
      </c>
      <c r="K75" s="23" t="s">
        <v>270</v>
      </c>
      <c r="L75" s="23" t="s">
        <v>180</v>
      </c>
      <c r="M75" s="23" t="s">
        <v>196</v>
      </c>
      <c r="N75" s="24">
        <v>111058</v>
      </c>
      <c r="O75" s="23" t="s">
        <v>182</v>
      </c>
      <c r="P75" s="25">
        <v>45489</v>
      </c>
      <c r="Q75" s="23" t="s">
        <v>271</v>
      </c>
      <c r="R75" s="24">
        <v>444232</v>
      </c>
      <c r="S75" s="24">
        <v>444232</v>
      </c>
    </row>
    <row r="76" spans="1:19" x14ac:dyDescent="0.25">
      <c r="A76" s="23" t="s">
        <v>172</v>
      </c>
      <c r="B76" s="23" t="s">
        <v>173</v>
      </c>
      <c r="C76" s="23" t="s">
        <v>33</v>
      </c>
      <c r="D76" s="23" t="s">
        <v>174</v>
      </c>
      <c r="E76" s="23" t="s">
        <v>190</v>
      </c>
      <c r="F76" s="23" t="s">
        <v>176</v>
      </c>
      <c r="G76" s="24">
        <v>293724</v>
      </c>
      <c r="H76" s="23" t="s">
        <v>177</v>
      </c>
      <c r="I76" s="24">
        <v>4</v>
      </c>
      <c r="J76" s="23" t="s">
        <v>178</v>
      </c>
      <c r="K76" s="23" t="s">
        <v>270</v>
      </c>
      <c r="L76" s="23" t="s">
        <v>191</v>
      </c>
      <c r="M76" s="23" t="s">
        <v>192</v>
      </c>
      <c r="N76" s="24">
        <v>73431</v>
      </c>
      <c r="O76" s="23" t="s">
        <v>182</v>
      </c>
      <c r="P76" s="25">
        <v>45489</v>
      </c>
      <c r="Q76" s="23" t="s">
        <v>271</v>
      </c>
      <c r="R76" s="24">
        <v>293724</v>
      </c>
      <c r="S76" s="24">
        <v>293724</v>
      </c>
    </row>
    <row r="77" spans="1:19" x14ac:dyDescent="0.25">
      <c r="A77" s="23" t="s">
        <v>172</v>
      </c>
      <c r="B77" s="23" t="s">
        <v>173</v>
      </c>
      <c r="C77" s="23" t="s">
        <v>35</v>
      </c>
      <c r="D77" s="23" t="s">
        <v>184</v>
      </c>
      <c r="E77" s="23" t="s">
        <v>190</v>
      </c>
      <c r="F77" s="23" t="s">
        <v>176</v>
      </c>
      <c r="G77" s="24">
        <v>367155</v>
      </c>
      <c r="H77" s="23" t="s">
        <v>177</v>
      </c>
      <c r="I77" s="24">
        <v>5</v>
      </c>
      <c r="J77" s="23" t="s">
        <v>178</v>
      </c>
      <c r="K77" s="23" t="s">
        <v>272</v>
      </c>
      <c r="L77" s="23" t="s">
        <v>180</v>
      </c>
      <c r="M77" s="23" t="s">
        <v>192</v>
      </c>
      <c r="N77" s="24">
        <v>73431</v>
      </c>
      <c r="O77" s="23" t="s">
        <v>182</v>
      </c>
      <c r="P77" s="25">
        <v>45489</v>
      </c>
      <c r="Q77" s="23" t="s">
        <v>273</v>
      </c>
      <c r="R77" s="24">
        <v>367155</v>
      </c>
      <c r="S77" s="24">
        <v>367155</v>
      </c>
    </row>
    <row r="78" spans="1:19" x14ac:dyDescent="0.25">
      <c r="A78" s="23" t="s">
        <v>172</v>
      </c>
      <c r="B78" s="23" t="s">
        <v>173</v>
      </c>
      <c r="C78" s="23" t="s">
        <v>35</v>
      </c>
      <c r="D78" s="23" t="s">
        <v>174</v>
      </c>
      <c r="E78" s="23" t="s">
        <v>194</v>
      </c>
      <c r="F78" s="23" t="s">
        <v>176</v>
      </c>
      <c r="G78" s="24">
        <v>555290</v>
      </c>
      <c r="H78" s="23" t="s">
        <v>177</v>
      </c>
      <c r="I78" s="24">
        <v>5</v>
      </c>
      <c r="J78" s="23" t="s">
        <v>178</v>
      </c>
      <c r="K78" s="23" t="s">
        <v>272</v>
      </c>
      <c r="L78" s="23" t="s">
        <v>191</v>
      </c>
      <c r="M78" s="23" t="s">
        <v>196</v>
      </c>
      <c r="N78" s="24">
        <v>111058</v>
      </c>
      <c r="O78" s="23" t="s">
        <v>182</v>
      </c>
      <c r="P78" s="25">
        <v>45489</v>
      </c>
      <c r="Q78" s="23" t="s">
        <v>273</v>
      </c>
      <c r="R78" s="24">
        <v>555290</v>
      </c>
      <c r="S78" s="24">
        <v>555290</v>
      </c>
    </row>
    <row r="79" spans="1:19" x14ac:dyDescent="0.25">
      <c r="A79" s="23" t="s">
        <v>172</v>
      </c>
      <c r="B79" s="23" t="s">
        <v>173</v>
      </c>
      <c r="C79" s="23" t="s">
        <v>35</v>
      </c>
      <c r="D79" s="23" t="s">
        <v>189</v>
      </c>
      <c r="E79" s="23" t="s">
        <v>222</v>
      </c>
      <c r="F79" s="23" t="s">
        <v>176</v>
      </c>
      <c r="G79" s="24">
        <v>277975</v>
      </c>
      <c r="H79" s="23" t="s">
        <v>177</v>
      </c>
      <c r="I79" s="24">
        <v>5</v>
      </c>
      <c r="J79" s="23" t="s">
        <v>178</v>
      </c>
      <c r="K79" s="23" t="s">
        <v>272</v>
      </c>
      <c r="L79" s="23" t="s">
        <v>195</v>
      </c>
      <c r="M79" s="23" t="s">
        <v>223</v>
      </c>
      <c r="N79" s="24">
        <v>55595</v>
      </c>
      <c r="O79" s="23" t="s">
        <v>182</v>
      </c>
      <c r="P79" s="25">
        <v>45489</v>
      </c>
      <c r="Q79" s="23" t="s">
        <v>273</v>
      </c>
      <c r="R79" s="24">
        <v>277975</v>
      </c>
      <c r="S79" s="24">
        <v>277975</v>
      </c>
    </row>
    <row r="80" spans="1:19" x14ac:dyDescent="0.25">
      <c r="A80" s="23" t="s">
        <v>172</v>
      </c>
      <c r="B80" s="23" t="s">
        <v>173</v>
      </c>
      <c r="C80" s="23" t="s">
        <v>38</v>
      </c>
      <c r="D80" s="23" t="s">
        <v>184</v>
      </c>
      <c r="E80" s="23" t="s">
        <v>190</v>
      </c>
      <c r="F80" s="23" t="s">
        <v>176</v>
      </c>
      <c r="G80" s="24">
        <v>367155</v>
      </c>
      <c r="H80" s="23" t="s">
        <v>177</v>
      </c>
      <c r="I80" s="24">
        <v>5</v>
      </c>
      <c r="J80" s="23" t="s">
        <v>178</v>
      </c>
      <c r="K80" s="23" t="s">
        <v>274</v>
      </c>
      <c r="L80" s="23" t="s">
        <v>180</v>
      </c>
      <c r="M80" s="23" t="s">
        <v>192</v>
      </c>
      <c r="N80" s="24">
        <v>73431</v>
      </c>
      <c r="O80" s="23" t="s">
        <v>182</v>
      </c>
      <c r="P80" s="25">
        <v>45514</v>
      </c>
      <c r="Q80" s="23" t="s">
        <v>275</v>
      </c>
      <c r="R80" s="24">
        <v>325195</v>
      </c>
      <c r="S80" s="24">
        <v>660879</v>
      </c>
    </row>
    <row r="81" spans="1:19" x14ac:dyDescent="0.25">
      <c r="A81" s="23" t="s">
        <v>172</v>
      </c>
      <c r="B81" s="23" t="s">
        <v>173</v>
      </c>
      <c r="C81" s="23" t="s">
        <v>38</v>
      </c>
      <c r="D81" s="23" t="s">
        <v>174</v>
      </c>
      <c r="E81" s="23" t="s">
        <v>194</v>
      </c>
      <c r="F81" s="23" t="s">
        <v>176</v>
      </c>
      <c r="G81" s="24">
        <v>555290</v>
      </c>
      <c r="H81" s="23" t="s">
        <v>177</v>
      </c>
      <c r="I81" s="24">
        <v>5</v>
      </c>
      <c r="J81" s="23" t="s">
        <v>178</v>
      </c>
      <c r="K81" s="23" t="s">
        <v>274</v>
      </c>
      <c r="L81" s="23" t="s">
        <v>191</v>
      </c>
      <c r="M81" s="23" t="s">
        <v>196</v>
      </c>
      <c r="N81" s="24">
        <v>111058</v>
      </c>
      <c r="O81" s="23" t="s">
        <v>182</v>
      </c>
      <c r="P81" s="25">
        <v>45514</v>
      </c>
      <c r="Q81" s="23" t="s">
        <v>275</v>
      </c>
      <c r="R81" s="24">
        <v>555290</v>
      </c>
      <c r="S81" s="24">
        <v>555290</v>
      </c>
    </row>
    <row r="82" spans="1:19" x14ac:dyDescent="0.25">
      <c r="A82" s="23" t="s">
        <v>172</v>
      </c>
      <c r="B82" s="23" t="s">
        <v>173</v>
      </c>
      <c r="C82" s="23" t="s">
        <v>38</v>
      </c>
      <c r="D82" s="23" t="s">
        <v>189</v>
      </c>
      <c r="E82" s="23" t="s">
        <v>185</v>
      </c>
      <c r="F82" s="23" t="s">
        <v>176</v>
      </c>
      <c r="G82" s="24">
        <v>230000</v>
      </c>
      <c r="H82" s="23" t="s">
        <v>177</v>
      </c>
      <c r="I82" s="24">
        <v>5</v>
      </c>
      <c r="J82" s="23" t="s">
        <v>178</v>
      </c>
      <c r="K82" s="23" t="s">
        <v>274</v>
      </c>
      <c r="L82" s="23" t="s">
        <v>195</v>
      </c>
      <c r="M82" s="23" t="s">
        <v>187</v>
      </c>
      <c r="N82" s="24">
        <v>46000</v>
      </c>
      <c r="O82" s="23" t="s">
        <v>182</v>
      </c>
      <c r="P82" s="25">
        <v>45514</v>
      </c>
      <c r="Q82" s="23" t="s">
        <v>275</v>
      </c>
      <c r="R82" s="24">
        <v>230000</v>
      </c>
      <c r="S82" s="24">
        <v>230000</v>
      </c>
    </row>
    <row r="83" spans="1:19" x14ac:dyDescent="0.25">
      <c r="A83" s="23" t="s">
        <v>172</v>
      </c>
      <c r="B83" s="23" t="s">
        <v>173</v>
      </c>
      <c r="C83" s="23" t="s">
        <v>38</v>
      </c>
      <c r="D83" s="23" t="s">
        <v>193</v>
      </c>
      <c r="E83" s="23" t="s">
        <v>220</v>
      </c>
      <c r="F83" s="23" t="s">
        <v>176</v>
      </c>
      <c r="G83" s="24">
        <v>150546</v>
      </c>
      <c r="H83" s="23" t="s">
        <v>177</v>
      </c>
      <c r="I83" s="24">
        <v>3</v>
      </c>
      <c r="J83" s="23" t="s">
        <v>178</v>
      </c>
      <c r="K83" s="23" t="s">
        <v>274</v>
      </c>
      <c r="L83" s="23" t="s">
        <v>199</v>
      </c>
      <c r="M83" s="23" t="s">
        <v>221</v>
      </c>
      <c r="N83" s="24">
        <v>50182</v>
      </c>
      <c r="O83" s="23" t="s">
        <v>182</v>
      </c>
      <c r="P83" s="25">
        <v>45514</v>
      </c>
      <c r="Q83" s="23" t="s">
        <v>275</v>
      </c>
      <c r="R83" s="24">
        <v>150546</v>
      </c>
      <c r="S83" s="24">
        <v>200728</v>
      </c>
    </row>
    <row r="84" spans="1:19" x14ac:dyDescent="0.25">
      <c r="A84" s="23" t="s">
        <v>172</v>
      </c>
      <c r="B84" s="23" t="s">
        <v>173</v>
      </c>
      <c r="C84" s="23" t="s">
        <v>38</v>
      </c>
      <c r="D84" s="23" t="s">
        <v>209</v>
      </c>
      <c r="E84" s="23" t="s">
        <v>205</v>
      </c>
      <c r="F84" s="23" t="s">
        <v>176</v>
      </c>
      <c r="G84" s="24">
        <v>212850</v>
      </c>
      <c r="H84" s="23" t="s">
        <v>177</v>
      </c>
      <c r="I84" s="24">
        <v>3</v>
      </c>
      <c r="J84" s="23" t="s">
        <v>178</v>
      </c>
      <c r="K84" s="23" t="s">
        <v>274</v>
      </c>
      <c r="L84" s="23" t="s">
        <v>203</v>
      </c>
      <c r="M84" s="23" t="s">
        <v>207</v>
      </c>
      <c r="N84" s="24">
        <v>70950</v>
      </c>
      <c r="O84" s="23" t="s">
        <v>182</v>
      </c>
      <c r="P84" s="25">
        <v>45514</v>
      </c>
      <c r="Q84" s="23" t="s">
        <v>275</v>
      </c>
      <c r="R84" s="24">
        <v>212850</v>
      </c>
      <c r="S84" s="24">
        <v>283800</v>
      </c>
    </row>
    <row r="85" spans="1:19" x14ac:dyDescent="0.25">
      <c r="A85" s="23" t="s">
        <v>172</v>
      </c>
      <c r="B85" s="23" t="s">
        <v>173</v>
      </c>
      <c r="C85" s="23" t="s">
        <v>38</v>
      </c>
      <c r="D85" s="23" t="s">
        <v>197</v>
      </c>
      <c r="E85" s="23" t="s">
        <v>202</v>
      </c>
      <c r="F85" s="23" t="s">
        <v>176</v>
      </c>
      <c r="G85" s="24">
        <v>222750</v>
      </c>
      <c r="H85" s="23" t="s">
        <v>177</v>
      </c>
      <c r="I85" s="24">
        <v>3</v>
      </c>
      <c r="J85" s="23" t="s">
        <v>178</v>
      </c>
      <c r="K85" s="23" t="s">
        <v>274</v>
      </c>
      <c r="L85" s="23" t="s">
        <v>225</v>
      </c>
      <c r="M85" s="23" t="s">
        <v>204</v>
      </c>
      <c r="N85" s="24">
        <v>74250</v>
      </c>
      <c r="O85" s="23" t="s">
        <v>182</v>
      </c>
      <c r="P85" s="25">
        <v>45514</v>
      </c>
      <c r="Q85" s="23" t="s">
        <v>275</v>
      </c>
      <c r="R85" s="24">
        <v>222750</v>
      </c>
      <c r="S85" s="24">
        <v>297000</v>
      </c>
    </row>
    <row r="86" spans="1:19" x14ac:dyDescent="0.25">
      <c r="A86" s="23" t="s">
        <v>172</v>
      </c>
      <c r="B86" s="23" t="s">
        <v>173</v>
      </c>
      <c r="C86" s="23" t="s">
        <v>36</v>
      </c>
      <c r="D86" s="23" t="s">
        <v>184</v>
      </c>
      <c r="E86" s="23" t="s">
        <v>190</v>
      </c>
      <c r="F86" s="23" t="s">
        <v>176</v>
      </c>
      <c r="G86" s="24">
        <v>367155</v>
      </c>
      <c r="H86" s="23" t="s">
        <v>177</v>
      </c>
      <c r="I86" s="24">
        <v>5</v>
      </c>
      <c r="J86" s="23" t="s">
        <v>178</v>
      </c>
      <c r="K86" s="23" t="s">
        <v>276</v>
      </c>
      <c r="L86" s="23" t="s">
        <v>180</v>
      </c>
      <c r="M86" s="23" t="s">
        <v>192</v>
      </c>
      <c r="N86" s="24">
        <v>73431</v>
      </c>
      <c r="O86" s="23" t="s">
        <v>182</v>
      </c>
      <c r="P86" s="25">
        <v>45488</v>
      </c>
      <c r="Q86" s="23" t="s">
        <v>277</v>
      </c>
      <c r="R86" s="24">
        <v>367155</v>
      </c>
      <c r="S86" s="24">
        <v>367155</v>
      </c>
    </row>
    <row r="87" spans="1:19" x14ac:dyDescent="0.25">
      <c r="A87" s="23" t="s">
        <v>172</v>
      </c>
      <c r="B87" s="23" t="s">
        <v>173</v>
      </c>
      <c r="C87" s="23" t="s">
        <v>36</v>
      </c>
      <c r="D87" s="23" t="s">
        <v>184</v>
      </c>
      <c r="E87" s="23" t="s">
        <v>190</v>
      </c>
      <c r="F87" s="23" t="s">
        <v>176</v>
      </c>
      <c r="G87" s="24">
        <v>-367155</v>
      </c>
      <c r="H87" s="23" t="s">
        <v>177</v>
      </c>
      <c r="I87" s="24">
        <v>-5</v>
      </c>
      <c r="J87" s="23" t="s">
        <v>178</v>
      </c>
      <c r="K87" s="23" t="s">
        <v>278</v>
      </c>
      <c r="L87" s="23" t="s">
        <v>180</v>
      </c>
      <c r="M87" s="23" t="s">
        <v>192</v>
      </c>
      <c r="N87" s="24">
        <v>73431</v>
      </c>
      <c r="O87" s="23" t="s">
        <v>182</v>
      </c>
      <c r="P87" s="25">
        <v>45969</v>
      </c>
      <c r="Q87" s="23" t="s">
        <v>277</v>
      </c>
      <c r="R87" s="24">
        <v>-367155</v>
      </c>
      <c r="S87" s="24">
        <v>367155</v>
      </c>
    </row>
    <row r="88" spans="1:19" x14ac:dyDescent="0.25">
      <c r="A88" s="23" t="s">
        <v>172</v>
      </c>
      <c r="B88" s="23" t="s">
        <v>173</v>
      </c>
      <c r="C88" s="23" t="s">
        <v>36</v>
      </c>
      <c r="D88" s="23" t="s">
        <v>174</v>
      </c>
      <c r="E88" s="23" t="s">
        <v>185</v>
      </c>
      <c r="F88" s="23" t="s">
        <v>176</v>
      </c>
      <c r="G88" s="24">
        <v>460000</v>
      </c>
      <c r="H88" s="23" t="s">
        <v>177</v>
      </c>
      <c r="I88" s="24">
        <v>10</v>
      </c>
      <c r="J88" s="23" t="s">
        <v>178</v>
      </c>
      <c r="K88" s="23" t="s">
        <v>276</v>
      </c>
      <c r="L88" s="23" t="s">
        <v>191</v>
      </c>
      <c r="M88" s="23" t="s">
        <v>187</v>
      </c>
      <c r="N88" s="24">
        <v>46000</v>
      </c>
      <c r="O88" s="23" t="s">
        <v>182</v>
      </c>
      <c r="P88" s="25">
        <v>45488</v>
      </c>
      <c r="Q88" s="23" t="s">
        <v>277</v>
      </c>
      <c r="R88" s="24">
        <v>460000</v>
      </c>
      <c r="S88" s="24">
        <v>460000</v>
      </c>
    </row>
    <row r="89" spans="1:19" x14ac:dyDescent="0.25">
      <c r="A89" s="23" t="s">
        <v>172</v>
      </c>
      <c r="B89" s="23" t="s">
        <v>173</v>
      </c>
      <c r="C89" s="23" t="s">
        <v>36</v>
      </c>
      <c r="D89" s="23" t="s">
        <v>174</v>
      </c>
      <c r="E89" s="23" t="s">
        <v>185</v>
      </c>
      <c r="F89" s="23" t="s">
        <v>176</v>
      </c>
      <c r="G89" s="24">
        <v>-460000</v>
      </c>
      <c r="H89" s="23" t="s">
        <v>177</v>
      </c>
      <c r="I89" s="24">
        <v>-10</v>
      </c>
      <c r="J89" s="23" t="s">
        <v>178</v>
      </c>
      <c r="K89" s="23" t="s">
        <v>279</v>
      </c>
      <c r="L89" s="23" t="s">
        <v>180</v>
      </c>
      <c r="M89" s="23" t="s">
        <v>187</v>
      </c>
      <c r="N89" s="24">
        <v>46000</v>
      </c>
      <c r="O89" s="23" t="s">
        <v>182</v>
      </c>
      <c r="P89" s="25">
        <v>45705</v>
      </c>
      <c r="Q89" s="23" t="s">
        <v>277</v>
      </c>
      <c r="R89" s="24">
        <v>-460000</v>
      </c>
      <c r="S89" s="24">
        <v>460000</v>
      </c>
    </row>
    <row r="90" spans="1:19" x14ac:dyDescent="0.25">
      <c r="A90" s="23" t="s">
        <v>172</v>
      </c>
      <c r="B90" s="23" t="s">
        <v>173</v>
      </c>
      <c r="C90" s="23" t="s">
        <v>36</v>
      </c>
      <c r="D90" s="23" t="s">
        <v>189</v>
      </c>
      <c r="E90" s="23" t="s">
        <v>202</v>
      </c>
      <c r="F90" s="23" t="s">
        <v>176</v>
      </c>
      <c r="G90" s="24">
        <v>742500</v>
      </c>
      <c r="H90" s="23" t="s">
        <v>177</v>
      </c>
      <c r="I90" s="24">
        <v>10</v>
      </c>
      <c r="J90" s="23" t="s">
        <v>178</v>
      </c>
      <c r="K90" s="23" t="s">
        <v>276</v>
      </c>
      <c r="L90" s="23" t="s">
        <v>195</v>
      </c>
      <c r="M90" s="23" t="s">
        <v>204</v>
      </c>
      <c r="N90" s="24">
        <v>74250</v>
      </c>
      <c r="O90" s="23" t="s">
        <v>182</v>
      </c>
      <c r="P90" s="25">
        <v>45488</v>
      </c>
      <c r="Q90" s="23" t="s">
        <v>277</v>
      </c>
      <c r="R90" s="24">
        <v>742500</v>
      </c>
      <c r="S90" s="24">
        <v>742500</v>
      </c>
    </row>
    <row r="91" spans="1:19" x14ac:dyDescent="0.25">
      <c r="A91" s="23" t="s">
        <v>172</v>
      </c>
      <c r="B91" s="23" t="s">
        <v>173</v>
      </c>
      <c r="C91" s="23" t="s">
        <v>36</v>
      </c>
      <c r="D91" s="23" t="s">
        <v>189</v>
      </c>
      <c r="E91" s="23" t="s">
        <v>202</v>
      </c>
      <c r="F91" s="23" t="s">
        <v>176</v>
      </c>
      <c r="G91" s="24">
        <v>-742500</v>
      </c>
      <c r="H91" s="23" t="s">
        <v>177</v>
      </c>
      <c r="I91" s="24">
        <v>-10</v>
      </c>
      <c r="J91" s="23" t="s">
        <v>178</v>
      </c>
      <c r="K91" s="23" t="s">
        <v>279</v>
      </c>
      <c r="L91" s="23" t="s">
        <v>191</v>
      </c>
      <c r="M91" s="23" t="s">
        <v>204</v>
      </c>
      <c r="N91" s="24">
        <v>74250</v>
      </c>
      <c r="O91" s="23" t="s">
        <v>182</v>
      </c>
      <c r="P91" s="25">
        <v>45705</v>
      </c>
      <c r="Q91" s="23" t="s">
        <v>277</v>
      </c>
      <c r="R91" s="24">
        <v>-740028</v>
      </c>
      <c r="S91" s="24">
        <v>742500</v>
      </c>
    </row>
    <row r="92" spans="1:19" x14ac:dyDescent="0.25">
      <c r="A92" s="23" t="s">
        <v>172</v>
      </c>
      <c r="B92" s="23" t="s">
        <v>173</v>
      </c>
      <c r="C92" s="23" t="s">
        <v>36</v>
      </c>
      <c r="D92" s="23" t="s">
        <v>193</v>
      </c>
      <c r="E92" s="23" t="s">
        <v>222</v>
      </c>
      <c r="F92" s="23" t="s">
        <v>176</v>
      </c>
      <c r="G92" s="24">
        <v>-277975</v>
      </c>
      <c r="H92" s="23" t="s">
        <v>177</v>
      </c>
      <c r="I92" s="24">
        <v>-5</v>
      </c>
      <c r="J92" s="23" t="s">
        <v>178</v>
      </c>
      <c r="K92" s="23" t="s">
        <v>279</v>
      </c>
      <c r="L92" s="23" t="s">
        <v>195</v>
      </c>
      <c r="M92" s="23" t="s">
        <v>223</v>
      </c>
      <c r="N92" s="24">
        <v>55595</v>
      </c>
      <c r="O92" s="23" t="s">
        <v>182</v>
      </c>
      <c r="P92" s="25">
        <v>45705</v>
      </c>
      <c r="Q92" s="23" t="s">
        <v>277</v>
      </c>
      <c r="R92" s="24">
        <v>-277975</v>
      </c>
      <c r="S92" s="24">
        <v>277975</v>
      </c>
    </row>
    <row r="93" spans="1:19" x14ac:dyDescent="0.25">
      <c r="A93" s="23" t="s">
        <v>172</v>
      </c>
      <c r="B93" s="23" t="s">
        <v>173</v>
      </c>
      <c r="C93" s="23" t="s">
        <v>36</v>
      </c>
      <c r="D93" s="23" t="s">
        <v>193</v>
      </c>
      <c r="E93" s="23" t="s">
        <v>222</v>
      </c>
      <c r="F93" s="23" t="s">
        <v>176</v>
      </c>
      <c r="G93" s="24">
        <v>277975</v>
      </c>
      <c r="H93" s="23" t="s">
        <v>177</v>
      </c>
      <c r="I93" s="24">
        <v>5</v>
      </c>
      <c r="J93" s="23" t="s">
        <v>178</v>
      </c>
      <c r="K93" s="23" t="s">
        <v>276</v>
      </c>
      <c r="L93" s="23" t="s">
        <v>199</v>
      </c>
      <c r="M93" s="23" t="s">
        <v>223</v>
      </c>
      <c r="N93" s="24">
        <v>55595</v>
      </c>
      <c r="O93" s="23" t="s">
        <v>182</v>
      </c>
      <c r="P93" s="25">
        <v>45488</v>
      </c>
      <c r="Q93" s="23" t="s">
        <v>277</v>
      </c>
      <c r="R93" s="24">
        <v>277975</v>
      </c>
      <c r="S93" s="24">
        <v>277975</v>
      </c>
    </row>
    <row r="94" spans="1:19" x14ac:dyDescent="0.25">
      <c r="A94" s="23" t="s">
        <v>172</v>
      </c>
      <c r="B94" s="23" t="s">
        <v>173</v>
      </c>
      <c r="C94" s="23" t="s">
        <v>37</v>
      </c>
      <c r="D94" s="23" t="s">
        <v>184</v>
      </c>
      <c r="E94" s="23" t="s">
        <v>222</v>
      </c>
      <c r="F94" s="23" t="s">
        <v>176</v>
      </c>
      <c r="G94" s="24">
        <v>277975</v>
      </c>
      <c r="H94" s="23" t="s">
        <v>177</v>
      </c>
      <c r="I94" s="24">
        <v>5</v>
      </c>
      <c r="J94" s="23" t="s">
        <v>178</v>
      </c>
      <c r="K94" s="23" t="s">
        <v>280</v>
      </c>
      <c r="L94" s="23" t="s">
        <v>180</v>
      </c>
      <c r="M94" s="23" t="s">
        <v>223</v>
      </c>
      <c r="N94" s="24">
        <v>55595</v>
      </c>
      <c r="O94" s="23" t="s">
        <v>182</v>
      </c>
      <c r="P94" s="25">
        <v>45492</v>
      </c>
      <c r="Q94" s="23" t="s">
        <v>281</v>
      </c>
      <c r="R94" s="24">
        <v>277975</v>
      </c>
      <c r="S94" s="24">
        <v>277975</v>
      </c>
    </row>
    <row r="95" spans="1:19" x14ac:dyDescent="0.25">
      <c r="A95" s="23" t="s">
        <v>172</v>
      </c>
      <c r="B95" s="23" t="s">
        <v>173</v>
      </c>
      <c r="C95" s="23" t="s">
        <v>37</v>
      </c>
      <c r="D95" s="23" t="s">
        <v>174</v>
      </c>
      <c r="E95" s="23" t="s">
        <v>194</v>
      </c>
      <c r="F95" s="23" t="s">
        <v>176</v>
      </c>
      <c r="G95" s="24">
        <v>555290</v>
      </c>
      <c r="H95" s="23" t="s">
        <v>177</v>
      </c>
      <c r="I95" s="24">
        <v>5</v>
      </c>
      <c r="J95" s="23" t="s">
        <v>178</v>
      </c>
      <c r="K95" s="23" t="s">
        <v>280</v>
      </c>
      <c r="L95" s="23" t="s">
        <v>191</v>
      </c>
      <c r="M95" s="23" t="s">
        <v>196</v>
      </c>
      <c r="N95" s="24">
        <v>111058</v>
      </c>
      <c r="O95" s="23" t="s">
        <v>182</v>
      </c>
      <c r="P95" s="25">
        <v>45492</v>
      </c>
      <c r="Q95" s="23" t="s">
        <v>281</v>
      </c>
      <c r="R95" s="24">
        <v>555290</v>
      </c>
      <c r="S95" s="24">
        <v>555290</v>
      </c>
    </row>
    <row r="96" spans="1:19" x14ac:dyDescent="0.25">
      <c r="A96" s="23" t="s">
        <v>172</v>
      </c>
      <c r="B96" s="23" t="s">
        <v>173</v>
      </c>
      <c r="C96" s="23" t="s">
        <v>37</v>
      </c>
      <c r="D96" s="23" t="s">
        <v>189</v>
      </c>
      <c r="E96" s="23" t="s">
        <v>190</v>
      </c>
      <c r="F96" s="23" t="s">
        <v>176</v>
      </c>
      <c r="G96" s="24">
        <v>367155</v>
      </c>
      <c r="H96" s="23" t="s">
        <v>177</v>
      </c>
      <c r="I96" s="24">
        <v>5</v>
      </c>
      <c r="J96" s="23" t="s">
        <v>178</v>
      </c>
      <c r="K96" s="23" t="s">
        <v>280</v>
      </c>
      <c r="L96" s="23" t="s">
        <v>195</v>
      </c>
      <c r="M96" s="23" t="s">
        <v>192</v>
      </c>
      <c r="N96" s="24">
        <v>73431</v>
      </c>
      <c r="O96" s="23" t="s">
        <v>182</v>
      </c>
      <c r="P96" s="25">
        <v>45492</v>
      </c>
      <c r="Q96" s="23" t="s">
        <v>281</v>
      </c>
      <c r="R96" s="24">
        <v>367155</v>
      </c>
      <c r="S96" s="24">
        <v>367155</v>
      </c>
    </row>
    <row r="97" spans="1:19" x14ac:dyDescent="0.25">
      <c r="A97" s="23" t="s">
        <v>172</v>
      </c>
      <c r="B97" s="23" t="s">
        <v>173</v>
      </c>
      <c r="C97" s="23" t="s">
        <v>37</v>
      </c>
      <c r="D97" s="23" t="s">
        <v>193</v>
      </c>
      <c r="E97" s="23" t="s">
        <v>185</v>
      </c>
      <c r="F97" s="23" t="s">
        <v>176</v>
      </c>
      <c r="G97" s="24">
        <v>230000</v>
      </c>
      <c r="H97" s="23" t="s">
        <v>177</v>
      </c>
      <c r="I97" s="24">
        <v>5</v>
      </c>
      <c r="J97" s="23" t="s">
        <v>178</v>
      </c>
      <c r="K97" s="23" t="s">
        <v>280</v>
      </c>
      <c r="L97" s="23" t="s">
        <v>199</v>
      </c>
      <c r="M97" s="23" t="s">
        <v>187</v>
      </c>
      <c r="N97" s="24">
        <v>46000</v>
      </c>
      <c r="O97" s="23" t="s">
        <v>182</v>
      </c>
      <c r="P97" s="25">
        <v>45492</v>
      </c>
      <c r="Q97" s="23" t="s">
        <v>281</v>
      </c>
      <c r="R97" s="24">
        <v>230000</v>
      </c>
      <c r="S97" s="24">
        <v>230000</v>
      </c>
    </row>
    <row r="98" spans="1:19" x14ac:dyDescent="0.25">
      <c r="A98" s="23" t="s">
        <v>172</v>
      </c>
      <c r="B98" s="23" t="s">
        <v>173</v>
      </c>
      <c r="C98" s="23" t="s">
        <v>37</v>
      </c>
      <c r="D98" s="23" t="s">
        <v>209</v>
      </c>
      <c r="E98" s="23" t="s">
        <v>220</v>
      </c>
      <c r="F98" s="23" t="s">
        <v>176</v>
      </c>
      <c r="G98" s="24">
        <v>250910</v>
      </c>
      <c r="H98" s="23" t="s">
        <v>177</v>
      </c>
      <c r="I98" s="24">
        <v>5</v>
      </c>
      <c r="J98" s="23" t="s">
        <v>178</v>
      </c>
      <c r="K98" s="23" t="s">
        <v>280</v>
      </c>
      <c r="L98" s="23" t="s">
        <v>203</v>
      </c>
      <c r="M98" s="23" t="s">
        <v>221</v>
      </c>
      <c r="N98" s="24">
        <v>50182</v>
      </c>
      <c r="O98" s="23" t="s">
        <v>182</v>
      </c>
      <c r="P98" s="25">
        <v>45492</v>
      </c>
      <c r="Q98" s="23" t="s">
        <v>281</v>
      </c>
      <c r="R98" s="24">
        <v>250910</v>
      </c>
      <c r="S98" s="24">
        <v>250910</v>
      </c>
    </row>
    <row r="99" spans="1:19" x14ac:dyDescent="0.25">
      <c r="A99" s="23" t="s">
        <v>172</v>
      </c>
      <c r="B99" s="23" t="s">
        <v>173</v>
      </c>
      <c r="C99" s="23" t="s">
        <v>37</v>
      </c>
      <c r="D99" s="23" t="s">
        <v>197</v>
      </c>
      <c r="E99" s="23" t="s">
        <v>282</v>
      </c>
      <c r="F99" s="23" t="s">
        <v>176</v>
      </c>
      <c r="G99" s="24">
        <v>407956</v>
      </c>
      <c r="H99" s="23" t="s">
        <v>177</v>
      </c>
      <c r="I99" s="24">
        <v>4</v>
      </c>
      <c r="J99" s="23" t="s">
        <v>178</v>
      </c>
      <c r="K99" s="23" t="s">
        <v>280</v>
      </c>
      <c r="L99" s="23" t="s">
        <v>225</v>
      </c>
      <c r="M99" s="23" t="s">
        <v>283</v>
      </c>
      <c r="N99" s="24">
        <v>101989</v>
      </c>
      <c r="O99" s="23" t="s">
        <v>182</v>
      </c>
      <c r="P99" s="25">
        <v>45492</v>
      </c>
      <c r="Q99" s="23" t="s">
        <v>281</v>
      </c>
      <c r="R99" s="24">
        <v>407956</v>
      </c>
      <c r="S99" s="24">
        <v>509945</v>
      </c>
    </row>
    <row r="100" spans="1:19" x14ac:dyDescent="0.25">
      <c r="A100" s="23" t="s">
        <v>172</v>
      </c>
      <c r="B100" s="23" t="s">
        <v>173</v>
      </c>
      <c r="C100" s="23" t="s">
        <v>37</v>
      </c>
      <c r="D100" s="23" t="s">
        <v>201</v>
      </c>
      <c r="E100" s="23" t="s">
        <v>284</v>
      </c>
      <c r="F100" s="23" t="s">
        <v>176</v>
      </c>
      <c r="G100" s="24">
        <v>470065</v>
      </c>
      <c r="H100" s="23" t="s">
        <v>177</v>
      </c>
      <c r="I100" s="24">
        <v>5</v>
      </c>
      <c r="J100" s="23" t="s">
        <v>178</v>
      </c>
      <c r="K100" s="23" t="s">
        <v>280</v>
      </c>
      <c r="L100" s="23" t="s">
        <v>285</v>
      </c>
      <c r="M100" s="23" t="s">
        <v>286</v>
      </c>
      <c r="N100" s="24">
        <v>94013</v>
      </c>
      <c r="O100" s="23" t="s">
        <v>182</v>
      </c>
      <c r="P100" s="25">
        <v>45492</v>
      </c>
      <c r="Q100" s="23" t="s">
        <v>281</v>
      </c>
      <c r="R100" s="24">
        <v>470065</v>
      </c>
      <c r="S100" s="24">
        <v>470065</v>
      </c>
    </row>
    <row r="101" spans="1:19" x14ac:dyDescent="0.25">
      <c r="A101" s="23" t="s">
        <v>172</v>
      </c>
      <c r="B101" s="23" t="s">
        <v>173</v>
      </c>
      <c r="C101" s="23" t="s">
        <v>37</v>
      </c>
      <c r="D101" s="23" t="s">
        <v>287</v>
      </c>
      <c r="E101" s="23" t="s">
        <v>202</v>
      </c>
      <c r="F101" s="23" t="s">
        <v>176</v>
      </c>
      <c r="G101" s="24">
        <v>371250</v>
      </c>
      <c r="H101" s="23" t="s">
        <v>177</v>
      </c>
      <c r="I101" s="24">
        <v>5</v>
      </c>
      <c r="J101" s="23" t="s">
        <v>178</v>
      </c>
      <c r="K101" s="23" t="s">
        <v>280</v>
      </c>
      <c r="L101" s="23" t="s">
        <v>288</v>
      </c>
      <c r="M101" s="23" t="s">
        <v>204</v>
      </c>
      <c r="N101" s="24">
        <v>74250</v>
      </c>
      <c r="O101" s="23" t="s">
        <v>182</v>
      </c>
      <c r="P101" s="25">
        <v>45492</v>
      </c>
      <c r="Q101" s="23" t="s">
        <v>281</v>
      </c>
      <c r="R101" s="24">
        <v>371250</v>
      </c>
      <c r="S101" s="24">
        <v>371250</v>
      </c>
    </row>
    <row r="102" spans="1:19" x14ac:dyDescent="0.25">
      <c r="A102" s="23" t="s">
        <v>172</v>
      </c>
      <c r="B102" s="23" t="s">
        <v>173</v>
      </c>
      <c r="C102" s="23" t="s">
        <v>37</v>
      </c>
      <c r="D102" s="23" t="s">
        <v>289</v>
      </c>
      <c r="E102" s="23" t="s">
        <v>205</v>
      </c>
      <c r="F102" s="23" t="s">
        <v>176</v>
      </c>
      <c r="G102" s="24">
        <v>354750</v>
      </c>
      <c r="H102" s="23" t="s">
        <v>177</v>
      </c>
      <c r="I102" s="24">
        <v>5</v>
      </c>
      <c r="J102" s="23" t="s">
        <v>178</v>
      </c>
      <c r="K102" s="23" t="s">
        <v>280</v>
      </c>
      <c r="L102" s="23" t="s">
        <v>290</v>
      </c>
      <c r="M102" s="23" t="s">
        <v>207</v>
      </c>
      <c r="N102" s="24">
        <v>70950</v>
      </c>
      <c r="O102" s="23" t="s">
        <v>182</v>
      </c>
      <c r="P102" s="25">
        <v>45492</v>
      </c>
      <c r="Q102" s="23" t="s">
        <v>281</v>
      </c>
      <c r="R102" s="24">
        <v>354750</v>
      </c>
      <c r="S102" s="24">
        <v>354750</v>
      </c>
    </row>
    <row r="103" spans="1:19" x14ac:dyDescent="0.25">
      <c r="A103" s="23" t="s">
        <v>172</v>
      </c>
      <c r="B103" s="23" t="s">
        <v>173</v>
      </c>
      <c r="C103" s="23" t="s">
        <v>37</v>
      </c>
      <c r="D103" s="23" t="s">
        <v>291</v>
      </c>
      <c r="E103" s="23" t="s">
        <v>224</v>
      </c>
      <c r="F103" s="23" t="s">
        <v>176</v>
      </c>
      <c r="G103" s="24">
        <v>252000</v>
      </c>
      <c r="H103" s="23" t="s">
        <v>177</v>
      </c>
      <c r="I103" s="24">
        <v>5</v>
      </c>
      <c r="J103" s="23" t="s">
        <v>178</v>
      </c>
      <c r="K103" s="23" t="s">
        <v>280</v>
      </c>
      <c r="L103" s="23" t="s">
        <v>184</v>
      </c>
      <c r="M103" s="23" t="s">
        <v>226</v>
      </c>
      <c r="N103" s="24">
        <v>50400</v>
      </c>
      <c r="O103" s="23" t="s">
        <v>182</v>
      </c>
      <c r="P103" s="25">
        <v>45492</v>
      </c>
      <c r="Q103" s="23" t="s">
        <v>281</v>
      </c>
      <c r="R103" s="24">
        <v>252000</v>
      </c>
      <c r="S103" s="24">
        <v>252000</v>
      </c>
    </row>
    <row r="104" spans="1:19" x14ac:dyDescent="0.25">
      <c r="A104" s="23" t="s">
        <v>172</v>
      </c>
      <c r="B104" s="23" t="s">
        <v>173</v>
      </c>
      <c r="C104" s="23" t="s">
        <v>37</v>
      </c>
      <c r="D104" s="23" t="s">
        <v>292</v>
      </c>
      <c r="E104" s="23" t="s">
        <v>198</v>
      </c>
      <c r="F104" s="23" t="s">
        <v>176</v>
      </c>
      <c r="G104" s="24">
        <v>247500</v>
      </c>
      <c r="H104" s="23" t="s">
        <v>177</v>
      </c>
      <c r="I104" s="24">
        <v>5</v>
      </c>
      <c r="J104" s="23" t="s">
        <v>178</v>
      </c>
      <c r="K104" s="23" t="s">
        <v>280</v>
      </c>
      <c r="L104" s="23" t="s">
        <v>293</v>
      </c>
      <c r="M104" s="23" t="s">
        <v>200</v>
      </c>
      <c r="N104" s="24">
        <v>49500</v>
      </c>
      <c r="O104" s="23" t="s">
        <v>182</v>
      </c>
      <c r="P104" s="25">
        <v>45492</v>
      </c>
      <c r="Q104" s="23" t="s">
        <v>281</v>
      </c>
      <c r="R104" s="24">
        <v>247500</v>
      </c>
      <c r="S104" s="24">
        <v>247500</v>
      </c>
    </row>
    <row r="105" spans="1:19" x14ac:dyDescent="0.25">
      <c r="A105" s="23" t="s">
        <v>172</v>
      </c>
      <c r="B105" s="23" t="s">
        <v>173</v>
      </c>
      <c r="C105" s="23" t="s">
        <v>37</v>
      </c>
      <c r="D105" s="23" t="s">
        <v>294</v>
      </c>
      <c r="E105" s="23" t="s">
        <v>264</v>
      </c>
      <c r="F105" s="23" t="s">
        <v>176</v>
      </c>
      <c r="G105" s="24">
        <v>558030</v>
      </c>
      <c r="H105" s="23" t="s">
        <v>177</v>
      </c>
      <c r="I105" s="24">
        <v>5</v>
      </c>
      <c r="J105" s="23" t="s">
        <v>178</v>
      </c>
      <c r="K105" s="23" t="s">
        <v>280</v>
      </c>
      <c r="L105" s="23" t="s">
        <v>295</v>
      </c>
      <c r="M105" s="23" t="s">
        <v>265</v>
      </c>
      <c r="N105" s="24">
        <v>111606</v>
      </c>
      <c r="O105" s="23" t="s">
        <v>182</v>
      </c>
      <c r="P105" s="25">
        <v>45492</v>
      </c>
      <c r="Q105" s="23" t="s">
        <v>281</v>
      </c>
      <c r="R105" s="24">
        <v>558030</v>
      </c>
      <c r="S105" s="24">
        <v>558030</v>
      </c>
    </row>
    <row r="106" spans="1:19" x14ac:dyDescent="0.25">
      <c r="A106" s="23" t="s">
        <v>172</v>
      </c>
      <c r="B106" s="23" t="s">
        <v>173</v>
      </c>
      <c r="C106" s="23" t="s">
        <v>37</v>
      </c>
      <c r="D106" s="23" t="s">
        <v>296</v>
      </c>
      <c r="E106" s="23" t="s">
        <v>297</v>
      </c>
      <c r="F106" s="23" t="s">
        <v>176</v>
      </c>
      <c r="G106" s="24">
        <v>159885</v>
      </c>
      <c r="H106" s="23" t="s">
        <v>177</v>
      </c>
      <c r="I106" s="24">
        <v>5</v>
      </c>
      <c r="J106" s="23" t="s">
        <v>178</v>
      </c>
      <c r="K106" s="23" t="s">
        <v>280</v>
      </c>
      <c r="L106" s="23" t="s">
        <v>298</v>
      </c>
      <c r="M106" s="23" t="s">
        <v>299</v>
      </c>
      <c r="N106" s="24">
        <v>31977</v>
      </c>
      <c r="O106" s="23" t="s">
        <v>182</v>
      </c>
      <c r="P106" s="25">
        <v>45492</v>
      </c>
      <c r="Q106" s="23" t="s">
        <v>281</v>
      </c>
      <c r="R106" s="24">
        <v>159885</v>
      </c>
      <c r="S106" s="24">
        <v>159885</v>
      </c>
    </row>
    <row r="107" spans="1:19" x14ac:dyDescent="0.25">
      <c r="A107" s="23" t="s">
        <v>172</v>
      </c>
      <c r="B107" s="23" t="s">
        <v>173</v>
      </c>
      <c r="C107" s="23" t="s">
        <v>41</v>
      </c>
      <c r="D107" s="23" t="s">
        <v>184</v>
      </c>
      <c r="E107" s="23" t="s">
        <v>190</v>
      </c>
      <c r="F107" s="23" t="s">
        <v>176</v>
      </c>
      <c r="G107" s="24">
        <v>367155</v>
      </c>
      <c r="H107" s="23" t="s">
        <v>177</v>
      </c>
      <c r="I107" s="24">
        <v>5</v>
      </c>
      <c r="J107" s="23" t="s">
        <v>178</v>
      </c>
      <c r="K107" s="23" t="s">
        <v>300</v>
      </c>
      <c r="L107" s="23" t="s">
        <v>180</v>
      </c>
      <c r="M107" s="23" t="s">
        <v>192</v>
      </c>
      <c r="N107" s="24">
        <v>73431</v>
      </c>
      <c r="O107" s="23" t="s">
        <v>182</v>
      </c>
      <c r="P107" s="25">
        <v>45510</v>
      </c>
      <c r="Q107" s="23" t="s">
        <v>301</v>
      </c>
      <c r="R107" s="24">
        <v>367155</v>
      </c>
      <c r="S107" s="24">
        <v>367155</v>
      </c>
    </row>
    <row r="108" spans="1:19" x14ac:dyDescent="0.25">
      <c r="A108" s="23" t="s">
        <v>172</v>
      </c>
      <c r="B108" s="23" t="s">
        <v>173</v>
      </c>
      <c r="C108" s="23" t="s">
        <v>41</v>
      </c>
      <c r="D108" s="23" t="s">
        <v>174</v>
      </c>
      <c r="E108" s="23" t="s">
        <v>194</v>
      </c>
      <c r="F108" s="23" t="s">
        <v>176</v>
      </c>
      <c r="G108" s="24">
        <v>555290</v>
      </c>
      <c r="H108" s="23" t="s">
        <v>177</v>
      </c>
      <c r="I108" s="24">
        <v>5</v>
      </c>
      <c r="J108" s="23" t="s">
        <v>178</v>
      </c>
      <c r="K108" s="23" t="s">
        <v>300</v>
      </c>
      <c r="L108" s="23" t="s">
        <v>191</v>
      </c>
      <c r="M108" s="23" t="s">
        <v>196</v>
      </c>
      <c r="N108" s="24">
        <v>111058</v>
      </c>
      <c r="O108" s="23" t="s">
        <v>182</v>
      </c>
      <c r="P108" s="25">
        <v>45510</v>
      </c>
      <c r="Q108" s="23" t="s">
        <v>301</v>
      </c>
      <c r="R108" s="24">
        <v>555290</v>
      </c>
      <c r="S108" s="24">
        <v>555290</v>
      </c>
    </row>
    <row r="109" spans="1:19" x14ac:dyDescent="0.25">
      <c r="A109" s="23" t="s">
        <v>172</v>
      </c>
      <c r="B109" s="23" t="s">
        <v>173</v>
      </c>
      <c r="C109" s="23" t="s">
        <v>41</v>
      </c>
      <c r="D109" s="23" t="s">
        <v>189</v>
      </c>
      <c r="E109" s="23" t="s">
        <v>198</v>
      </c>
      <c r="F109" s="23" t="s">
        <v>176</v>
      </c>
      <c r="G109" s="24">
        <v>247500</v>
      </c>
      <c r="H109" s="23" t="s">
        <v>177</v>
      </c>
      <c r="I109" s="24">
        <v>5</v>
      </c>
      <c r="J109" s="23" t="s">
        <v>178</v>
      </c>
      <c r="K109" s="23" t="s">
        <v>300</v>
      </c>
      <c r="L109" s="23" t="s">
        <v>195</v>
      </c>
      <c r="M109" s="23" t="s">
        <v>200</v>
      </c>
      <c r="N109" s="24">
        <v>49500</v>
      </c>
      <c r="O109" s="23" t="s">
        <v>182</v>
      </c>
      <c r="P109" s="25">
        <v>45510</v>
      </c>
      <c r="Q109" s="23" t="s">
        <v>301</v>
      </c>
      <c r="R109" s="24">
        <v>247500</v>
      </c>
      <c r="S109" s="24">
        <v>247500</v>
      </c>
    </row>
    <row r="110" spans="1:19" x14ac:dyDescent="0.25">
      <c r="A110" s="23" t="s">
        <v>172</v>
      </c>
      <c r="B110" s="23" t="s">
        <v>173</v>
      </c>
      <c r="C110" s="23" t="s">
        <v>41</v>
      </c>
      <c r="D110" s="23" t="s">
        <v>193</v>
      </c>
      <c r="E110" s="23" t="s">
        <v>202</v>
      </c>
      <c r="F110" s="23" t="s">
        <v>176</v>
      </c>
      <c r="G110" s="24">
        <v>371250</v>
      </c>
      <c r="H110" s="23" t="s">
        <v>177</v>
      </c>
      <c r="I110" s="24">
        <v>5</v>
      </c>
      <c r="J110" s="23" t="s">
        <v>178</v>
      </c>
      <c r="K110" s="23" t="s">
        <v>300</v>
      </c>
      <c r="L110" s="23" t="s">
        <v>199</v>
      </c>
      <c r="M110" s="23" t="s">
        <v>204</v>
      </c>
      <c r="N110" s="24">
        <v>74250</v>
      </c>
      <c r="O110" s="23" t="s">
        <v>182</v>
      </c>
      <c r="P110" s="25">
        <v>45510</v>
      </c>
      <c r="Q110" s="23" t="s">
        <v>301</v>
      </c>
      <c r="R110" s="24">
        <v>371250</v>
      </c>
      <c r="S110" s="24">
        <v>371250</v>
      </c>
    </row>
    <row r="111" spans="1:19" x14ac:dyDescent="0.25">
      <c r="A111" s="23" t="s">
        <v>172</v>
      </c>
      <c r="B111" s="23" t="s">
        <v>173</v>
      </c>
      <c r="C111" s="23" t="s">
        <v>41</v>
      </c>
      <c r="D111" s="23" t="s">
        <v>209</v>
      </c>
      <c r="E111" s="23" t="s">
        <v>220</v>
      </c>
      <c r="F111" s="23" t="s">
        <v>176</v>
      </c>
      <c r="G111" s="24">
        <v>-301092</v>
      </c>
      <c r="H111" s="23" t="s">
        <v>177</v>
      </c>
      <c r="I111" s="24">
        <v>-6</v>
      </c>
      <c r="J111" s="23" t="s">
        <v>178</v>
      </c>
      <c r="K111" s="23" t="s">
        <v>302</v>
      </c>
      <c r="L111" s="23" t="s">
        <v>180</v>
      </c>
      <c r="M111" s="23" t="s">
        <v>221</v>
      </c>
      <c r="N111" s="24">
        <v>50182</v>
      </c>
      <c r="O111" s="23" t="s">
        <v>182</v>
      </c>
      <c r="P111" s="25">
        <v>45548</v>
      </c>
      <c r="Q111" s="23" t="s">
        <v>301</v>
      </c>
      <c r="R111" s="24">
        <v>-301092</v>
      </c>
      <c r="S111" s="24">
        <v>301092</v>
      </c>
    </row>
    <row r="112" spans="1:19" x14ac:dyDescent="0.25">
      <c r="A112" s="23" t="s">
        <v>172</v>
      </c>
      <c r="B112" s="23" t="s">
        <v>173</v>
      </c>
      <c r="C112" s="23" t="s">
        <v>41</v>
      </c>
      <c r="D112" s="23" t="s">
        <v>209</v>
      </c>
      <c r="E112" s="23" t="s">
        <v>220</v>
      </c>
      <c r="F112" s="23" t="s">
        <v>176</v>
      </c>
      <c r="G112" s="24">
        <v>301092</v>
      </c>
      <c r="H112" s="23" t="s">
        <v>177</v>
      </c>
      <c r="I112" s="24">
        <v>6</v>
      </c>
      <c r="J112" s="23" t="s">
        <v>178</v>
      </c>
      <c r="K112" s="23" t="s">
        <v>300</v>
      </c>
      <c r="L112" s="23" t="s">
        <v>203</v>
      </c>
      <c r="M112" s="23" t="s">
        <v>221</v>
      </c>
      <c r="N112" s="24">
        <v>50182</v>
      </c>
      <c r="O112" s="23" t="s">
        <v>182</v>
      </c>
      <c r="P112" s="25">
        <v>45510</v>
      </c>
      <c r="Q112" s="23" t="s">
        <v>301</v>
      </c>
      <c r="R112" s="24">
        <v>301092</v>
      </c>
      <c r="S112" s="24">
        <v>301092</v>
      </c>
    </row>
    <row r="113" spans="1:19" x14ac:dyDescent="0.25">
      <c r="A113" s="23" t="s">
        <v>172</v>
      </c>
      <c r="B113" s="23" t="s">
        <v>173</v>
      </c>
      <c r="C113" s="23" t="s">
        <v>52</v>
      </c>
      <c r="D113" s="23" t="s">
        <v>184</v>
      </c>
      <c r="E113" s="23" t="s">
        <v>202</v>
      </c>
      <c r="F113" s="23" t="s">
        <v>176</v>
      </c>
      <c r="G113" s="24">
        <v>891000</v>
      </c>
      <c r="H113" s="23" t="s">
        <v>177</v>
      </c>
      <c r="I113" s="24">
        <v>12</v>
      </c>
      <c r="J113" s="23" t="s">
        <v>178</v>
      </c>
      <c r="K113" s="23" t="s">
        <v>303</v>
      </c>
      <c r="L113" s="23" t="s">
        <v>180</v>
      </c>
      <c r="M113" s="23" t="s">
        <v>204</v>
      </c>
      <c r="N113" s="24">
        <v>74250</v>
      </c>
      <c r="O113" s="23" t="s">
        <v>182</v>
      </c>
      <c r="P113" s="25">
        <v>45521</v>
      </c>
      <c r="Q113" s="23" t="s">
        <v>304</v>
      </c>
      <c r="R113" s="24">
        <v>891000</v>
      </c>
      <c r="S113" s="24">
        <v>965250</v>
      </c>
    </row>
    <row r="114" spans="1:19" x14ac:dyDescent="0.25">
      <c r="A114" s="23" t="s">
        <v>172</v>
      </c>
      <c r="B114" s="23" t="s">
        <v>173</v>
      </c>
      <c r="C114" s="23" t="s">
        <v>52</v>
      </c>
      <c r="D114" s="23" t="s">
        <v>174</v>
      </c>
      <c r="E114" s="23" t="s">
        <v>224</v>
      </c>
      <c r="F114" s="23" t="s">
        <v>176</v>
      </c>
      <c r="G114" s="24">
        <v>50400</v>
      </c>
      <c r="H114" s="23" t="s">
        <v>177</v>
      </c>
      <c r="I114" s="24">
        <v>1</v>
      </c>
      <c r="J114" s="23" t="s">
        <v>178</v>
      </c>
      <c r="K114" s="23" t="s">
        <v>303</v>
      </c>
      <c r="L114" s="23" t="s">
        <v>191</v>
      </c>
      <c r="M114" s="23" t="s">
        <v>226</v>
      </c>
      <c r="N114" s="24">
        <v>50400</v>
      </c>
      <c r="O114" s="23" t="s">
        <v>182</v>
      </c>
      <c r="P114" s="25">
        <v>45521</v>
      </c>
      <c r="Q114" s="23" t="s">
        <v>304</v>
      </c>
      <c r="R114" s="24">
        <v>50400</v>
      </c>
      <c r="S114" s="24">
        <v>50400</v>
      </c>
    </row>
    <row r="115" spans="1:19" x14ac:dyDescent="0.25">
      <c r="A115" s="23" t="s">
        <v>172</v>
      </c>
      <c r="B115" s="23" t="s">
        <v>173</v>
      </c>
      <c r="C115" s="23" t="s">
        <v>52</v>
      </c>
      <c r="D115" s="23" t="s">
        <v>189</v>
      </c>
      <c r="E115" s="23" t="s">
        <v>222</v>
      </c>
      <c r="F115" s="23" t="s">
        <v>176</v>
      </c>
      <c r="G115" s="24">
        <v>55595</v>
      </c>
      <c r="H115" s="23" t="s">
        <v>177</v>
      </c>
      <c r="I115" s="24">
        <v>1</v>
      </c>
      <c r="J115" s="23" t="s">
        <v>178</v>
      </c>
      <c r="K115" s="23" t="s">
        <v>303</v>
      </c>
      <c r="L115" s="23" t="s">
        <v>195</v>
      </c>
      <c r="M115" s="23" t="s">
        <v>223</v>
      </c>
      <c r="N115" s="24">
        <v>55595</v>
      </c>
      <c r="O115" s="23" t="s">
        <v>182</v>
      </c>
      <c r="P115" s="25">
        <v>45521</v>
      </c>
      <c r="Q115" s="23" t="s">
        <v>304</v>
      </c>
      <c r="R115" s="24">
        <v>55595</v>
      </c>
      <c r="S115" s="24">
        <v>55595</v>
      </c>
    </row>
    <row r="116" spans="1:19" x14ac:dyDescent="0.25">
      <c r="A116" s="23" t="s">
        <v>172</v>
      </c>
      <c r="B116" s="23" t="s">
        <v>173</v>
      </c>
      <c r="C116" s="23" t="s">
        <v>52</v>
      </c>
      <c r="D116" s="23" t="s">
        <v>193</v>
      </c>
      <c r="E116" s="23" t="s">
        <v>190</v>
      </c>
      <c r="F116" s="23" t="s">
        <v>176</v>
      </c>
      <c r="G116" s="24">
        <v>73431</v>
      </c>
      <c r="H116" s="23" t="s">
        <v>177</v>
      </c>
      <c r="I116" s="24">
        <v>1</v>
      </c>
      <c r="J116" s="23" t="s">
        <v>178</v>
      </c>
      <c r="K116" s="23" t="s">
        <v>303</v>
      </c>
      <c r="L116" s="23" t="s">
        <v>199</v>
      </c>
      <c r="M116" s="23" t="s">
        <v>192</v>
      </c>
      <c r="N116" s="24">
        <v>73431</v>
      </c>
      <c r="O116" s="23" t="s">
        <v>182</v>
      </c>
      <c r="P116" s="25">
        <v>45521</v>
      </c>
      <c r="Q116" s="23" t="s">
        <v>304</v>
      </c>
      <c r="R116" s="24">
        <v>73431</v>
      </c>
      <c r="S116" s="24">
        <v>73431</v>
      </c>
    </row>
    <row r="117" spans="1:19" x14ac:dyDescent="0.25">
      <c r="A117" s="23" t="s">
        <v>172</v>
      </c>
      <c r="B117" s="23" t="s">
        <v>173</v>
      </c>
      <c r="C117" s="23" t="s">
        <v>48</v>
      </c>
      <c r="D117" s="23" t="s">
        <v>184</v>
      </c>
      <c r="E117" s="23" t="s">
        <v>220</v>
      </c>
      <c r="F117" s="23" t="s">
        <v>176</v>
      </c>
      <c r="G117" s="24">
        <v>250910</v>
      </c>
      <c r="H117" s="23" t="s">
        <v>177</v>
      </c>
      <c r="I117" s="24">
        <v>5</v>
      </c>
      <c r="J117" s="23" t="s">
        <v>178</v>
      </c>
      <c r="K117" s="23" t="s">
        <v>305</v>
      </c>
      <c r="L117" s="23" t="s">
        <v>180</v>
      </c>
      <c r="M117" s="23" t="s">
        <v>221</v>
      </c>
      <c r="N117" s="24">
        <v>50182</v>
      </c>
      <c r="O117" s="23" t="s">
        <v>182</v>
      </c>
      <c r="P117" s="25">
        <v>45528</v>
      </c>
      <c r="Q117" s="23" t="s">
        <v>306</v>
      </c>
      <c r="R117" s="24">
        <v>250910</v>
      </c>
      <c r="S117" s="24">
        <v>301092</v>
      </c>
    </row>
    <row r="118" spans="1:19" x14ac:dyDescent="0.25">
      <c r="A118" s="23" t="s">
        <v>172</v>
      </c>
      <c r="B118" s="23" t="s">
        <v>173</v>
      </c>
      <c r="C118" s="23" t="s">
        <v>48</v>
      </c>
      <c r="D118" s="23" t="s">
        <v>174</v>
      </c>
      <c r="E118" s="23" t="s">
        <v>205</v>
      </c>
      <c r="F118" s="23" t="s">
        <v>176</v>
      </c>
      <c r="G118" s="24">
        <v>354750</v>
      </c>
      <c r="H118" s="23" t="s">
        <v>177</v>
      </c>
      <c r="I118" s="24">
        <v>5</v>
      </c>
      <c r="J118" s="23" t="s">
        <v>178</v>
      </c>
      <c r="K118" s="23" t="s">
        <v>305</v>
      </c>
      <c r="L118" s="23" t="s">
        <v>191</v>
      </c>
      <c r="M118" s="23" t="s">
        <v>207</v>
      </c>
      <c r="N118" s="24">
        <v>70950</v>
      </c>
      <c r="O118" s="23" t="s">
        <v>182</v>
      </c>
      <c r="P118" s="25">
        <v>45528</v>
      </c>
      <c r="Q118" s="23" t="s">
        <v>306</v>
      </c>
      <c r="R118" s="24">
        <v>354750</v>
      </c>
      <c r="S118" s="24">
        <v>425700</v>
      </c>
    </row>
    <row r="119" spans="1:19" x14ac:dyDescent="0.25">
      <c r="A119" s="23" t="s">
        <v>172</v>
      </c>
      <c r="B119" s="23" t="s">
        <v>173</v>
      </c>
      <c r="C119" s="23" t="s">
        <v>48</v>
      </c>
      <c r="D119" s="23" t="s">
        <v>189</v>
      </c>
      <c r="E119" s="23" t="s">
        <v>202</v>
      </c>
      <c r="F119" s="23" t="s">
        <v>176</v>
      </c>
      <c r="G119" s="24">
        <v>297000</v>
      </c>
      <c r="H119" s="23" t="s">
        <v>177</v>
      </c>
      <c r="I119" s="24">
        <v>4</v>
      </c>
      <c r="J119" s="23" t="s">
        <v>178</v>
      </c>
      <c r="K119" s="23" t="s">
        <v>305</v>
      </c>
      <c r="L119" s="23" t="s">
        <v>195</v>
      </c>
      <c r="M119" s="23" t="s">
        <v>204</v>
      </c>
      <c r="N119" s="24">
        <v>74250</v>
      </c>
      <c r="O119" s="23" t="s">
        <v>182</v>
      </c>
      <c r="P119" s="25">
        <v>45528</v>
      </c>
      <c r="Q119" s="23" t="s">
        <v>306</v>
      </c>
      <c r="R119" s="24">
        <v>297000</v>
      </c>
      <c r="S119" s="24">
        <v>445500</v>
      </c>
    </row>
    <row r="120" spans="1:19" x14ac:dyDescent="0.25">
      <c r="A120" s="23" t="s">
        <v>172</v>
      </c>
      <c r="B120" s="23" t="s">
        <v>173</v>
      </c>
      <c r="C120" s="23" t="s">
        <v>48</v>
      </c>
      <c r="D120" s="23" t="s">
        <v>193</v>
      </c>
      <c r="E120" s="23" t="s">
        <v>222</v>
      </c>
      <c r="F120" s="23" t="s">
        <v>176</v>
      </c>
      <c r="G120" s="24">
        <v>277975</v>
      </c>
      <c r="H120" s="23" t="s">
        <v>177</v>
      </c>
      <c r="I120" s="24">
        <v>5</v>
      </c>
      <c r="J120" s="23" t="s">
        <v>178</v>
      </c>
      <c r="K120" s="23" t="s">
        <v>305</v>
      </c>
      <c r="L120" s="23" t="s">
        <v>199</v>
      </c>
      <c r="M120" s="23" t="s">
        <v>223</v>
      </c>
      <c r="N120" s="24">
        <v>55595</v>
      </c>
      <c r="O120" s="23" t="s">
        <v>182</v>
      </c>
      <c r="P120" s="25">
        <v>45528</v>
      </c>
      <c r="Q120" s="23" t="s">
        <v>306</v>
      </c>
      <c r="R120" s="24">
        <v>277975</v>
      </c>
      <c r="S120" s="24">
        <v>333570</v>
      </c>
    </row>
    <row r="121" spans="1:19" x14ac:dyDescent="0.25">
      <c r="A121" s="23" t="s">
        <v>172</v>
      </c>
      <c r="B121" s="23" t="s">
        <v>173</v>
      </c>
      <c r="C121" s="23" t="s">
        <v>48</v>
      </c>
      <c r="D121" s="23" t="s">
        <v>209</v>
      </c>
      <c r="E121" s="23" t="s">
        <v>190</v>
      </c>
      <c r="F121" s="23" t="s">
        <v>176</v>
      </c>
      <c r="G121" s="24">
        <v>367155</v>
      </c>
      <c r="H121" s="23" t="s">
        <v>177</v>
      </c>
      <c r="I121" s="24">
        <v>5</v>
      </c>
      <c r="J121" s="23" t="s">
        <v>178</v>
      </c>
      <c r="K121" s="23" t="s">
        <v>305</v>
      </c>
      <c r="L121" s="23" t="s">
        <v>203</v>
      </c>
      <c r="M121" s="23" t="s">
        <v>192</v>
      </c>
      <c r="N121" s="24">
        <v>73431</v>
      </c>
      <c r="O121" s="23" t="s">
        <v>182</v>
      </c>
      <c r="P121" s="25">
        <v>45528</v>
      </c>
      <c r="Q121" s="23" t="s">
        <v>306</v>
      </c>
      <c r="R121" s="24">
        <v>367155</v>
      </c>
      <c r="S121" s="24">
        <v>440586</v>
      </c>
    </row>
    <row r="122" spans="1:19" x14ac:dyDescent="0.25">
      <c r="A122" s="23" t="s">
        <v>172</v>
      </c>
      <c r="B122" s="23" t="s">
        <v>173</v>
      </c>
      <c r="C122" s="23" t="s">
        <v>44</v>
      </c>
      <c r="D122" s="23" t="s">
        <v>184</v>
      </c>
      <c r="E122" s="23" t="s">
        <v>202</v>
      </c>
      <c r="F122" s="23" t="s">
        <v>176</v>
      </c>
      <c r="G122" s="24">
        <v>371250</v>
      </c>
      <c r="H122" s="23" t="s">
        <v>177</v>
      </c>
      <c r="I122" s="24">
        <v>5</v>
      </c>
      <c r="J122" s="23" t="s">
        <v>178</v>
      </c>
      <c r="K122" s="23" t="s">
        <v>307</v>
      </c>
      <c r="L122" s="23" t="s">
        <v>180</v>
      </c>
      <c r="M122" s="23" t="s">
        <v>204</v>
      </c>
      <c r="N122" s="24">
        <v>74250</v>
      </c>
      <c r="O122" s="23" t="s">
        <v>182</v>
      </c>
      <c r="P122" s="25">
        <v>45523</v>
      </c>
      <c r="Q122" s="23" t="s">
        <v>308</v>
      </c>
      <c r="R122" s="24">
        <v>371250</v>
      </c>
      <c r="S122" s="24">
        <v>445500</v>
      </c>
    </row>
    <row r="123" spans="1:19" x14ac:dyDescent="0.25">
      <c r="A123" s="23" t="s">
        <v>172</v>
      </c>
      <c r="B123" s="23" t="s">
        <v>173</v>
      </c>
      <c r="C123" s="23" t="s">
        <v>44</v>
      </c>
      <c r="D123" s="23" t="s">
        <v>174</v>
      </c>
      <c r="E123" s="23" t="s">
        <v>222</v>
      </c>
      <c r="F123" s="23" t="s">
        <v>176</v>
      </c>
      <c r="G123" s="24">
        <v>277975</v>
      </c>
      <c r="H123" s="23" t="s">
        <v>177</v>
      </c>
      <c r="I123" s="24">
        <v>5</v>
      </c>
      <c r="J123" s="23" t="s">
        <v>178</v>
      </c>
      <c r="K123" s="23" t="s">
        <v>307</v>
      </c>
      <c r="L123" s="23" t="s">
        <v>191</v>
      </c>
      <c r="M123" s="23" t="s">
        <v>223</v>
      </c>
      <c r="N123" s="24">
        <v>55595</v>
      </c>
      <c r="O123" s="23" t="s">
        <v>182</v>
      </c>
      <c r="P123" s="25">
        <v>45523</v>
      </c>
      <c r="Q123" s="23" t="s">
        <v>308</v>
      </c>
      <c r="R123" s="24">
        <v>277975</v>
      </c>
      <c r="S123" s="24">
        <v>277975</v>
      </c>
    </row>
    <row r="124" spans="1:19" x14ac:dyDescent="0.25">
      <c r="A124" s="23" t="s">
        <v>172</v>
      </c>
      <c r="B124" s="23" t="s">
        <v>173</v>
      </c>
      <c r="C124" s="23" t="s">
        <v>44</v>
      </c>
      <c r="D124" s="23" t="s">
        <v>189</v>
      </c>
      <c r="E124" s="23" t="s">
        <v>205</v>
      </c>
      <c r="F124" s="23" t="s">
        <v>176</v>
      </c>
      <c r="G124" s="24">
        <v>354750</v>
      </c>
      <c r="H124" s="23" t="s">
        <v>177</v>
      </c>
      <c r="I124" s="24">
        <v>5</v>
      </c>
      <c r="J124" s="23" t="s">
        <v>178</v>
      </c>
      <c r="K124" s="23" t="s">
        <v>307</v>
      </c>
      <c r="L124" s="23" t="s">
        <v>195</v>
      </c>
      <c r="M124" s="23" t="s">
        <v>207</v>
      </c>
      <c r="N124" s="24">
        <v>70950</v>
      </c>
      <c r="O124" s="23" t="s">
        <v>182</v>
      </c>
      <c r="P124" s="25">
        <v>45523</v>
      </c>
      <c r="Q124" s="23" t="s">
        <v>308</v>
      </c>
      <c r="R124" s="24">
        <v>354750</v>
      </c>
      <c r="S124" s="24">
        <v>354750</v>
      </c>
    </row>
    <row r="125" spans="1:19" x14ac:dyDescent="0.25">
      <c r="A125" s="23" t="s">
        <v>172</v>
      </c>
      <c r="B125" s="23" t="s">
        <v>173</v>
      </c>
      <c r="C125" s="23" t="s">
        <v>44</v>
      </c>
      <c r="D125" s="23" t="s">
        <v>193</v>
      </c>
      <c r="E125" s="23" t="s">
        <v>185</v>
      </c>
      <c r="F125" s="23" t="s">
        <v>176</v>
      </c>
      <c r="G125" s="24">
        <v>230000</v>
      </c>
      <c r="H125" s="23" t="s">
        <v>177</v>
      </c>
      <c r="I125" s="24">
        <v>5</v>
      </c>
      <c r="J125" s="23" t="s">
        <v>178</v>
      </c>
      <c r="K125" s="23" t="s">
        <v>307</v>
      </c>
      <c r="L125" s="23" t="s">
        <v>199</v>
      </c>
      <c r="M125" s="23" t="s">
        <v>187</v>
      </c>
      <c r="N125" s="24">
        <v>46000</v>
      </c>
      <c r="O125" s="23" t="s">
        <v>182</v>
      </c>
      <c r="P125" s="25">
        <v>45523</v>
      </c>
      <c r="Q125" s="23" t="s">
        <v>308</v>
      </c>
      <c r="R125" s="24">
        <v>230000</v>
      </c>
      <c r="S125" s="24">
        <v>230000</v>
      </c>
    </row>
    <row r="126" spans="1:19" x14ac:dyDescent="0.25">
      <c r="A126" s="23" t="s">
        <v>172</v>
      </c>
      <c r="B126" s="23" t="s">
        <v>173</v>
      </c>
      <c r="C126" s="23" t="s">
        <v>44</v>
      </c>
      <c r="D126" s="23" t="s">
        <v>209</v>
      </c>
      <c r="E126" s="23" t="s">
        <v>190</v>
      </c>
      <c r="F126" s="23" t="s">
        <v>176</v>
      </c>
      <c r="G126" s="24">
        <v>146862</v>
      </c>
      <c r="H126" s="23" t="s">
        <v>177</v>
      </c>
      <c r="I126" s="24">
        <v>2</v>
      </c>
      <c r="J126" s="23" t="s">
        <v>178</v>
      </c>
      <c r="K126" s="23" t="s">
        <v>307</v>
      </c>
      <c r="L126" s="23" t="s">
        <v>203</v>
      </c>
      <c r="M126" s="23" t="s">
        <v>192</v>
      </c>
      <c r="N126" s="24">
        <v>73431</v>
      </c>
      <c r="O126" s="23" t="s">
        <v>182</v>
      </c>
      <c r="P126" s="25">
        <v>45523</v>
      </c>
      <c r="Q126" s="23" t="s">
        <v>308</v>
      </c>
      <c r="R126" s="24">
        <v>146862</v>
      </c>
      <c r="S126" s="24">
        <v>367155</v>
      </c>
    </row>
    <row r="127" spans="1:19" x14ac:dyDescent="0.25">
      <c r="A127" s="23" t="s">
        <v>172</v>
      </c>
      <c r="B127" s="23" t="s">
        <v>173</v>
      </c>
      <c r="C127" s="23" t="s">
        <v>44</v>
      </c>
      <c r="D127" s="23" t="s">
        <v>197</v>
      </c>
      <c r="E127" s="23" t="s">
        <v>220</v>
      </c>
      <c r="F127" s="23" t="s">
        <v>176</v>
      </c>
      <c r="G127" s="24">
        <v>250910</v>
      </c>
      <c r="H127" s="23" t="s">
        <v>177</v>
      </c>
      <c r="I127" s="24">
        <v>5</v>
      </c>
      <c r="J127" s="23" t="s">
        <v>178</v>
      </c>
      <c r="K127" s="23" t="s">
        <v>307</v>
      </c>
      <c r="L127" s="23" t="s">
        <v>225</v>
      </c>
      <c r="M127" s="23" t="s">
        <v>221</v>
      </c>
      <c r="N127" s="24">
        <v>50182</v>
      </c>
      <c r="O127" s="23" t="s">
        <v>182</v>
      </c>
      <c r="P127" s="25">
        <v>45523</v>
      </c>
      <c r="Q127" s="23" t="s">
        <v>308</v>
      </c>
      <c r="R127" s="24">
        <v>250910</v>
      </c>
      <c r="S127" s="24">
        <v>250910</v>
      </c>
    </row>
    <row r="128" spans="1:19" x14ac:dyDescent="0.25">
      <c r="A128" s="23" t="s">
        <v>172</v>
      </c>
      <c r="B128" s="23" t="s">
        <v>173</v>
      </c>
      <c r="C128" s="23" t="s">
        <v>50</v>
      </c>
      <c r="D128" s="23" t="s">
        <v>174</v>
      </c>
      <c r="E128" s="23" t="s">
        <v>194</v>
      </c>
      <c r="F128" s="23" t="s">
        <v>176</v>
      </c>
      <c r="G128" s="24">
        <v>1110580</v>
      </c>
      <c r="H128" s="23" t="s">
        <v>177</v>
      </c>
      <c r="I128" s="24">
        <v>10</v>
      </c>
      <c r="J128" s="23" t="s">
        <v>178</v>
      </c>
      <c r="K128" s="23" t="s">
        <v>309</v>
      </c>
      <c r="L128" s="23" t="s">
        <v>180</v>
      </c>
      <c r="M128" s="23" t="s">
        <v>196</v>
      </c>
      <c r="N128" s="24">
        <v>111058</v>
      </c>
      <c r="O128" s="23" t="s">
        <v>182</v>
      </c>
      <c r="P128" s="25">
        <v>45525</v>
      </c>
      <c r="Q128" s="23" t="s">
        <v>310</v>
      </c>
      <c r="R128" s="24">
        <v>1110580</v>
      </c>
      <c r="S128" s="24">
        <v>1110580</v>
      </c>
    </row>
    <row r="129" spans="1:19" x14ac:dyDescent="0.25">
      <c r="A129" s="23" t="s">
        <v>172</v>
      </c>
      <c r="B129" s="23" t="s">
        <v>173</v>
      </c>
      <c r="C129" s="23" t="s">
        <v>50</v>
      </c>
      <c r="D129" s="23" t="s">
        <v>189</v>
      </c>
      <c r="E129" s="23" t="s">
        <v>190</v>
      </c>
      <c r="F129" s="23" t="s">
        <v>176</v>
      </c>
      <c r="G129" s="24">
        <v>1468620</v>
      </c>
      <c r="H129" s="23" t="s">
        <v>177</v>
      </c>
      <c r="I129" s="24">
        <v>20</v>
      </c>
      <c r="J129" s="23" t="s">
        <v>178</v>
      </c>
      <c r="K129" s="23" t="s">
        <v>309</v>
      </c>
      <c r="L129" s="23" t="s">
        <v>191</v>
      </c>
      <c r="M129" s="23" t="s">
        <v>192</v>
      </c>
      <c r="N129" s="24">
        <v>73431</v>
      </c>
      <c r="O129" s="23" t="s">
        <v>182</v>
      </c>
      <c r="P129" s="25">
        <v>45525</v>
      </c>
      <c r="Q129" s="23" t="s">
        <v>310</v>
      </c>
      <c r="R129" s="24">
        <v>1454365</v>
      </c>
      <c r="S129" s="24">
        <v>1468620</v>
      </c>
    </row>
    <row r="130" spans="1:19" x14ac:dyDescent="0.25">
      <c r="A130" s="23" t="s">
        <v>172</v>
      </c>
      <c r="B130" s="23" t="s">
        <v>173</v>
      </c>
      <c r="C130" s="23" t="s">
        <v>50</v>
      </c>
      <c r="D130" s="23" t="s">
        <v>193</v>
      </c>
      <c r="E130" s="23" t="s">
        <v>202</v>
      </c>
      <c r="F130" s="23" t="s">
        <v>176</v>
      </c>
      <c r="G130" s="24">
        <v>-371250</v>
      </c>
      <c r="H130" s="23" t="s">
        <v>177</v>
      </c>
      <c r="I130" s="24">
        <v>-5</v>
      </c>
      <c r="J130" s="23" t="s">
        <v>178</v>
      </c>
      <c r="K130" s="23" t="s">
        <v>311</v>
      </c>
      <c r="L130" s="23" t="s">
        <v>180</v>
      </c>
      <c r="M130" s="23" t="s">
        <v>204</v>
      </c>
      <c r="N130" s="24">
        <v>74250</v>
      </c>
      <c r="O130" s="23" t="s">
        <v>182</v>
      </c>
      <c r="P130" s="25">
        <v>45572</v>
      </c>
      <c r="Q130" s="23" t="s">
        <v>310</v>
      </c>
      <c r="R130" s="24">
        <v>-385723</v>
      </c>
      <c r="S130" s="24">
        <v>371250</v>
      </c>
    </row>
    <row r="131" spans="1:19" x14ac:dyDescent="0.25">
      <c r="A131" s="23" t="s">
        <v>172</v>
      </c>
      <c r="B131" s="23" t="s">
        <v>173</v>
      </c>
      <c r="C131" s="23" t="s">
        <v>50</v>
      </c>
      <c r="D131" s="23" t="s">
        <v>193</v>
      </c>
      <c r="E131" s="23" t="s">
        <v>202</v>
      </c>
      <c r="F131" s="23" t="s">
        <v>176</v>
      </c>
      <c r="G131" s="24">
        <v>371250</v>
      </c>
      <c r="H131" s="23" t="s">
        <v>177</v>
      </c>
      <c r="I131" s="24">
        <v>5</v>
      </c>
      <c r="J131" s="23" t="s">
        <v>178</v>
      </c>
      <c r="K131" s="23" t="s">
        <v>309</v>
      </c>
      <c r="L131" s="23" t="s">
        <v>195</v>
      </c>
      <c r="M131" s="23" t="s">
        <v>204</v>
      </c>
      <c r="N131" s="24">
        <v>74250</v>
      </c>
      <c r="O131" s="23" t="s">
        <v>182</v>
      </c>
      <c r="P131" s="25">
        <v>45525</v>
      </c>
      <c r="Q131" s="23" t="s">
        <v>310</v>
      </c>
      <c r="R131" s="24">
        <v>371250</v>
      </c>
      <c r="S131" s="24">
        <v>371250</v>
      </c>
    </row>
    <row r="132" spans="1:19" x14ac:dyDescent="0.25">
      <c r="A132" s="23" t="s">
        <v>172</v>
      </c>
      <c r="B132" s="23" t="s">
        <v>173</v>
      </c>
      <c r="C132" s="23" t="s">
        <v>50</v>
      </c>
      <c r="D132" s="23" t="s">
        <v>209</v>
      </c>
      <c r="E132" s="23" t="s">
        <v>205</v>
      </c>
      <c r="F132" s="23" t="s">
        <v>176</v>
      </c>
      <c r="G132" s="24">
        <v>-354750</v>
      </c>
      <c r="H132" s="23" t="s">
        <v>177</v>
      </c>
      <c r="I132" s="24">
        <v>-5</v>
      </c>
      <c r="J132" s="23" t="s">
        <v>178</v>
      </c>
      <c r="K132" s="23" t="s">
        <v>311</v>
      </c>
      <c r="L132" s="23" t="s">
        <v>191</v>
      </c>
      <c r="M132" s="23" t="s">
        <v>207</v>
      </c>
      <c r="N132" s="24">
        <v>70950</v>
      </c>
      <c r="O132" s="23" t="s">
        <v>182</v>
      </c>
      <c r="P132" s="25">
        <v>45572</v>
      </c>
      <c r="Q132" s="23" t="s">
        <v>310</v>
      </c>
      <c r="R132" s="24">
        <v>-354750</v>
      </c>
      <c r="S132" s="24">
        <v>354750</v>
      </c>
    </row>
    <row r="133" spans="1:19" x14ac:dyDescent="0.25">
      <c r="A133" s="23" t="s">
        <v>172</v>
      </c>
      <c r="B133" s="23" t="s">
        <v>173</v>
      </c>
      <c r="C133" s="23" t="s">
        <v>50</v>
      </c>
      <c r="D133" s="23" t="s">
        <v>209</v>
      </c>
      <c r="E133" s="23" t="s">
        <v>205</v>
      </c>
      <c r="F133" s="23" t="s">
        <v>176</v>
      </c>
      <c r="G133" s="24">
        <v>354750</v>
      </c>
      <c r="H133" s="23" t="s">
        <v>177</v>
      </c>
      <c r="I133" s="24">
        <v>5</v>
      </c>
      <c r="J133" s="23" t="s">
        <v>178</v>
      </c>
      <c r="K133" s="23" t="s">
        <v>309</v>
      </c>
      <c r="L133" s="23" t="s">
        <v>199</v>
      </c>
      <c r="M133" s="23" t="s">
        <v>207</v>
      </c>
      <c r="N133" s="24">
        <v>70950</v>
      </c>
      <c r="O133" s="23" t="s">
        <v>182</v>
      </c>
      <c r="P133" s="25">
        <v>45525</v>
      </c>
      <c r="Q133" s="23" t="s">
        <v>310</v>
      </c>
      <c r="R133" s="24">
        <v>354750</v>
      </c>
      <c r="S133" s="24">
        <v>354750</v>
      </c>
    </row>
    <row r="134" spans="1:19" x14ac:dyDescent="0.25">
      <c r="A134" s="23" t="s">
        <v>172</v>
      </c>
      <c r="B134" s="23" t="s">
        <v>173</v>
      </c>
      <c r="C134" s="23" t="s">
        <v>51</v>
      </c>
      <c r="D134" s="23" t="s">
        <v>184</v>
      </c>
      <c r="E134" s="23" t="s">
        <v>194</v>
      </c>
      <c r="F134" s="23" t="s">
        <v>176</v>
      </c>
      <c r="G134" s="24">
        <v>1665870</v>
      </c>
      <c r="H134" s="23" t="s">
        <v>177</v>
      </c>
      <c r="I134" s="24">
        <v>15</v>
      </c>
      <c r="J134" s="23" t="s">
        <v>178</v>
      </c>
      <c r="K134" s="23" t="s">
        <v>312</v>
      </c>
      <c r="L134" s="23" t="s">
        <v>180</v>
      </c>
      <c r="M134" s="23" t="s">
        <v>196</v>
      </c>
      <c r="N134" s="24">
        <v>111058</v>
      </c>
      <c r="O134" s="23" t="s">
        <v>182</v>
      </c>
      <c r="P134" s="25">
        <v>45525</v>
      </c>
      <c r="Q134" s="23" t="s">
        <v>313</v>
      </c>
      <c r="R134" s="24">
        <v>1665870</v>
      </c>
      <c r="S134" s="24">
        <v>1665870</v>
      </c>
    </row>
    <row r="135" spans="1:19" x14ac:dyDescent="0.25">
      <c r="A135" s="23" t="s">
        <v>172</v>
      </c>
      <c r="B135" s="23" t="s">
        <v>173</v>
      </c>
      <c r="C135" s="23" t="s">
        <v>51</v>
      </c>
      <c r="D135" s="23" t="s">
        <v>174</v>
      </c>
      <c r="E135" s="23" t="s">
        <v>190</v>
      </c>
      <c r="F135" s="23" t="s">
        <v>176</v>
      </c>
      <c r="G135" s="24">
        <v>734310</v>
      </c>
      <c r="H135" s="23" t="s">
        <v>177</v>
      </c>
      <c r="I135" s="24">
        <v>10</v>
      </c>
      <c r="J135" s="23" t="s">
        <v>178</v>
      </c>
      <c r="K135" s="23" t="s">
        <v>312</v>
      </c>
      <c r="L135" s="23" t="s">
        <v>191</v>
      </c>
      <c r="M135" s="23" t="s">
        <v>192</v>
      </c>
      <c r="N135" s="24">
        <v>73431</v>
      </c>
      <c r="O135" s="23" t="s">
        <v>182</v>
      </c>
      <c r="P135" s="25">
        <v>45525</v>
      </c>
      <c r="Q135" s="23" t="s">
        <v>313</v>
      </c>
      <c r="R135" s="24">
        <v>704938</v>
      </c>
      <c r="S135" s="24">
        <v>734310</v>
      </c>
    </row>
    <row r="136" spans="1:19" x14ac:dyDescent="0.25">
      <c r="A136" s="23" t="s">
        <v>172</v>
      </c>
      <c r="B136" s="23" t="s">
        <v>173</v>
      </c>
      <c r="C136" s="23" t="s">
        <v>51</v>
      </c>
      <c r="D136" s="23" t="s">
        <v>189</v>
      </c>
      <c r="E136" s="23" t="s">
        <v>220</v>
      </c>
      <c r="F136" s="23" t="s">
        <v>176</v>
      </c>
      <c r="G136" s="24">
        <v>250910</v>
      </c>
      <c r="H136" s="23" t="s">
        <v>177</v>
      </c>
      <c r="I136" s="24">
        <v>5</v>
      </c>
      <c r="J136" s="23" t="s">
        <v>178</v>
      </c>
      <c r="K136" s="23" t="s">
        <v>312</v>
      </c>
      <c r="L136" s="23" t="s">
        <v>195</v>
      </c>
      <c r="M136" s="23" t="s">
        <v>221</v>
      </c>
      <c r="N136" s="24">
        <v>50182</v>
      </c>
      <c r="O136" s="23" t="s">
        <v>182</v>
      </c>
      <c r="P136" s="25">
        <v>45525</v>
      </c>
      <c r="Q136" s="23" t="s">
        <v>313</v>
      </c>
      <c r="R136" s="24">
        <v>250910</v>
      </c>
      <c r="S136" s="24">
        <v>250910</v>
      </c>
    </row>
    <row r="137" spans="1:19" x14ac:dyDescent="0.25">
      <c r="A137" s="23" t="s">
        <v>172</v>
      </c>
      <c r="B137" s="23" t="s">
        <v>173</v>
      </c>
      <c r="C137" s="23" t="s">
        <v>49</v>
      </c>
      <c r="D137" s="23" t="s">
        <v>184</v>
      </c>
      <c r="E137" s="23" t="s">
        <v>185</v>
      </c>
      <c r="F137" s="23" t="s">
        <v>176</v>
      </c>
      <c r="G137" s="24">
        <v>230000</v>
      </c>
      <c r="H137" s="23" t="s">
        <v>177</v>
      </c>
      <c r="I137" s="24">
        <v>5</v>
      </c>
      <c r="J137" s="23" t="s">
        <v>178</v>
      </c>
      <c r="K137" s="23" t="s">
        <v>314</v>
      </c>
      <c r="L137" s="23" t="s">
        <v>180</v>
      </c>
      <c r="M137" s="23" t="s">
        <v>187</v>
      </c>
      <c r="N137" s="24">
        <v>46000</v>
      </c>
      <c r="O137" s="23" t="s">
        <v>182</v>
      </c>
      <c r="P137" s="25">
        <v>45523</v>
      </c>
      <c r="Q137" s="23" t="s">
        <v>315</v>
      </c>
      <c r="R137" s="24">
        <v>230000</v>
      </c>
      <c r="S137" s="24">
        <v>230000</v>
      </c>
    </row>
    <row r="138" spans="1:19" x14ac:dyDescent="0.25">
      <c r="A138" s="23" t="s">
        <v>172</v>
      </c>
      <c r="B138" s="23" t="s">
        <v>173</v>
      </c>
      <c r="C138" s="23" t="s">
        <v>49</v>
      </c>
      <c r="D138" s="23" t="s">
        <v>174</v>
      </c>
      <c r="E138" s="23" t="s">
        <v>194</v>
      </c>
      <c r="F138" s="23" t="s">
        <v>176</v>
      </c>
      <c r="G138" s="24">
        <v>555290</v>
      </c>
      <c r="H138" s="23" t="s">
        <v>177</v>
      </c>
      <c r="I138" s="24">
        <v>5</v>
      </c>
      <c r="J138" s="23" t="s">
        <v>178</v>
      </c>
      <c r="K138" s="23" t="s">
        <v>314</v>
      </c>
      <c r="L138" s="23" t="s">
        <v>191</v>
      </c>
      <c r="M138" s="23" t="s">
        <v>196</v>
      </c>
      <c r="N138" s="24">
        <v>111058</v>
      </c>
      <c r="O138" s="23" t="s">
        <v>182</v>
      </c>
      <c r="P138" s="25">
        <v>45523</v>
      </c>
      <c r="Q138" s="23" t="s">
        <v>315</v>
      </c>
      <c r="R138" s="24">
        <v>555290</v>
      </c>
      <c r="S138" s="24">
        <v>555290</v>
      </c>
    </row>
    <row r="139" spans="1:19" x14ac:dyDescent="0.25">
      <c r="A139" s="23" t="s">
        <v>172</v>
      </c>
      <c r="B139" s="23" t="s">
        <v>173</v>
      </c>
      <c r="C139" s="23" t="s">
        <v>49</v>
      </c>
      <c r="D139" s="23" t="s">
        <v>189</v>
      </c>
      <c r="E139" s="23" t="s">
        <v>222</v>
      </c>
      <c r="F139" s="23" t="s">
        <v>176</v>
      </c>
      <c r="G139" s="24">
        <v>277975</v>
      </c>
      <c r="H139" s="23" t="s">
        <v>177</v>
      </c>
      <c r="I139" s="24">
        <v>5</v>
      </c>
      <c r="J139" s="23" t="s">
        <v>178</v>
      </c>
      <c r="K139" s="23" t="s">
        <v>314</v>
      </c>
      <c r="L139" s="23" t="s">
        <v>195</v>
      </c>
      <c r="M139" s="23" t="s">
        <v>223</v>
      </c>
      <c r="N139" s="24">
        <v>55595</v>
      </c>
      <c r="O139" s="23" t="s">
        <v>182</v>
      </c>
      <c r="P139" s="25">
        <v>45523</v>
      </c>
      <c r="Q139" s="23" t="s">
        <v>315</v>
      </c>
      <c r="R139" s="24">
        <v>277975</v>
      </c>
      <c r="S139" s="24">
        <v>277975</v>
      </c>
    </row>
    <row r="140" spans="1:19" x14ac:dyDescent="0.25">
      <c r="A140" s="23" t="s">
        <v>172</v>
      </c>
      <c r="B140" s="23" t="s">
        <v>173</v>
      </c>
      <c r="C140" s="23" t="s">
        <v>49</v>
      </c>
      <c r="D140" s="23" t="s">
        <v>193</v>
      </c>
      <c r="E140" s="23" t="s">
        <v>190</v>
      </c>
      <c r="F140" s="23" t="s">
        <v>176</v>
      </c>
      <c r="G140" s="24">
        <v>367155</v>
      </c>
      <c r="H140" s="23" t="s">
        <v>177</v>
      </c>
      <c r="I140" s="24">
        <v>5</v>
      </c>
      <c r="J140" s="23" t="s">
        <v>178</v>
      </c>
      <c r="K140" s="23" t="s">
        <v>314</v>
      </c>
      <c r="L140" s="23" t="s">
        <v>199</v>
      </c>
      <c r="M140" s="23" t="s">
        <v>192</v>
      </c>
      <c r="N140" s="24">
        <v>73431</v>
      </c>
      <c r="O140" s="23" t="s">
        <v>182</v>
      </c>
      <c r="P140" s="25">
        <v>45523</v>
      </c>
      <c r="Q140" s="23" t="s">
        <v>315</v>
      </c>
      <c r="R140" s="24">
        <v>360560</v>
      </c>
      <c r="S140" s="24">
        <v>367155</v>
      </c>
    </row>
    <row r="141" spans="1:19" x14ac:dyDescent="0.25">
      <c r="A141" s="23" t="s">
        <v>172</v>
      </c>
      <c r="B141" s="23" t="s">
        <v>173</v>
      </c>
      <c r="C141" s="23" t="s">
        <v>49</v>
      </c>
      <c r="D141" s="23" t="s">
        <v>209</v>
      </c>
      <c r="E141" s="23" t="s">
        <v>224</v>
      </c>
      <c r="F141" s="23" t="s">
        <v>176</v>
      </c>
      <c r="G141" s="24">
        <v>252000</v>
      </c>
      <c r="H141" s="23" t="s">
        <v>177</v>
      </c>
      <c r="I141" s="24">
        <v>5</v>
      </c>
      <c r="J141" s="23" t="s">
        <v>178</v>
      </c>
      <c r="K141" s="23" t="s">
        <v>314</v>
      </c>
      <c r="L141" s="23" t="s">
        <v>203</v>
      </c>
      <c r="M141" s="23" t="s">
        <v>226</v>
      </c>
      <c r="N141" s="24">
        <v>50400</v>
      </c>
      <c r="O141" s="23" t="s">
        <v>182</v>
      </c>
      <c r="P141" s="25">
        <v>45523</v>
      </c>
      <c r="Q141" s="23" t="s">
        <v>315</v>
      </c>
      <c r="R141" s="24">
        <v>252000</v>
      </c>
      <c r="S141" s="24">
        <v>252000</v>
      </c>
    </row>
    <row r="142" spans="1:19" x14ac:dyDescent="0.25">
      <c r="A142" s="23" t="s">
        <v>172</v>
      </c>
      <c r="B142" s="23" t="s">
        <v>173</v>
      </c>
      <c r="C142" s="23" t="s">
        <v>49</v>
      </c>
      <c r="D142" s="23" t="s">
        <v>197</v>
      </c>
      <c r="E142" s="23" t="s">
        <v>198</v>
      </c>
      <c r="F142" s="23" t="s">
        <v>176</v>
      </c>
      <c r="G142" s="24">
        <v>247500</v>
      </c>
      <c r="H142" s="23" t="s">
        <v>177</v>
      </c>
      <c r="I142" s="24">
        <v>5</v>
      </c>
      <c r="J142" s="23" t="s">
        <v>178</v>
      </c>
      <c r="K142" s="23" t="s">
        <v>314</v>
      </c>
      <c r="L142" s="23" t="s">
        <v>225</v>
      </c>
      <c r="M142" s="23" t="s">
        <v>200</v>
      </c>
      <c r="N142" s="24">
        <v>49500</v>
      </c>
      <c r="O142" s="23" t="s">
        <v>182</v>
      </c>
      <c r="P142" s="25">
        <v>45523</v>
      </c>
      <c r="Q142" s="23" t="s">
        <v>315</v>
      </c>
      <c r="R142" s="24">
        <v>247500</v>
      </c>
      <c r="S142" s="24">
        <v>247500</v>
      </c>
    </row>
    <row r="143" spans="1:19" x14ac:dyDescent="0.25">
      <c r="A143" s="23" t="s">
        <v>172</v>
      </c>
      <c r="B143" s="23" t="s">
        <v>173</v>
      </c>
      <c r="C143" s="23" t="s">
        <v>49</v>
      </c>
      <c r="D143" s="23" t="s">
        <v>287</v>
      </c>
      <c r="E143" s="23" t="s">
        <v>220</v>
      </c>
      <c r="F143" s="23" t="s">
        <v>176</v>
      </c>
      <c r="G143" s="24">
        <v>501820</v>
      </c>
      <c r="H143" s="23" t="s">
        <v>177</v>
      </c>
      <c r="I143" s="24">
        <v>10</v>
      </c>
      <c r="J143" s="23" t="s">
        <v>178</v>
      </c>
      <c r="K143" s="23" t="s">
        <v>314</v>
      </c>
      <c r="L143" s="23" t="s">
        <v>285</v>
      </c>
      <c r="M143" s="23" t="s">
        <v>221</v>
      </c>
      <c r="N143" s="24">
        <v>50182</v>
      </c>
      <c r="O143" s="23" t="s">
        <v>182</v>
      </c>
      <c r="P143" s="25">
        <v>45523</v>
      </c>
      <c r="Q143" s="23" t="s">
        <v>315</v>
      </c>
      <c r="R143" s="24">
        <v>501325</v>
      </c>
      <c r="S143" s="24">
        <v>501820</v>
      </c>
    </row>
    <row r="144" spans="1:19" x14ac:dyDescent="0.25">
      <c r="A144" s="23" t="s">
        <v>172</v>
      </c>
      <c r="B144" s="23" t="s">
        <v>173</v>
      </c>
      <c r="C144" s="23" t="s">
        <v>42</v>
      </c>
      <c r="D144" s="23" t="s">
        <v>184</v>
      </c>
      <c r="E144" s="23" t="s">
        <v>190</v>
      </c>
      <c r="F144" s="23" t="s">
        <v>176</v>
      </c>
      <c r="G144" s="24">
        <v>367155</v>
      </c>
      <c r="H144" s="23" t="s">
        <v>177</v>
      </c>
      <c r="I144" s="24">
        <v>5</v>
      </c>
      <c r="J144" s="23" t="s">
        <v>178</v>
      </c>
      <c r="K144" s="23" t="s">
        <v>316</v>
      </c>
      <c r="L144" s="23" t="s">
        <v>180</v>
      </c>
      <c r="M144" s="23" t="s">
        <v>192</v>
      </c>
      <c r="N144" s="24">
        <v>73431</v>
      </c>
      <c r="O144" s="23" t="s">
        <v>182</v>
      </c>
      <c r="P144" s="25">
        <v>45523</v>
      </c>
      <c r="Q144" s="23" t="s">
        <v>317</v>
      </c>
      <c r="R144" s="24">
        <v>367155</v>
      </c>
      <c r="S144" s="24">
        <v>367155</v>
      </c>
    </row>
    <row r="145" spans="1:19" x14ac:dyDescent="0.25">
      <c r="A145" s="23" t="s">
        <v>172</v>
      </c>
      <c r="B145" s="23" t="s">
        <v>173</v>
      </c>
      <c r="C145" s="23" t="s">
        <v>42</v>
      </c>
      <c r="D145" s="23" t="s">
        <v>174</v>
      </c>
      <c r="E145" s="23" t="s">
        <v>194</v>
      </c>
      <c r="F145" s="23" t="s">
        <v>176</v>
      </c>
      <c r="G145" s="24">
        <v>1332696</v>
      </c>
      <c r="H145" s="23" t="s">
        <v>177</v>
      </c>
      <c r="I145" s="24">
        <v>12</v>
      </c>
      <c r="J145" s="23" t="s">
        <v>178</v>
      </c>
      <c r="K145" s="23" t="s">
        <v>316</v>
      </c>
      <c r="L145" s="23" t="s">
        <v>191</v>
      </c>
      <c r="M145" s="23" t="s">
        <v>196</v>
      </c>
      <c r="N145" s="24">
        <v>111058</v>
      </c>
      <c r="O145" s="23" t="s">
        <v>182</v>
      </c>
      <c r="P145" s="25">
        <v>45523</v>
      </c>
      <c r="Q145" s="23" t="s">
        <v>317</v>
      </c>
      <c r="R145" s="24">
        <v>1332696</v>
      </c>
      <c r="S145" s="24">
        <v>1332696</v>
      </c>
    </row>
    <row r="146" spans="1:19" x14ac:dyDescent="0.25">
      <c r="A146" s="23" t="s">
        <v>172</v>
      </c>
      <c r="B146" s="23" t="s">
        <v>173</v>
      </c>
      <c r="C146" s="23" t="s">
        <v>46</v>
      </c>
      <c r="D146" s="23" t="s">
        <v>184</v>
      </c>
      <c r="E146" s="23" t="s">
        <v>190</v>
      </c>
      <c r="F146" s="23" t="s">
        <v>176</v>
      </c>
      <c r="G146" s="24">
        <v>514017</v>
      </c>
      <c r="H146" s="23" t="s">
        <v>177</v>
      </c>
      <c r="I146" s="24">
        <v>7</v>
      </c>
      <c r="J146" s="23" t="s">
        <v>178</v>
      </c>
      <c r="K146" s="23" t="s">
        <v>318</v>
      </c>
      <c r="L146" s="23" t="s">
        <v>180</v>
      </c>
      <c r="M146" s="23" t="s">
        <v>192</v>
      </c>
      <c r="N146" s="24">
        <v>73431</v>
      </c>
      <c r="O146" s="23" t="s">
        <v>182</v>
      </c>
      <c r="P146" s="25">
        <v>45527</v>
      </c>
      <c r="Q146" s="23" t="s">
        <v>319</v>
      </c>
      <c r="R146" s="24">
        <v>514017</v>
      </c>
      <c r="S146" s="24">
        <v>587448</v>
      </c>
    </row>
    <row r="147" spans="1:19" x14ac:dyDescent="0.25">
      <c r="A147" s="23" t="s">
        <v>172</v>
      </c>
      <c r="B147" s="23" t="s">
        <v>173</v>
      </c>
      <c r="C147" s="23" t="s">
        <v>46</v>
      </c>
      <c r="D147" s="23" t="s">
        <v>174</v>
      </c>
      <c r="E147" s="23" t="s">
        <v>194</v>
      </c>
      <c r="F147" s="23" t="s">
        <v>176</v>
      </c>
      <c r="G147" s="24">
        <v>1554812</v>
      </c>
      <c r="H147" s="23" t="s">
        <v>177</v>
      </c>
      <c r="I147" s="24">
        <v>14</v>
      </c>
      <c r="J147" s="23" t="s">
        <v>178</v>
      </c>
      <c r="K147" s="23" t="s">
        <v>318</v>
      </c>
      <c r="L147" s="23" t="s">
        <v>191</v>
      </c>
      <c r="M147" s="23" t="s">
        <v>196</v>
      </c>
      <c r="N147" s="24">
        <v>111058</v>
      </c>
      <c r="O147" s="23" t="s">
        <v>182</v>
      </c>
      <c r="P147" s="25">
        <v>45527</v>
      </c>
      <c r="Q147" s="23" t="s">
        <v>319</v>
      </c>
      <c r="R147" s="24">
        <v>1554812</v>
      </c>
      <c r="S147" s="24">
        <v>1554812</v>
      </c>
    </row>
    <row r="148" spans="1:19" x14ac:dyDescent="0.25">
      <c r="A148" s="23" t="s">
        <v>172</v>
      </c>
      <c r="B148" s="23" t="s">
        <v>173</v>
      </c>
      <c r="C148" s="23" t="s">
        <v>47</v>
      </c>
      <c r="D148" s="23" t="s">
        <v>184</v>
      </c>
      <c r="E148" s="23" t="s">
        <v>185</v>
      </c>
      <c r="F148" s="23" t="s">
        <v>176</v>
      </c>
      <c r="G148" s="24">
        <v>138000</v>
      </c>
      <c r="H148" s="23" t="s">
        <v>177</v>
      </c>
      <c r="I148" s="24">
        <v>3</v>
      </c>
      <c r="J148" s="23" t="s">
        <v>178</v>
      </c>
      <c r="K148" s="23" t="s">
        <v>320</v>
      </c>
      <c r="L148" s="23" t="s">
        <v>180</v>
      </c>
      <c r="M148" s="23" t="s">
        <v>187</v>
      </c>
      <c r="N148" s="24">
        <v>46000</v>
      </c>
      <c r="O148" s="23" t="s">
        <v>182</v>
      </c>
      <c r="P148" s="25">
        <v>45524</v>
      </c>
      <c r="Q148" s="23" t="s">
        <v>321</v>
      </c>
      <c r="R148" s="24">
        <v>138000</v>
      </c>
      <c r="S148" s="24">
        <v>276000</v>
      </c>
    </row>
    <row r="149" spans="1:19" x14ac:dyDescent="0.25">
      <c r="A149" s="23" t="s">
        <v>172</v>
      </c>
      <c r="B149" s="23" t="s">
        <v>173</v>
      </c>
      <c r="C149" s="23" t="s">
        <v>47</v>
      </c>
      <c r="D149" s="23" t="s">
        <v>174</v>
      </c>
      <c r="E149" s="23" t="s">
        <v>220</v>
      </c>
      <c r="F149" s="23" t="s">
        <v>176</v>
      </c>
      <c r="G149" s="24">
        <v>150546</v>
      </c>
      <c r="H149" s="23" t="s">
        <v>177</v>
      </c>
      <c r="I149" s="24">
        <v>3</v>
      </c>
      <c r="J149" s="23" t="s">
        <v>178</v>
      </c>
      <c r="K149" s="23" t="s">
        <v>320</v>
      </c>
      <c r="L149" s="23" t="s">
        <v>191</v>
      </c>
      <c r="M149" s="23" t="s">
        <v>221</v>
      </c>
      <c r="N149" s="24">
        <v>50182</v>
      </c>
      <c r="O149" s="23" t="s">
        <v>182</v>
      </c>
      <c r="P149" s="25">
        <v>45524</v>
      </c>
      <c r="Q149" s="23" t="s">
        <v>321</v>
      </c>
      <c r="R149" s="24">
        <v>150546</v>
      </c>
      <c r="S149" s="24">
        <v>250910</v>
      </c>
    </row>
    <row r="150" spans="1:19" x14ac:dyDescent="0.25">
      <c r="A150" s="23" t="s">
        <v>172</v>
      </c>
      <c r="B150" s="23" t="s">
        <v>173</v>
      </c>
      <c r="C150" s="23" t="s">
        <v>47</v>
      </c>
      <c r="D150" s="23" t="s">
        <v>189</v>
      </c>
      <c r="E150" s="23" t="s">
        <v>194</v>
      </c>
      <c r="F150" s="23" t="s">
        <v>176</v>
      </c>
      <c r="G150" s="24">
        <v>555290</v>
      </c>
      <c r="H150" s="23" t="s">
        <v>177</v>
      </c>
      <c r="I150" s="24">
        <v>5</v>
      </c>
      <c r="J150" s="23" t="s">
        <v>178</v>
      </c>
      <c r="K150" s="23" t="s">
        <v>320</v>
      </c>
      <c r="L150" s="23" t="s">
        <v>195</v>
      </c>
      <c r="M150" s="23" t="s">
        <v>196</v>
      </c>
      <c r="N150" s="24">
        <v>111058</v>
      </c>
      <c r="O150" s="23" t="s">
        <v>182</v>
      </c>
      <c r="P150" s="25">
        <v>45524</v>
      </c>
      <c r="Q150" s="23" t="s">
        <v>321</v>
      </c>
      <c r="R150" s="24">
        <v>555290</v>
      </c>
      <c r="S150" s="24">
        <v>555290</v>
      </c>
    </row>
    <row r="151" spans="1:19" x14ac:dyDescent="0.25">
      <c r="A151" s="23" t="s">
        <v>172</v>
      </c>
      <c r="B151" s="23" t="s">
        <v>173</v>
      </c>
      <c r="C151" s="23" t="s">
        <v>47</v>
      </c>
      <c r="D151" s="23" t="s">
        <v>193</v>
      </c>
      <c r="E151" s="23" t="s">
        <v>190</v>
      </c>
      <c r="F151" s="23" t="s">
        <v>176</v>
      </c>
      <c r="G151" s="24">
        <v>734310</v>
      </c>
      <c r="H151" s="23" t="s">
        <v>177</v>
      </c>
      <c r="I151" s="24">
        <v>10</v>
      </c>
      <c r="J151" s="23" t="s">
        <v>178</v>
      </c>
      <c r="K151" s="23" t="s">
        <v>320</v>
      </c>
      <c r="L151" s="23" t="s">
        <v>199</v>
      </c>
      <c r="M151" s="23" t="s">
        <v>192</v>
      </c>
      <c r="N151" s="24">
        <v>73431</v>
      </c>
      <c r="O151" s="23" t="s">
        <v>182</v>
      </c>
      <c r="P151" s="25">
        <v>45524</v>
      </c>
      <c r="Q151" s="23" t="s">
        <v>321</v>
      </c>
      <c r="R151" s="24">
        <v>734310</v>
      </c>
      <c r="S151" s="24">
        <v>734310</v>
      </c>
    </row>
    <row r="152" spans="1:19" x14ac:dyDescent="0.25">
      <c r="A152" s="23" t="s">
        <v>172</v>
      </c>
      <c r="B152" s="23" t="s">
        <v>173</v>
      </c>
      <c r="C152" s="23" t="s">
        <v>43</v>
      </c>
      <c r="D152" s="23" t="s">
        <v>184</v>
      </c>
      <c r="E152" s="23" t="s">
        <v>190</v>
      </c>
      <c r="F152" s="23" t="s">
        <v>176</v>
      </c>
      <c r="G152" s="24">
        <v>807741</v>
      </c>
      <c r="H152" s="23" t="s">
        <v>177</v>
      </c>
      <c r="I152" s="24">
        <v>11</v>
      </c>
      <c r="J152" s="23" t="s">
        <v>178</v>
      </c>
      <c r="K152" s="23" t="s">
        <v>322</v>
      </c>
      <c r="L152" s="23" t="s">
        <v>180</v>
      </c>
      <c r="M152" s="23" t="s">
        <v>192</v>
      </c>
      <c r="N152" s="24">
        <v>73431</v>
      </c>
      <c r="O152" s="23" t="s">
        <v>182</v>
      </c>
      <c r="P152" s="25">
        <v>45523</v>
      </c>
      <c r="Q152" s="23" t="s">
        <v>323</v>
      </c>
      <c r="R152" s="24">
        <v>807741</v>
      </c>
      <c r="S152" s="24">
        <v>807741</v>
      </c>
    </row>
    <row r="153" spans="1:19" x14ac:dyDescent="0.25">
      <c r="A153" s="23" t="s">
        <v>172</v>
      </c>
      <c r="B153" s="23" t="s">
        <v>173</v>
      </c>
      <c r="C153" s="23" t="s">
        <v>43</v>
      </c>
      <c r="D153" s="23" t="s">
        <v>174</v>
      </c>
      <c r="E153" s="23" t="s">
        <v>220</v>
      </c>
      <c r="F153" s="23" t="s">
        <v>176</v>
      </c>
      <c r="G153" s="24">
        <v>250910</v>
      </c>
      <c r="H153" s="23" t="s">
        <v>177</v>
      </c>
      <c r="I153" s="24">
        <v>5</v>
      </c>
      <c r="J153" s="23" t="s">
        <v>178</v>
      </c>
      <c r="K153" s="23" t="s">
        <v>322</v>
      </c>
      <c r="L153" s="23" t="s">
        <v>191</v>
      </c>
      <c r="M153" s="23" t="s">
        <v>221</v>
      </c>
      <c r="N153" s="24">
        <v>50182</v>
      </c>
      <c r="O153" s="23" t="s">
        <v>182</v>
      </c>
      <c r="P153" s="25">
        <v>45523</v>
      </c>
      <c r="Q153" s="23" t="s">
        <v>323</v>
      </c>
      <c r="R153" s="24">
        <v>250910</v>
      </c>
      <c r="S153" s="24">
        <v>250910</v>
      </c>
    </row>
    <row r="154" spans="1:19" x14ac:dyDescent="0.25">
      <c r="A154" s="23" t="s">
        <v>172</v>
      </c>
      <c r="B154" s="23" t="s">
        <v>173</v>
      </c>
      <c r="C154" s="23" t="s">
        <v>45</v>
      </c>
      <c r="D154" s="23" t="s">
        <v>184</v>
      </c>
      <c r="E154" s="23" t="s">
        <v>190</v>
      </c>
      <c r="F154" s="23" t="s">
        <v>176</v>
      </c>
      <c r="G154" s="24">
        <v>734310</v>
      </c>
      <c r="H154" s="23" t="s">
        <v>177</v>
      </c>
      <c r="I154" s="24">
        <v>10</v>
      </c>
      <c r="J154" s="23" t="s">
        <v>178</v>
      </c>
      <c r="K154" s="23" t="s">
        <v>324</v>
      </c>
      <c r="L154" s="23" t="s">
        <v>180</v>
      </c>
      <c r="M154" s="23" t="s">
        <v>192</v>
      </c>
      <c r="N154" s="24">
        <v>73431</v>
      </c>
      <c r="O154" s="23" t="s">
        <v>182</v>
      </c>
      <c r="P154" s="25">
        <v>45524</v>
      </c>
      <c r="Q154" s="23" t="s">
        <v>325</v>
      </c>
      <c r="R154" s="24">
        <v>734310</v>
      </c>
      <c r="S154" s="24">
        <v>734310</v>
      </c>
    </row>
    <row r="155" spans="1:19" x14ac:dyDescent="0.25">
      <c r="A155" s="23" t="s">
        <v>172</v>
      </c>
      <c r="B155" s="23" t="s">
        <v>173</v>
      </c>
      <c r="C155" s="23" t="s">
        <v>45</v>
      </c>
      <c r="D155" s="23" t="s">
        <v>174</v>
      </c>
      <c r="E155" s="23" t="s">
        <v>220</v>
      </c>
      <c r="F155" s="23" t="s">
        <v>176</v>
      </c>
      <c r="G155" s="24">
        <v>250910</v>
      </c>
      <c r="H155" s="23" t="s">
        <v>177</v>
      </c>
      <c r="I155" s="24">
        <v>5</v>
      </c>
      <c r="J155" s="23" t="s">
        <v>178</v>
      </c>
      <c r="K155" s="23" t="s">
        <v>324</v>
      </c>
      <c r="L155" s="23" t="s">
        <v>191</v>
      </c>
      <c r="M155" s="23" t="s">
        <v>221</v>
      </c>
      <c r="N155" s="24">
        <v>50182</v>
      </c>
      <c r="O155" s="23" t="s">
        <v>182</v>
      </c>
      <c r="P155" s="25">
        <v>45524</v>
      </c>
      <c r="Q155" s="23" t="s">
        <v>325</v>
      </c>
      <c r="R155" s="24">
        <v>250910</v>
      </c>
      <c r="S155" s="24">
        <v>250910</v>
      </c>
    </row>
    <row r="156" spans="1:19" x14ac:dyDescent="0.25">
      <c r="A156" s="23" t="s">
        <v>172</v>
      </c>
      <c r="B156" s="23" t="s">
        <v>173</v>
      </c>
      <c r="C156" s="23" t="s">
        <v>45</v>
      </c>
      <c r="D156" s="23" t="s">
        <v>189</v>
      </c>
      <c r="E156" s="23" t="s">
        <v>202</v>
      </c>
      <c r="F156" s="23" t="s">
        <v>176</v>
      </c>
      <c r="G156" s="24">
        <v>371250</v>
      </c>
      <c r="H156" s="23" t="s">
        <v>177</v>
      </c>
      <c r="I156" s="24">
        <v>5</v>
      </c>
      <c r="J156" s="23" t="s">
        <v>178</v>
      </c>
      <c r="K156" s="23" t="s">
        <v>324</v>
      </c>
      <c r="L156" s="23" t="s">
        <v>195</v>
      </c>
      <c r="M156" s="23" t="s">
        <v>204</v>
      </c>
      <c r="N156" s="24">
        <v>74250</v>
      </c>
      <c r="O156" s="23" t="s">
        <v>182</v>
      </c>
      <c r="P156" s="25">
        <v>45524</v>
      </c>
      <c r="Q156" s="23" t="s">
        <v>325</v>
      </c>
      <c r="R156" s="24">
        <v>371250</v>
      </c>
      <c r="S156" s="24">
        <v>371250</v>
      </c>
    </row>
    <row r="157" spans="1:19" x14ac:dyDescent="0.25">
      <c r="A157" s="23" t="s">
        <v>172</v>
      </c>
      <c r="B157" s="23" t="s">
        <v>173</v>
      </c>
      <c r="C157" s="23" t="s">
        <v>45</v>
      </c>
      <c r="D157" s="23" t="s">
        <v>193</v>
      </c>
      <c r="E157" s="23" t="s">
        <v>205</v>
      </c>
      <c r="F157" s="23" t="s">
        <v>176</v>
      </c>
      <c r="G157" s="24">
        <v>212850</v>
      </c>
      <c r="H157" s="23" t="s">
        <v>177</v>
      </c>
      <c r="I157" s="24">
        <v>3</v>
      </c>
      <c r="J157" s="23" t="s">
        <v>178</v>
      </c>
      <c r="K157" s="23" t="s">
        <v>324</v>
      </c>
      <c r="L157" s="23" t="s">
        <v>199</v>
      </c>
      <c r="M157" s="23" t="s">
        <v>207</v>
      </c>
      <c r="N157" s="24">
        <v>70950</v>
      </c>
      <c r="O157" s="23" t="s">
        <v>182</v>
      </c>
      <c r="P157" s="25">
        <v>45524</v>
      </c>
      <c r="Q157" s="23" t="s">
        <v>325</v>
      </c>
      <c r="R157" s="24">
        <v>212850</v>
      </c>
      <c r="S157" s="24">
        <v>212850</v>
      </c>
    </row>
    <row r="158" spans="1:19" x14ac:dyDescent="0.25">
      <c r="A158" s="23" t="s">
        <v>172</v>
      </c>
      <c r="B158" s="23" t="s">
        <v>173</v>
      </c>
      <c r="C158" s="23" t="s">
        <v>53</v>
      </c>
      <c r="D158" s="23" t="s">
        <v>184</v>
      </c>
      <c r="E158" s="23" t="s">
        <v>222</v>
      </c>
      <c r="F158" s="23" t="s">
        <v>176</v>
      </c>
      <c r="G158" s="24">
        <v>-222380</v>
      </c>
      <c r="H158" s="23" t="s">
        <v>177</v>
      </c>
      <c r="I158" s="24">
        <v>-4</v>
      </c>
      <c r="J158" s="23" t="s">
        <v>178</v>
      </c>
      <c r="K158" s="23" t="s">
        <v>326</v>
      </c>
      <c r="L158" s="23" t="s">
        <v>180</v>
      </c>
      <c r="M158" s="23" t="s">
        <v>223</v>
      </c>
      <c r="N158" s="24">
        <v>55595</v>
      </c>
      <c r="O158" s="23" t="s">
        <v>182</v>
      </c>
      <c r="P158" s="25">
        <v>45948</v>
      </c>
      <c r="Q158" s="23" t="s">
        <v>247</v>
      </c>
      <c r="R158" s="24">
        <v>-222380</v>
      </c>
      <c r="S158" s="24">
        <v>222380</v>
      </c>
    </row>
    <row r="159" spans="1:19" x14ac:dyDescent="0.25">
      <c r="A159" s="23" t="s">
        <v>172</v>
      </c>
      <c r="B159" s="23" t="s">
        <v>173</v>
      </c>
      <c r="C159" s="23" t="s">
        <v>53</v>
      </c>
      <c r="D159" s="23" t="s">
        <v>184</v>
      </c>
      <c r="E159" s="23" t="s">
        <v>222</v>
      </c>
      <c r="F159" s="23" t="s">
        <v>176</v>
      </c>
      <c r="G159" s="24">
        <v>222380</v>
      </c>
      <c r="H159" s="23" t="s">
        <v>177</v>
      </c>
      <c r="I159" s="24">
        <v>4</v>
      </c>
      <c r="J159" s="23" t="s">
        <v>178</v>
      </c>
      <c r="K159" s="23" t="s">
        <v>327</v>
      </c>
      <c r="L159" s="23" t="s">
        <v>180</v>
      </c>
      <c r="M159" s="23" t="s">
        <v>223</v>
      </c>
      <c r="N159" s="24">
        <v>55595</v>
      </c>
      <c r="O159" s="23" t="s">
        <v>182</v>
      </c>
      <c r="P159" s="25">
        <v>45529</v>
      </c>
      <c r="Q159" s="23" t="s">
        <v>247</v>
      </c>
      <c r="R159" s="24">
        <v>222380</v>
      </c>
      <c r="S159" s="24">
        <v>222380</v>
      </c>
    </row>
    <row r="160" spans="1:19" x14ac:dyDescent="0.25">
      <c r="A160" s="23" t="s">
        <v>172</v>
      </c>
      <c r="B160" s="23" t="s">
        <v>173</v>
      </c>
      <c r="C160" s="23" t="s">
        <v>54</v>
      </c>
      <c r="D160" s="23" t="s">
        <v>184</v>
      </c>
      <c r="E160" s="23" t="s">
        <v>190</v>
      </c>
      <c r="F160" s="23" t="s">
        <v>176</v>
      </c>
      <c r="G160" s="24">
        <v>440586</v>
      </c>
      <c r="H160" s="23" t="s">
        <v>177</v>
      </c>
      <c r="I160" s="24">
        <v>6</v>
      </c>
      <c r="J160" s="23" t="s">
        <v>178</v>
      </c>
      <c r="K160" s="23" t="s">
        <v>328</v>
      </c>
      <c r="L160" s="23" t="s">
        <v>180</v>
      </c>
      <c r="M160" s="23" t="s">
        <v>192</v>
      </c>
      <c r="N160" s="24">
        <v>73431</v>
      </c>
      <c r="O160" s="23" t="s">
        <v>182</v>
      </c>
      <c r="P160" s="25">
        <v>45530</v>
      </c>
      <c r="Q160" s="23" t="s">
        <v>329</v>
      </c>
      <c r="R160" s="24">
        <v>443638</v>
      </c>
      <c r="S160" s="24">
        <v>440586</v>
      </c>
    </row>
    <row r="161" spans="1:19" x14ac:dyDescent="0.25">
      <c r="A161" s="23" t="s">
        <v>172</v>
      </c>
      <c r="B161" s="23" t="s">
        <v>173</v>
      </c>
      <c r="C161" s="23" t="s">
        <v>54</v>
      </c>
      <c r="D161" s="23" t="s">
        <v>193</v>
      </c>
      <c r="E161" s="23" t="s">
        <v>222</v>
      </c>
      <c r="F161" s="23" t="s">
        <v>176</v>
      </c>
      <c r="G161" s="24">
        <v>222380</v>
      </c>
      <c r="H161" s="23" t="s">
        <v>177</v>
      </c>
      <c r="I161" s="24">
        <v>4</v>
      </c>
      <c r="J161" s="23" t="s">
        <v>178</v>
      </c>
      <c r="K161" s="23" t="s">
        <v>328</v>
      </c>
      <c r="L161" s="23" t="s">
        <v>191</v>
      </c>
      <c r="M161" s="23" t="s">
        <v>223</v>
      </c>
      <c r="N161" s="24">
        <v>55595</v>
      </c>
      <c r="O161" s="23" t="s">
        <v>182</v>
      </c>
      <c r="P161" s="25">
        <v>45530</v>
      </c>
      <c r="Q161" s="23" t="s">
        <v>329</v>
      </c>
      <c r="R161" s="24">
        <v>222380</v>
      </c>
      <c r="S161" s="24">
        <v>222380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5"/>
  <sheetViews>
    <sheetView topLeftCell="C1" zoomScale="70" zoomScaleNormal="70" workbookViewId="0">
      <selection activeCell="E104" sqref="E104"/>
    </sheetView>
  </sheetViews>
  <sheetFormatPr defaultRowHeight="15" x14ac:dyDescent="0.25"/>
  <cols>
    <col min="1" max="1" width="25.7109375" customWidth="1"/>
    <col min="2" max="2" width="13.28515625" customWidth="1"/>
    <col min="3" max="3" width="14" customWidth="1"/>
    <col min="4" max="4" width="15.42578125" customWidth="1"/>
    <col min="5" max="5" width="18.28515625" customWidth="1"/>
    <col min="6" max="6" width="14.85546875" customWidth="1"/>
    <col min="7" max="7" width="14.5703125" customWidth="1"/>
    <col min="8" max="8" width="26.42578125" customWidth="1"/>
    <col min="9" max="9" width="21.140625" customWidth="1"/>
    <col min="10" max="10" width="0.140625" style="57" customWidth="1"/>
    <col min="11" max="11" width="42.85546875" style="57" customWidth="1"/>
    <col min="12" max="12" width="0" style="57" hidden="1" customWidth="1"/>
    <col min="13" max="13" width="91.85546875" style="57" customWidth="1"/>
    <col min="14" max="14" width="17" style="57" bestFit="1" customWidth="1"/>
    <col min="15" max="15" width="33.5703125" customWidth="1"/>
  </cols>
  <sheetData>
    <row r="1" spans="1:15" ht="18.75" x14ac:dyDescent="0.3">
      <c r="A1" s="1" t="s">
        <v>55</v>
      </c>
      <c r="B1" s="2"/>
      <c r="C1" s="2"/>
      <c r="D1" s="2"/>
      <c r="E1" s="2"/>
      <c r="F1" s="2"/>
      <c r="G1" s="2"/>
      <c r="H1" s="2"/>
    </row>
    <row r="2" spans="1:15" x14ac:dyDescent="0.25">
      <c r="A2" s="3"/>
      <c r="B2" s="3"/>
      <c r="C2" s="3"/>
      <c r="D2" s="3"/>
      <c r="E2" s="3"/>
      <c r="F2" s="3"/>
      <c r="G2" s="3"/>
      <c r="H2" s="3"/>
    </row>
    <row r="3" spans="1:15" x14ac:dyDescent="0.25">
      <c r="A3" s="3"/>
      <c r="B3" s="3"/>
      <c r="C3" s="3"/>
      <c r="D3" s="3"/>
      <c r="E3" s="3"/>
      <c r="F3" s="3"/>
      <c r="G3" s="3"/>
      <c r="H3" s="3"/>
    </row>
    <row r="4" spans="1:15" ht="128.25" x14ac:dyDescent="0.25">
      <c r="A4" s="4" t="s">
        <v>0</v>
      </c>
      <c r="B4" s="5" t="s">
        <v>1</v>
      </c>
      <c r="C4" s="6" t="s">
        <v>2</v>
      </c>
      <c r="D4" s="5" t="s">
        <v>3</v>
      </c>
      <c r="E4" s="7" t="s">
        <v>4</v>
      </c>
      <c r="F4" s="7" t="s">
        <v>5</v>
      </c>
      <c r="G4" s="7" t="s">
        <v>6</v>
      </c>
      <c r="H4" s="8" t="s">
        <v>7</v>
      </c>
      <c r="I4" s="7" t="s">
        <v>148</v>
      </c>
      <c r="J4" s="58" t="s">
        <v>362</v>
      </c>
      <c r="K4" s="58" t="s">
        <v>670</v>
      </c>
      <c r="L4" s="58" t="s">
        <v>669</v>
      </c>
      <c r="M4" s="58" t="s">
        <v>671</v>
      </c>
      <c r="N4" s="58" t="s">
        <v>672</v>
      </c>
      <c r="O4" s="66" t="s">
        <v>368</v>
      </c>
    </row>
    <row r="5" spans="1:15" ht="12" customHeight="1" x14ac:dyDescent="0.25">
      <c r="A5" s="9" t="s">
        <v>57</v>
      </c>
      <c r="B5" s="10" t="s">
        <v>56</v>
      </c>
      <c r="C5" s="11">
        <v>45456</v>
      </c>
      <c r="D5" s="10">
        <v>4160177182</v>
      </c>
      <c r="E5" s="12">
        <v>1686858</v>
      </c>
      <c r="F5" s="12">
        <v>134949</v>
      </c>
      <c r="G5" s="12">
        <v>1821807</v>
      </c>
      <c r="H5" s="13" t="s">
        <v>9</v>
      </c>
      <c r="I5" s="20" t="s">
        <v>330</v>
      </c>
      <c r="J5" s="59" t="s">
        <v>364</v>
      </c>
      <c r="K5" s="59" t="str">
        <f>VLOOKUP(Table145[[#This Row],[Người mua hàng]],Sheet1!E:P,8,0)</f>
        <v>4146 - WIN HCM Lô BC1, tầng trệt, khu BC</v>
      </c>
      <c r="L5" s="59"/>
      <c r="M5" s="59" t="str">
        <f>VLOOKUP(Table145[[#This Row],[Người mua hàng]],Sheet1!E:P,9,0)</f>
        <v>Chung cư Phú Lợi D1, đường Phạm Thế Hiển, Quận 8, TP. Hồ Chí Minh Việt Nam</v>
      </c>
      <c r="N5" s="59" t="str">
        <f>VLOOKUP(Table145[[#This Row],[Người mua hàng]],Sheet1!E:P,11,0)</f>
        <v>TP.Hồ Chí Minh</v>
      </c>
      <c r="O5" s="65"/>
    </row>
    <row r="6" spans="1:15" ht="19.5" customHeight="1" x14ac:dyDescent="0.25">
      <c r="A6" s="9" t="s">
        <v>58</v>
      </c>
      <c r="B6" s="10" t="s">
        <v>56</v>
      </c>
      <c r="C6" s="11">
        <v>45471</v>
      </c>
      <c r="D6" s="10">
        <v>4160800363</v>
      </c>
      <c r="E6" s="12">
        <v>889400</v>
      </c>
      <c r="F6" s="12">
        <v>71152</v>
      </c>
      <c r="G6" s="12">
        <v>960552</v>
      </c>
      <c r="H6" s="13" t="s">
        <v>9</v>
      </c>
      <c r="I6" s="12" t="s">
        <v>149</v>
      </c>
      <c r="J6" s="60"/>
      <c r="K6" s="60" t="str">
        <f>VLOOKUP(Table145[[#This Row],[Người mua hàng]],Sheet1!E:P,8,0)</f>
        <v>4303 - WIN HCM Trệt CC 36 Trịnh Đình Thảo</v>
      </c>
      <c r="L6" s="60"/>
      <c r="M6" s="60" t="str">
        <f>VLOOKUP(Table145[[#This Row],[Người mua hàng]],Sheet1!E:P,9,0)</f>
        <v>Khu TM Tầng trệt, tháp A, KCH 36 Trịnh Đình Thảo, P. Hòa Thạnh, Quận Tân Phú, TP. Hồ Chí Minh Việt Nam</v>
      </c>
      <c r="N6" s="60" t="str">
        <f>VLOOKUP(Table145[[#This Row],[Người mua hàng]],Sheet1!E:P,11,0)</f>
        <v>TP.Hồ Chí Minh</v>
      </c>
      <c r="O6" s="63"/>
    </row>
    <row r="7" spans="1:15" ht="36.75" customHeight="1" x14ac:dyDescent="0.25">
      <c r="A7" s="9" t="s">
        <v>59</v>
      </c>
      <c r="B7" s="10" t="s">
        <v>56</v>
      </c>
      <c r="C7" s="11">
        <v>45477</v>
      </c>
      <c r="D7" s="10">
        <v>4160781730</v>
      </c>
      <c r="E7" s="12">
        <v>1517465</v>
      </c>
      <c r="F7" s="12">
        <v>121397</v>
      </c>
      <c r="G7" s="12">
        <v>1638862</v>
      </c>
      <c r="H7" s="13" t="s">
        <v>9</v>
      </c>
      <c r="I7" s="20" t="s">
        <v>361</v>
      </c>
      <c r="J7" s="60" t="s">
        <v>363</v>
      </c>
      <c r="K7" s="60" t="str">
        <f>VLOOKUP(Table145[[#This Row],[Người mua hàng]],Sheet1!E:P,8,0)</f>
        <v>6634 - WM+ HNI V3–B01, KĐT An Hưng</v>
      </c>
      <c r="L7" s="60" t="s">
        <v>668</v>
      </c>
      <c r="M7" s="60" t="str">
        <f>VLOOKUP(Table145[[#This Row],[Người mua hàng]],Sheet1!E:P,9,0)</f>
        <v>V3–B01, Khu đô thị mới An Hưng, Phường La Khê, Quận Hà Đông, TP. Hà Nội Việt Nam</v>
      </c>
      <c r="N7" s="60" t="str">
        <f>VLOOKUP(Table145[[#This Row],[Người mua hàng]],Sheet1!E:P,11,0)</f>
        <v>TP.Hà Nội</v>
      </c>
      <c r="O7" s="68" t="s">
        <v>675</v>
      </c>
    </row>
    <row r="8" spans="1:15" ht="19.5" customHeight="1" x14ac:dyDescent="0.25">
      <c r="A8" s="9" t="s">
        <v>60</v>
      </c>
      <c r="B8" s="10" t="s">
        <v>56</v>
      </c>
      <c r="C8" s="11">
        <v>45477</v>
      </c>
      <c r="D8" s="10">
        <v>4160864944</v>
      </c>
      <c r="E8" s="12">
        <v>1351677</v>
      </c>
      <c r="F8" s="12">
        <v>108134</v>
      </c>
      <c r="G8" s="12">
        <v>1459811</v>
      </c>
      <c r="H8" s="13" t="s">
        <v>9</v>
      </c>
      <c r="I8" s="20" t="s">
        <v>331</v>
      </c>
      <c r="J8" s="59" t="s">
        <v>364</v>
      </c>
      <c r="K8" s="60" t="str">
        <f>VLOOKUP(Table145[[#This Row],[Người mua hàng]],Sheet1!E:P,8,0)</f>
        <v>5509 - WM+ HNI Thôn 4 Xã Cát Quế</v>
      </c>
      <c r="L8" s="60"/>
      <c r="M8" s="60" t="str">
        <f>VLOOKUP(Table145[[#This Row],[Người mua hàng]],Sheet1!E:P,9,0)</f>
        <v>Thôn 4 Xã Cát Quế, Huyện Hoài Đức, TP. Hà Nội Việt Nam</v>
      </c>
      <c r="N8" s="60" t="str">
        <f>VLOOKUP(Table145[[#This Row],[Người mua hàng]],Sheet1!E:P,11,0)</f>
        <v>TP.Hà Nội</v>
      </c>
      <c r="O8" s="63" t="s">
        <v>677</v>
      </c>
    </row>
    <row r="9" spans="1:15" ht="24" customHeight="1" x14ac:dyDescent="0.25">
      <c r="A9" s="9" t="s">
        <v>61</v>
      </c>
      <c r="B9" s="10" t="s">
        <v>56</v>
      </c>
      <c r="C9" s="11">
        <v>45477</v>
      </c>
      <c r="D9" s="10">
        <v>4160833945</v>
      </c>
      <c r="E9" s="12">
        <v>1111175</v>
      </c>
      <c r="F9" s="12">
        <v>88894</v>
      </c>
      <c r="G9" s="12">
        <v>1200069</v>
      </c>
      <c r="H9" s="13" t="s">
        <v>9</v>
      </c>
      <c r="I9" s="20" t="s">
        <v>331</v>
      </c>
      <c r="J9" s="59" t="s">
        <v>364</v>
      </c>
      <c r="K9" s="60" t="str">
        <f>VLOOKUP(Table145[[#This Row],[Người mua hàng]],Sheet1!E:P,8,0)</f>
        <v>4967 - WM+ HNI Golden West</v>
      </c>
      <c r="L9" s="60"/>
      <c r="M9" s="60" t="str">
        <f>VLOOKUP(Table145[[#This Row],[Người mua hàng]],Sheet1!E:P,9,0)</f>
        <v>Tầng 1, Tòa nhà Golden West, Số 2 Lê Văn Thiêm, Phường Nhân Chính, Quận Thanh Xuân, TP. Hà Nội Việt Nam</v>
      </c>
      <c r="N9" s="60" t="str">
        <f>VLOOKUP(Table145[[#This Row],[Người mua hàng]],Sheet1!E:P,11,0)</f>
        <v>TP.Hà Nội</v>
      </c>
      <c r="O9" s="68" t="s">
        <v>679</v>
      </c>
    </row>
    <row r="10" spans="1:15" ht="39" customHeight="1" x14ac:dyDescent="0.25">
      <c r="A10" s="9" t="s">
        <v>62</v>
      </c>
      <c r="B10" s="10" t="s">
        <v>56</v>
      </c>
      <c r="C10" s="11">
        <v>45477</v>
      </c>
      <c r="D10" s="10">
        <v>4160822589</v>
      </c>
      <c r="E10" s="12">
        <v>1129876</v>
      </c>
      <c r="F10" s="12">
        <v>90390</v>
      </c>
      <c r="G10" s="12">
        <v>1220266</v>
      </c>
      <c r="H10" s="13" t="s">
        <v>9</v>
      </c>
      <c r="I10" s="20" t="s">
        <v>332</v>
      </c>
      <c r="J10" s="59" t="s">
        <v>364</v>
      </c>
      <c r="K10" s="60" t="str">
        <f>VLOOKUP(Table145[[#This Row],[Người mua hàng]],Sheet1!E:P,8,0)</f>
        <v>4360 - WM+ HNI Tổ 1, TT Quang Minh</v>
      </c>
      <c r="L10" s="60"/>
      <c r="M10" s="60" t="str">
        <f>VLOOKUP(Table145[[#This Row],[Người mua hàng]],Sheet1!E:P,9,0)</f>
        <v>Tổ 1, TT Quang Minh, H. Mê Linh, TP. Hà Nội Việt Nam</v>
      </c>
      <c r="N10" s="60" t="str">
        <f>VLOOKUP(Table145[[#This Row],[Người mua hàng]],Sheet1!E:P,11,0)</f>
        <v>TP.Hà Nội</v>
      </c>
      <c r="O10" s="63" t="s">
        <v>677</v>
      </c>
    </row>
    <row r="11" spans="1:15" ht="91.5" customHeight="1" x14ac:dyDescent="0.25">
      <c r="A11" s="9" t="s">
        <v>63</v>
      </c>
      <c r="B11" s="10" t="s">
        <v>56</v>
      </c>
      <c r="C11" s="11">
        <v>45477</v>
      </c>
      <c r="D11" s="10">
        <v>4160914201</v>
      </c>
      <c r="E11" s="12">
        <v>1617155</v>
      </c>
      <c r="F11" s="12">
        <v>129372</v>
      </c>
      <c r="G11" s="12">
        <v>1746527</v>
      </c>
      <c r="H11" s="13" t="s">
        <v>9</v>
      </c>
      <c r="I11" s="20" t="s">
        <v>361</v>
      </c>
      <c r="J11" s="60" t="s">
        <v>363</v>
      </c>
      <c r="K11" s="60" t="str">
        <f>VLOOKUP(Table145[[#This Row],[Người mua hàng]],Sheet1!E:P,8,0)</f>
        <v>6738 - WM+ HNI TDP Nguyên Xá 1</v>
      </c>
      <c r="L11" s="60"/>
      <c r="M11" s="60" t="str">
        <f>VLOOKUP(Table145[[#This Row],[Người mua hàng]],Sheet1!E:P,9,0)</f>
        <v>TDP Nguyên Xá 1, Phường Minh Khai, Quận Bắc Từ Liêm TP. Hà Nội Việt Nam</v>
      </c>
      <c r="N11" s="60" t="str">
        <f>VLOOKUP(Table145[[#This Row],[Người mua hàng]],Sheet1!E:P,11,0)</f>
        <v>TP.Hà Nội</v>
      </c>
      <c r="O11" s="68" t="s">
        <v>675</v>
      </c>
    </row>
    <row r="12" spans="1:15" ht="51.75" customHeight="1" x14ac:dyDescent="0.25">
      <c r="A12" s="9" t="s">
        <v>64</v>
      </c>
      <c r="B12" s="10" t="s">
        <v>56</v>
      </c>
      <c r="C12" s="11">
        <v>45477</v>
      </c>
      <c r="D12" s="10">
        <v>4160866190</v>
      </c>
      <c r="E12" s="12">
        <v>1372740</v>
      </c>
      <c r="F12" s="12">
        <v>109819</v>
      </c>
      <c r="G12" s="12">
        <v>1482559</v>
      </c>
      <c r="H12" s="13" t="s">
        <v>9</v>
      </c>
      <c r="I12" s="20" t="s">
        <v>333</v>
      </c>
      <c r="J12" s="59" t="s">
        <v>364</v>
      </c>
      <c r="K12" s="60" t="str">
        <f>VLOOKUP(Table145[[#This Row],[Người mua hàng]],Sheet1!E:P,8,0)</f>
        <v>3168 - WM+ HNI 153 Hữu Hưng</v>
      </c>
      <c r="L12" s="60"/>
      <c r="M12" s="60" t="str">
        <f>VLOOKUP(Table145[[#This Row],[Người mua hàng]],Sheet1!E:P,9,0)</f>
        <v>Số 153 Hữu Hưng, Phường Tây Mỗ, Quận Nam Từ Liêm, TP. Hà Nội Việt Nam</v>
      </c>
      <c r="N12" s="60" t="str">
        <f>VLOOKUP(Table145[[#This Row],[Người mua hàng]],Sheet1!E:P,11,0)</f>
        <v>TP.Hà Nội</v>
      </c>
      <c r="O12" s="63" t="s">
        <v>677</v>
      </c>
    </row>
    <row r="13" spans="1:15" ht="53.25" customHeight="1" x14ac:dyDescent="0.25">
      <c r="A13" s="9" t="s">
        <v>65</v>
      </c>
      <c r="B13" s="10" t="s">
        <v>56</v>
      </c>
      <c r="C13" s="11">
        <v>45477</v>
      </c>
      <c r="D13" s="10">
        <v>4161006279</v>
      </c>
      <c r="E13" s="12">
        <v>835750</v>
      </c>
      <c r="F13" s="12">
        <v>66860</v>
      </c>
      <c r="G13" s="12">
        <v>902610</v>
      </c>
      <c r="H13" s="13" t="s">
        <v>9</v>
      </c>
      <c r="I13" s="20" t="s">
        <v>334</v>
      </c>
      <c r="J13" s="59" t="s">
        <v>364</v>
      </c>
      <c r="K13" s="60" t="str">
        <f>VLOOKUP(Table145[[#This Row],[Người mua hàng]],Sheet1!E:P,8,0)</f>
        <v>3291 - WM+ HNI Khu nhà ở Viện 103</v>
      </c>
      <c r="L13" s="60"/>
      <c r="M13" s="60" t="str">
        <f>VLOOKUP(Table145[[#This Row],[Người mua hàng]],Sheet1!E:P,9,0)</f>
        <v>2-NV1, Khu nhà ở cho cán bộ, nhân viên Viện 103 –, Học viện quân y, xã Tân Triều, Huyện Thanh Trì, TP. Hà Nội Việt Nam</v>
      </c>
      <c r="N13" s="60" t="str">
        <f>VLOOKUP(Table145[[#This Row],[Người mua hàng]],Sheet1!E:P,11,0)</f>
        <v>TP.Hà Nội</v>
      </c>
      <c r="O13" s="63" t="s">
        <v>677</v>
      </c>
    </row>
    <row r="14" spans="1:15" ht="34.5" customHeight="1" x14ac:dyDescent="0.25">
      <c r="A14" s="9" t="s">
        <v>66</v>
      </c>
      <c r="B14" s="10" t="s">
        <v>56</v>
      </c>
      <c r="C14" s="11">
        <v>45477</v>
      </c>
      <c r="D14" s="10">
        <v>4161073493</v>
      </c>
      <c r="E14" s="12">
        <v>1802374</v>
      </c>
      <c r="F14" s="12">
        <v>144190</v>
      </c>
      <c r="G14" s="12">
        <v>1946564</v>
      </c>
      <c r="H14" s="13" t="s">
        <v>9</v>
      </c>
      <c r="I14" s="20" t="s">
        <v>361</v>
      </c>
      <c r="J14" s="60" t="s">
        <v>363</v>
      </c>
      <c r="K14" s="60" t="str">
        <f>VLOOKUP(Table145[[#This Row],[Người mua hàng]],Sheet1!E:P,8,0)</f>
        <v>3530 - WM+ HNI Five Star Kim Giang</v>
      </c>
      <c r="L14" s="60"/>
      <c r="M14" s="60" t="str">
        <f>VLOOKUP(Table145[[#This Row],[Người mua hàng]],Sheet1!E:P,9,0)</f>
        <v>Tầng 1, Khu trung tâm thương mại – Tòa nhà Five Star Garden, số 2 Kim Giang, Phường Kim Giang, Quận Thanh Xuân, TP. Hà Nội Việt Nam</v>
      </c>
      <c r="N14" s="60" t="str">
        <f>VLOOKUP(Table145[[#This Row],[Người mua hàng]],Sheet1!E:P,11,0)</f>
        <v>TP.Hà Nội</v>
      </c>
      <c r="O14" s="69" t="s">
        <v>676</v>
      </c>
    </row>
    <row r="15" spans="1:15" ht="409.5" hidden="1" x14ac:dyDescent="0.25">
      <c r="A15" s="9" t="s">
        <v>67</v>
      </c>
      <c r="B15" s="10" t="s">
        <v>56</v>
      </c>
      <c r="C15" s="11">
        <v>45477</v>
      </c>
      <c r="D15" s="10">
        <v>4160625979</v>
      </c>
      <c r="E15" s="12">
        <v>797970</v>
      </c>
      <c r="F15" s="12">
        <v>63838</v>
      </c>
      <c r="G15" s="12">
        <v>861808</v>
      </c>
      <c r="H15" s="13" t="s">
        <v>9</v>
      </c>
      <c r="I15" s="12" t="s">
        <v>151</v>
      </c>
      <c r="J15" s="60" t="s">
        <v>365</v>
      </c>
      <c r="K15" s="60" t="str">
        <f>VLOOKUP(Table145[[#This Row],[Người mua hàng]],Sheet1!E:P,8,0)</f>
        <v>1616 - WM VCP TTH Hùng Vương</v>
      </c>
      <c r="L15" s="60"/>
      <c r="M15" s="60" t="str">
        <f>VLOOKUP(Table145[[#This Row],[Người mua hàng]],Sheet1!E:P,9,0)</f>
        <v>Số 50A Hùng Vương, Phường Phú Nhuận, Thành Phố Huế, T. Thừa Thiên - Huế Việt Nam</v>
      </c>
      <c r="N15" s="60" t="str">
        <f>VLOOKUP(Table145[[#This Row],[Người mua hàng]],Sheet1!E:P,11,0)</f>
        <v>TP.Huế</v>
      </c>
      <c r="O15" s="63"/>
    </row>
    <row r="16" spans="1:15" ht="405" hidden="1" x14ac:dyDescent="0.25">
      <c r="A16" s="9" t="s">
        <v>67</v>
      </c>
      <c r="B16" s="10" t="s">
        <v>56</v>
      </c>
      <c r="C16" s="11">
        <v>45477</v>
      </c>
      <c r="D16" s="10">
        <v>4160941109</v>
      </c>
      <c r="E16" s="12">
        <v>839555</v>
      </c>
      <c r="F16" s="12">
        <v>67164</v>
      </c>
      <c r="G16" s="12">
        <v>906719</v>
      </c>
      <c r="H16" s="13" t="s">
        <v>9</v>
      </c>
      <c r="I16" s="12" t="s">
        <v>152</v>
      </c>
      <c r="J16" s="59" t="s">
        <v>366</v>
      </c>
      <c r="K16" s="60" t="str">
        <f>VLOOKUP(Table145[[#This Row],[Người mua hàng]],Sheet1!E:P,8,0)</f>
        <v>1540 - WM VCP NTN Ninh Thuận</v>
      </c>
      <c r="L16" s="60"/>
      <c r="M16" s="60" t="str">
        <f>VLOOKUP(Table145[[#This Row],[Người mua hàng]],Sheet1!E:P,9,0)</f>
        <v>Đường 16/4, P. Mỹ Hải, TP. Phan Rang - Tháp Chàm, T. Ninh Thuận Việt Nam</v>
      </c>
      <c r="N16" s="60" t="str">
        <f>VLOOKUP(Table145[[#This Row],[Người mua hàng]],Sheet1!E:P,11,0)</f>
        <v>Ninh Thuận</v>
      </c>
      <c r="O16" s="63"/>
    </row>
    <row r="17" spans="1:15" ht="30" hidden="1" x14ac:dyDescent="0.25">
      <c r="A17" s="9" t="s">
        <v>68</v>
      </c>
      <c r="B17" s="10" t="s">
        <v>56</v>
      </c>
      <c r="C17" s="11">
        <v>45477</v>
      </c>
      <c r="D17" s="10">
        <v>4160987118</v>
      </c>
      <c r="E17" s="12">
        <v>1176940</v>
      </c>
      <c r="F17" s="12">
        <v>94155</v>
      </c>
      <c r="G17" s="12">
        <v>1271095</v>
      </c>
      <c r="H17" s="13" t="s">
        <v>9</v>
      </c>
      <c r="I17" s="12" t="s">
        <v>149</v>
      </c>
      <c r="J17" s="60"/>
      <c r="K17" s="60" t="str">
        <f>VLOOKUP(Table145[[#This Row],[Người mua hàng]],Sheet1!E:P,8,0)</f>
        <v>5531 - WM+ LAN 320 Quốc lộ 62</v>
      </c>
      <c r="L17" s="60"/>
      <c r="M17" s="60" t="str">
        <f>VLOOKUP(Table145[[#This Row],[Người mua hàng]],Sheet1!E:P,9,0)</f>
        <v>320 Quốc lộ 62, Phường 6, Thành phố Tân An, T. Long An Việt Nam</v>
      </c>
      <c r="N17" s="60" t="str">
        <f>VLOOKUP(Table145[[#This Row],[Người mua hàng]],Sheet1!E:P,11,0)</f>
        <v>Long An</v>
      </c>
      <c r="O17" s="63"/>
    </row>
    <row r="18" spans="1:15" ht="30" hidden="1" x14ac:dyDescent="0.25">
      <c r="A18" s="9" t="s">
        <v>69</v>
      </c>
      <c r="B18" s="10" t="s">
        <v>56</v>
      </c>
      <c r="C18" s="11">
        <v>45477</v>
      </c>
      <c r="D18" s="10">
        <v>4161019470</v>
      </c>
      <c r="E18" s="12">
        <v>1322305</v>
      </c>
      <c r="F18" s="12">
        <v>105784</v>
      </c>
      <c r="G18" s="12">
        <v>1428089</v>
      </c>
      <c r="H18" s="13" t="s">
        <v>9</v>
      </c>
      <c r="I18" s="12" t="s">
        <v>149</v>
      </c>
      <c r="J18" s="60"/>
      <c r="K18" s="60" t="str">
        <f>VLOOKUP(Table145[[#This Row],[Người mua hàng]],Sheet1!E:P,8,0)</f>
        <v>4802 - WM+ STG 62 đường 30 tháng 4</v>
      </c>
      <c r="L18" s="60"/>
      <c r="M18" s="60" t="str">
        <f>VLOOKUP(Table145[[#This Row],[Người mua hàng]],Sheet1!E:P,9,0)</f>
        <v>62 đường 30 tháng 4, Phường 3, Thành phố Sóc Trăng, T. Sóc Trăng Việt Nam</v>
      </c>
      <c r="N18" s="60" t="str">
        <f>VLOOKUP(Table145[[#This Row],[Người mua hàng]],Sheet1!E:P,11,0)</f>
        <v>Sóc Trăng</v>
      </c>
      <c r="O18" s="63"/>
    </row>
    <row r="19" spans="1:15" ht="30" hidden="1" x14ac:dyDescent="0.25">
      <c r="A19" s="9" t="s">
        <v>70</v>
      </c>
      <c r="B19" s="10" t="s">
        <v>56</v>
      </c>
      <c r="C19" s="11">
        <v>45477</v>
      </c>
      <c r="D19" s="10">
        <v>4160864674</v>
      </c>
      <c r="E19" s="12">
        <v>1586766</v>
      </c>
      <c r="F19" s="12">
        <v>126941</v>
      </c>
      <c r="G19" s="12">
        <v>1713707</v>
      </c>
      <c r="H19" s="13" t="s">
        <v>9</v>
      </c>
      <c r="I19" s="12" t="s">
        <v>149</v>
      </c>
      <c r="J19" s="60"/>
      <c r="K19" s="60" t="str">
        <f>VLOOKUP(Table145[[#This Row],[Người mua hàng]],Sheet1!E:P,8,0)</f>
        <v>5435 - WM+ STG 491 Lê Hồng Phong</v>
      </c>
      <c r="L19" s="60"/>
      <c r="M19" s="60" t="str">
        <f>VLOOKUP(Table145[[#This Row],[Người mua hàng]],Sheet1!E:P,9,0)</f>
        <v>491 Lê Hồng Phong, khóm 5, Phường 3, Thành phố Sóc Trăng, T. Sóc Trăng Việt Nam</v>
      </c>
      <c r="N19" s="60" t="str">
        <f>VLOOKUP(Table145[[#This Row],[Người mua hàng]],Sheet1!E:P,11,0)</f>
        <v>Sóc Trăng</v>
      </c>
      <c r="O19" s="63"/>
    </row>
    <row r="20" spans="1:15" ht="30" hidden="1" x14ac:dyDescent="0.25">
      <c r="A20" s="9" t="s">
        <v>71</v>
      </c>
      <c r="B20" s="10" t="s">
        <v>56</v>
      </c>
      <c r="C20" s="11">
        <v>45477</v>
      </c>
      <c r="D20" s="10">
        <v>4161028387</v>
      </c>
      <c r="E20" s="12">
        <v>833265</v>
      </c>
      <c r="F20" s="12">
        <v>66661</v>
      </c>
      <c r="G20" s="12">
        <v>899926</v>
      </c>
      <c r="H20" s="13" t="s">
        <v>9</v>
      </c>
      <c r="I20" s="12" t="s">
        <v>149</v>
      </c>
      <c r="J20" s="60"/>
      <c r="K20" s="60" t="str">
        <f>VLOOKUP(Table145[[#This Row],[Người mua hàng]],Sheet1!E:P,8,0)</f>
        <v>1595 - WM VCP VLG Vĩnh Long</v>
      </c>
      <c r="L20" s="60"/>
      <c r="M20" s="60" t="str">
        <f>VLOOKUP(Table145[[#This Row],[Người mua hàng]],Sheet1!E:P,9,0)</f>
        <v>TTTM Vincom Plaza Vĩnh Long Tổ 9, Khóm 3, Phường 4, Thành Phố Vĩnh Long, T. Vĩnh Long Việt Nam</v>
      </c>
      <c r="N20" s="60" t="str">
        <f>VLOOKUP(Table145[[#This Row],[Người mua hàng]],Sheet1!E:P,11,0)</f>
        <v>Vĩnh Long</v>
      </c>
      <c r="O20" s="63"/>
    </row>
    <row r="21" spans="1:15" ht="409.5" hidden="1" x14ac:dyDescent="0.25">
      <c r="A21" s="9" t="s">
        <v>72</v>
      </c>
      <c r="B21" s="10" t="s">
        <v>56</v>
      </c>
      <c r="C21" s="11">
        <v>45478</v>
      </c>
      <c r="D21" s="10">
        <v>4161054396</v>
      </c>
      <c r="E21" s="12">
        <v>1620410</v>
      </c>
      <c r="F21" s="12">
        <v>129633</v>
      </c>
      <c r="G21" s="12">
        <v>1750043</v>
      </c>
      <c r="H21" s="13" t="s">
        <v>9</v>
      </c>
      <c r="I21" s="20" t="s">
        <v>361</v>
      </c>
      <c r="J21" s="60" t="s">
        <v>363</v>
      </c>
      <c r="K21" s="60" t="str">
        <f>VLOOKUP(Table145[[#This Row],[Người mua hàng]],Sheet1!E:P,8,0)</f>
        <v>3671 - WM+ BDG 207A Ấp Bình Đường</v>
      </c>
      <c r="L21" s="60" t="s">
        <v>668</v>
      </c>
      <c r="M21" s="60" t="str">
        <f>VLOOKUP(Table145[[#This Row],[Người mua hàng]],Sheet1!E:P,9,0)</f>
        <v>207A Ấp Bình Đường 3, Phường An Bình, Thành phố Dĩ An, T. Bình Dương Việt Nam</v>
      </c>
      <c r="N21" s="60" t="str">
        <f>VLOOKUP(Table145[[#This Row],[Người mua hàng]],Sheet1!E:P,11,0)</f>
        <v>Bình Dương</v>
      </c>
      <c r="O21" s="63"/>
    </row>
    <row r="22" spans="1:15" ht="409.5" hidden="1" x14ac:dyDescent="0.25">
      <c r="A22" s="9" t="s">
        <v>73</v>
      </c>
      <c r="B22" s="10" t="s">
        <v>56</v>
      </c>
      <c r="C22" s="11">
        <v>45478</v>
      </c>
      <c r="D22" s="10">
        <v>4161057982</v>
      </c>
      <c r="E22" s="12">
        <v>915885</v>
      </c>
      <c r="F22" s="12">
        <v>73271</v>
      </c>
      <c r="G22" s="12">
        <v>989156</v>
      </c>
      <c r="H22" s="13" t="s">
        <v>9</v>
      </c>
      <c r="I22" s="20" t="s">
        <v>333</v>
      </c>
      <c r="J22" s="59" t="s">
        <v>364</v>
      </c>
      <c r="K22" s="60" t="str">
        <f>VLOOKUP(Table145[[#This Row],[Người mua hàng]],Sheet1!E:P,8,0)</f>
        <v>5086 - WM+ HCM 120 Lò Lu</v>
      </c>
      <c r="L22" s="60"/>
      <c r="M22" s="60" t="str">
        <f>VLOOKUP(Table145[[#This Row],[Người mua hàng]],Sheet1!E:P,9,0)</f>
        <v>120 Lò Lu, Phường Trường Thạnh, Quận 9, TP. Hồ Chí Minh Việt Nam</v>
      </c>
      <c r="N22" s="60" t="str">
        <f>VLOOKUP(Table145[[#This Row],[Người mua hàng]],Sheet1!E:P,11,0)</f>
        <v>TP.Hồ Chí Minh</v>
      </c>
      <c r="O22" s="63"/>
    </row>
    <row r="23" spans="1:15" ht="409.5" hidden="1" x14ac:dyDescent="0.25">
      <c r="A23" s="9" t="s">
        <v>74</v>
      </c>
      <c r="B23" s="10" t="s">
        <v>56</v>
      </c>
      <c r="C23" s="11">
        <v>45478</v>
      </c>
      <c r="D23" s="10">
        <v>4161088758</v>
      </c>
      <c r="E23" s="12">
        <v>1578540</v>
      </c>
      <c r="F23" s="12">
        <v>126283</v>
      </c>
      <c r="G23" s="12">
        <v>1704823</v>
      </c>
      <c r="H23" s="13" t="s">
        <v>9</v>
      </c>
      <c r="I23" s="20" t="s">
        <v>361</v>
      </c>
      <c r="J23" s="60" t="s">
        <v>363</v>
      </c>
      <c r="K23" s="60" t="str">
        <f>VLOOKUP(Table145[[#This Row],[Người mua hàng]],Sheet1!E:P,8,0)</f>
        <v>3578 - WM+ DNI 27 Đường 643</v>
      </c>
      <c r="L23" s="60"/>
      <c r="M23" s="60" t="str">
        <f>VLOOKUP(Table145[[#This Row],[Người mua hàng]],Sheet1!E:P,9,0)</f>
        <v>27 Đường 643 khu phố 2, Phường Long Bình, Thành phố Biên Hòa, T. Đồng Nai Việt Nam</v>
      </c>
      <c r="N23" s="60" t="str">
        <f>VLOOKUP(Table145[[#This Row],[Người mua hàng]],Sheet1!E:P,11,0)</f>
        <v>Đồng Nai</v>
      </c>
      <c r="O23" s="63"/>
    </row>
    <row r="24" spans="1:15" ht="30" hidden="1" x14ac:dyDescent="0.25">
      <c r="A24" s="9" t="s">
        <v>76</v>
      </c>
      <c r="B24" s="10" t="s">
        <v>56</v>
      </c>
      <c r="C24" s="11">
        <v>45478</v>
      </c>
      <c r="D24" s="10">
        <v>4161029675</v>
      </c>
      <c r="E24" s="12">
        <v>878475</v>
      </c>
      <c r="F24" s="12">
        <v>70278</v>
      </c>
      <c r="G24" s="12">
        <v>948753</v>
      </c>
      <c r="H24" s="13" t="s">
        <v>9</v>
      </c>
      <c r="I24" s="12" t="s">
        <v>149</v>
      </c>
      <c r="J24" s="60"/>
      <c r="K24" s="60" t="str">
        <f>VLOOKUP(Table145[[#This Row],[Người mua hàng]],Sheet1!E:P,8,0)</f>
        <v>1639 - WM VCP STG Sóc Trăng</v>
      </c>
      <c r="L24" s="60"/>
      <c r="M24" s="60" t="str">
        <f>VLOOKUP(Table145[[#This Row],[Người mua hàng]],Sheet1!E:P,9,0)</f>
        <v>Tầng 2 TTTM Vincom Plaza Sóc Trăng, đường Trần Hưng Đạo, Phường 2, Thành phố Sóc Trăng, T. Sóc Trăng Việt Nam</v>
      </c>
      <c r="N24" s="60" t="str">
        <f>VLOOKUP(Table145[[#This Row],[Người mua hàng]],Sheet1!E:P,11,0)</f>
        <v>Sóc Trăng</v>
      </c>
      <c r="O24" s="63"/>
    </row>
    <row r="25" spans="1:15" ht="409.5" hidden="1" x14ac:dyDescent="0.25">
      <c r="A25" s="9" t="s">
        <v>77</v>
      </c>
      <c r="B25" s="10" t="s">
        <v>56</v>
      </c>
      <c r="C25" s="11">
        <v>45484</v>
      </c>
      <c r="D25" s="10">
        <v>4160863888</v>
      </c>
      <c r="E25" s="12">
        <v>1223005</v>
      </c>
      <c r="F25" s="12">
        <v>97840</v>
      </c>
      <c r="G25" s="12">
        <v>1320845</v>
      </c>
      <c r="H25" s="13" t="s">
        <v>9</v>
      </c>
      <c r="I25" s="20" t="s">
        <v>333</v>
      </c>
      <c r="J25" s="59" t="s">
        <v>364</v>
      </c>
      <c r="K25" s="60" t="str">
        <f>VLOOKUP(Table145[[#This Row],[Người mua hàng]],Sheet1!E:P,8,0)</f>
        <v>1569 - WM HNI Đan Phượng</v>
      </c>
      <c r="L25" s="60"/>
      <c r="M25" s="60" t="str">
        <f>VLOOKUP(Table145[[#This Row],[Người mua hàng]],Sheet1!E:P,9,0)</f>
        <v>Số 188 phố Tây Sơn, TT. Phùng, H. Đan Phượng, TP. Hà Nội Việt Nam</v>
      </c>
      <c r="N25" s="60" t="str">
        <f>VLOOKUP(Table145[[#This Row],[Người mua hàng]],Sheet1!E:P,11,0)</f>
        <v>TP.Hà Nội</v>
      </c>
      <c r="O25" s="63"/>
    </row>
    <row r="26" spans="1:15" ht="409.5" hidden="1" x14ac:dyDescent="0.25">
      <c r="A26" s="9" t="s">
        <v>78</v>
      </c>
      <c r="B26" s="10" t="s">
        <v>56</v>
      </c>
      <c r="C26" s="11">
        <v>45484</v>
      </c>
      <c r="D26" s="10">
        <v>4160937822</v>
      </c>
      <c r="E26" s="12">
        <v>1928030</v>
      </c>
      <c r="F26" s="12">
        <v>154242</v>
      </c>
      <c r="G26" s="12">
        <v>2082272</v>
      </c>
      <c r="H26" s="13" t="s">
        <v>9</v>
      </c>
      <c r="I26" s="20" t="s">
        <v>333</v>
      </c>
      <c r="J26" s="59" t="s">
        <v>364</v>
      </c>
      <c r="K26" s="60" t="str">
        <f>VLOOKUP(Table145[[#This Row],[Người mua hàng]],Sheet1!E:P,8,0)</f>
        <v>6978 - WM+ HNI 48 LK 22 KĐT Vân Canh</v>
      </c>
      <c r="L26" s="60"/>
      <c r="M26" s="60" t="str">
        <f>VLOOKUP(Table145[[#This Row],[Người mua hàng]],Sheet1!E:P,9,0)</f>
        <v>48 LK 22 - KĐT Vân Canh, Xã Vân Canh, Huyện Hoài Đức TP. Hà Nội Việt Nam</v>
      </c>
      <c r="N26" s="60" t="str">
        <f>VLOOKUP(Table145[[#This Row],[Người mua hàng]],Sheet1!E:P,11,0)</f>
        <v>TP.Hà Nội</v>
      </c>
      <c r="O26" s="63"/>
    </row>
    <row r="27" spans="1:15" ht="409.5" hidden="1" x14ac:dyDescent="0.25">
      <c r="A27" s="9" t="s">
        <v>79</v>
      </c>
      <c r="B27" s="10" t="s">
        <v>56</v>
      </c>
      <c r="C27" s="11">
        <v>45484</v>
      </c>
      <c r="D27" s="10">
        <v>4161266931</v>
      </c>
      <c r="E27" s="12">
        <v>2722980</v>
      </c>
      <c r="F27" s="12">
        <v>217838</v>
      </c>
      <c r="G27" s="12">
        <v>2940818</v>
      </c>
      <c r="H27" s="13" t="s">
        <v>9</v>
      </c>
      <c r="I27" s="20" t="s">
        <v>359</v>
      </c>
      <c r="J27" s="60" t="s">
        <v>365</v>
      </c>
      <c r="K27" s="60" t="str">
        <f>VLOOKUP(Table145[[#This Row],[Người mua hàng]],Sheet1!E:P,8,0)</f>
        <v>4191 - WM+ HNI 77 Tổ 6 Sóc Sơn</v>
      </c>
      <c r="L27" s="60"/>
      <c r="M27" s="60" t="str">
        <f>VLOOKUP(Table145[[#This Row],[Người mua hàng]],Sheet1!E:P,9,0)</f>
        <v>Số 77, tổ 6, thị trấn Sóc Sơn, Huyện Sóc Sơn, TP. Hà Nội Việt Nam</v>
      </c>
      <c r="N27" s="60" t="str">
        <f>VLOOKUP(Table145[[#This Row],[Người mua hàng]],Sheet1!E:P,11,0)</f>
        <v>TP.Hà Nội</v>
      </c>
      <c r="O27" s="63"/>
    </row>
    <row r="28" spans="1:15" ht="409.5" hidden="1" x14ac:dyDescent="0.25">
      <c r="A28" s="9" t="s">
        <v>80</v>
      </c>
      <c r="B28" s="10" t="s">
        <v>56</v>
      </c>
      <c r="C28" s="11">
        <v>45484</v>
      </c>
      <c r="D28" s="10">
        <v>4161080915</v>
      </c>
      <c r="E28" s="12">
        <v>2674940</v>
      </c>
      <c r="F28" s="12">
        <v>213995</v>
      </c>
      <c r="G28" s="12">
        <v>2888935</v>
      </c>
      <c r="H28" s="13" t="s">
        <v>9</v>
      </c>
      <c r="I28" s="20" t="s">
        <v>335</v>
      </c>
      <c r="J28" s="59" t="s">
        <v>364</v>
      </c>
      <c r="K28" s="60" t="str">
        <f>VLOOKUP(Table145[[#This Row],[Người mua hàng]],Sheet1!E:P,8,0)</f>
        <v>3210 - WM+ HNI BT8-1 KĐT Văn Khê</v>
      </c>
      <c r="L28" s="60"/>
      <c r="M28" s="60" t="str">
        <f>VLOOKUP(Table145[[#This Row],[Người mua hàng]],Sheet1!E:P,9,0)</f>
        <v>BT8-1, Khu đô thị mới Văn Khê, đường Tố Hữu, Phường La Khê, Quận Hà Đông, TP. Hà Nội Việt Nam</v>
      </c>
      <c r="N28" s="60" t="str">
        <f>VLOOKUP(Table145[[#This Row],[Người mua hàng]],Sheet1!E:P,11,0)</f>
        <v>TP.Hà Nội</v>
      </c>
      <c r="O28" s="63"/>
    </row>
    <row r="29" spans="1:15" ht="409.5" hidden="1" x14ac:dyDescent="0.25">
      <c r="A29" s="9" t="s">
        <v>81</v>
      </c>
      <c r="B29" s="10" t="s">
        <v>56</v>
      </c>
      <c r="C29" s="11">
        <v>45484</v>
      </c>
      <c r="D29" s="10">
        <v>4161172365</v>
      </c>
      <c r="E29" s="12">
        <v>719790</v>
      </c>
      <c r="F29" s="12">
        <v>57583</v>
      </c>
      <c r="G29" s="12">
        <v>777373</v>
      </c>
      <c r="H29" s="13" t="s">
        <v>9</v>
      </c>
      <c r="I29" s="20" t="s">
        <v>336</v>
      </c>
      <c r="J29" s="59" t="s">
        <v>364</v>
      </c>
      <c r="K29" s="60" t="str">
        <f>VLOOKUP(Table145[[#This Row],[Người mua hàng]],Sheet1!E:P,8,0)</f>
        <v>5468 - WM+ HNI 33-35 Ngõ Quan Thổ 1</v>
      </c>
      <c r="L29" s="60"/>
      <c r="M29" s="60" t="str">
        <f>VLOOKUP(Table145[[#This Row],[Người mua hàng]],Sheet1!E:P,9,0)</f>
        <v>33-35 Ngõ Quan Thổ 1, Phố Tôn Đức Thắng, Phường Hàng Bột, Quận Đống Đa, TP. Hà Nội Việt Nam</v>
      </c>
      <c r="N29" s="60" t="str">
        <f>VLOOKUP(Table145[[#This Row],[Người mua hàng]],Sheet1!E:P,11,0)</f>
        <v>TP.Hà Nội</v>
      </c>
      <c r="O29" s="63"/>
    </row>
    <row r="30" spans="1:15" ht="409.5" hidden="1" x14ac:dyDescent="0.25">
      <c r="A30" s="9" t="s">
        <v>82</v>
      </c>
      <c r="B30" s="10" t="s">
        <v>56</v>
      </c>
      <c r="C30" s="11">
        <v>45484</v>
      </c>
      <c r="D30" s="10">
        <v>4160944840</v>
      </c>
      <c r="E30" s="12">
        <v>774635</v>
      </c>
      <c r="F30" s="12">
        <v>61971</v>
      </c>
      <c r="G30" s="12">
        <v>836606</v>
      </c>
      <c r="H30" s="13" t="s">
        <v>9</v>
      </c>
      <c r="I30" s="20" t="s">
        <v>337</v>
      </c>
      <c r="J30" s="59" t="s">
        <v>364</v>
      </c>
      <c r="K30" s="60" t="str">
        <f>VLOOKUP(Table145[[#This Row],[Người mua hàng]],Sheet1!E:P,8,0)</f>
        <v>5135 - WM+ LCI Số 003 Soi Tiền</v>
      </c>
      <c r="L30" s="60"/>
      <c r="M30" s="60" t="str">
        <f>VLOOKUP(Table145[[#This Row],[Người mua hàng]],Sheet1!E:P,9,0)</f>
        <v>Số 003 Soi Tiền, Phường Cốc Lếu, Thành phố Lào Cai, T. Lào Cai Việt Nam</v>
      </c>
      <c r="N30" s="60" t="str">
        <f>VLOOKUP(Table145[[#This Row],[Người mua hàng]],Sheet1!E:P,11,0)</f>
        <v>Lào Cai</v>
      </c>
      <c r="O30" s="63"/>
    </row>
    <row r="31" spans="1:15" ht="30" hidden="1" x14ac:dyDescent="0.25">
      <c r="A31" s="9" t="s">
        <v>83</v>
      </c>
      <c r="B31" s="10" t="s">
        <v>56</v>
      </c>
      <c r="C31" s="11">
        <v>45484</v>
      </c>
      <c r="D31" s="10">
        <v>4160985844</v>
      </c>
      <c r="E31" s="12">
        <v>1910181</v>
      </c>
      <c r="F31" s="12">
        <v>152814</v>
      </c>
      <c r="G31" s="12">
        <v>2062995</v>
      </c>
      <c r="H31" s="13" t="s">
        <v>9</v>
      </c>
      <c r="I31" s="12" t="s">
        <v>149</v>
      </c>
      <c r="J31" s="60"/>
      <c r="K31" s="60">
        <f>VLOOKUP(Table145[[#This Row],[Người mua hàng]],Sheet1!E:P,8,0)</f>
        <v>0</v>
      </c>
      <c r="L31" s="60"/>
      <c r="M31" s="60">
        <f>VLOOKUP(Table145[[#This Row],[Người mua hàng]],Sheet1!E:P,9,0)</f>
        <v>0</v>
      </c>
      <c r="N31" s="60">
        <f>VLOOKUP(Table145[[#This Row],[Người mua hàng]],Sheet1!E:P,11,0)</f>
        <v>0</v>
      </c>
      <c r="O31" s="63"/>
    </row>
    <row r="32" spans="1:15" ht="409.5" hidden="1" x14ac:dyDescent="0.25">
      <c r="A32" s="9" t="s">
        <v>84</v>
      </c>
      <c r="B32" s="10" t="s">
        <v>56</v>
      </c>
      <c r="C32" s="11">
        <v>45484</v>
      </c>
      <c r="D32" s="10">
        <v>4161024148</v>
      </c>
      <c r="E32" s="12">
        <v>889400</v>
      </c>
      <c r="F32" s="12">
        <v>71152</v>
      </c>
      <c r="G32" s="12">
        <v>960552</v>
      </c>
      <c r="H32" s="13" t="s">
        <v>9</v>
      </c>
      <c r="I32" s="20" t="s">
        <v>361</v>
      </c>
      <c r="J32" s="60" t="s">
        <v>363</v>
      </c>
      <c r="K32" s="60" t="str">
        <f>VLOOKUP(Table145[[#This Row],[Người mua hàng]],Sheet1!E:P,8,0)</f>
        <v>4303 - WIN HCM Trệt CC 36 Trịnh Đình Thảo</v>
      </c>
      <c r="L32" s="60"/>
      <c r="M32" s="60" t="str">
        <f>VLOOKUP(Table145[[#This Row],[Người mua hàng]],Sheet1!E:P,9,0)</f>
        <v>Khu TM Tầng trệt, tháp A, KCH 36 Trịnh Đình Thảo, P. Hòa Thạnh, Quận Tân Phú, TP. Hồ Chí Minh Việt Nam</v>
      </c>
      <c r="N32" s="60" t="str">
        <f>VLOOKUP(Table145[[#This Row],[Người mua hàng]],Sheet1!E:P,11,0)</f>
        <v>TP.Hồ Chí Minh</v>
      </c>
      <c r="O32" s="63"/>
    </row>
    <row r="33" spans="1:15" ht="409.5" hidden="1" x14ac:dyDescent="0.25">
      <c r="A33" s="9" t="s">
        <v>85</v>
      </c>
      <c r="B33" s="10" t="s">
        <v>56</v>
      </c>
      <c r="C33" s="11">
        <v>45484</v>
      </c>
      <c r="D33" s="10">
        <v>4161235542</v>
      </c>
      <c r="E33" s="12">
        <v>2443342</v>
      </c>
      <c r="F33" s="12">
        <v>195467</v>
      </c>
      <c r="G33" s="12">
        <v>2638809</v>
      </c>
      <c r="H33" s="13" t="s">
        <v>9</v>
      </c>
      <c r="I33" s="20" t="s">
        <v>361</v>
      </c>
      <c r="J33" s="60" t="s">
        <v>363</v>
      </c>
      <c r="K33" s="60" t="str">
        <f>VLOOKUP(Table145[[#This Row],[Người mua hàng]],Sheet1!E:P,8,0)</f>
        <v>3242 - WIN HCM 4 đường D7</v>
      </c>
      <c r="L33" s="60"/>
      <c r="M33" s="60" t="str">
        <f>VLOOKUP(Table145[[#This Row],[Người mua hàng]],Sheet1!E:P,9,0)</f>
        <v>Nhà số 4 đường D7 (khu nhà ở Nam Long MR), khu phố 6, Phường Phước Long B, Quận 9, TP. Hồ Chí Minh Việt Nam</v>
      </c>
      <c r="N33" s="60" t="str">
        <f>VLOOKUP(Table145[[#This Row],[Người mua hàng]],Sheet1!E:P,11,0)</f>
        <v>TP.Hồ Chí Minh</v>
      </c>
      <c r="O33" s="63"/>
    </row>
    <row r="34" spans="1:15" ht="409.5" hidden="1" x14ac:dyDescent="0.25">
      <c r="A34" s="9" t="s">
        <v>86</v>
      </c>
      <c r="B34" s="10" t="s">
        <v>56</v>
      </c>
      <c r="C34" s="11">
        <v>45485</v>
      </c>
      <c r="D34" s="10">
        <v>4161381861</v>
      </c>
      <c r="E34" s="12">
        <v>938684</v>
      </c>
      <c r="F34" s="12">
        <v>75095</v>
      </c>
      <c r="G34" s="12">
        <v>1013779</v>
      </c>
      <c r="H34" s="13" t="s">
        <v>9</v>
      </c>
      <c r="I34" s="20" t="s">
        <v>361</v>
      </c>
      <c r="J34" s="60" t="s">
        <v>363</v>
      </c>
      <c r="K34" s="60" t="str">
        <f>VLOOKUP(Table145[[#This Row],[Người mua hàng]],Sheet1!E:P,8,0)</f>
        <v>3807 - WM+ DNI 249 Hà Huy Giáp</v>
      </c>
      <c r="L34" s="60"/>
      <c r="M34" s="60" t="str">
        <f>VLOOKUP(Table145[[#This Row],[Người mua hàng]],Sheet1!E:P,9,0)</f>
        <v>249 Hà Huy Giáp, Phường Quyết Thắng, Thành phố Biên Hòa, T. Đồng Nai Việt Nam</v>
      </c>
      <c r="N34" s="60" t="str">
        <f>VLOOKUP(Table145[[#This Row],[Người mua hàng]],Sheet1!E:P,11,0)</f>
        <v>Đồng Nai</v>
      </c>
      <c r="O34" s="63"/>
    </row>
    <row r="35" spans="1:15" ht="30" hidden="1" x14ac:dyDescent="0.25">
      <c r="A35" s="9" t="s">
        <v>87</v>
      </c>
      <c r="B35" s="10" t="s">
        <v>56</v>
      </c>
      <c r="C35" s="11">
        <v>45485</v>
      </c>
      <c r="D35" s="10">
        <v>4161390925</v>
      </c>
      <c r="E35" s="12">
        <v>1139613</v>
      </c>
      <c r="F35" s="12">
        <v>91169</v>
      </c>
      <c r="G35" s="12">
        <v>1230782</v>
      </c>
      <c r="H35" s="13" t="s">
        <v>9</v>
      </c>
      <c r="I35" s="12" t="s">
        <v>149</v>
      </c>
      <c r="J35" s="60"/>
      <c r="K35" s="60" t="str">
        <f>VLOOKUP(Table145[[#This Row],[Người mua hàng]],Sheet1!E:P,8,0)</f>
        <v>6534 - WM+ DNI 86 Lê Đại Hành</v>
      </c>
      <c r="L35" s="60"/>
      <c r="M35" s="60" t="str">
        <f>VLOOKUP(Table145[[#This Row],[Người mua hàng]],Sheet1!E:P,9,0)</f>
        <v>86 Lê Đại Hành, P. Hố Nai, TP. Biên Hòa, T. Đồng Nai Việt Nam</v>
      </c>
      <c r="N35" s="60" t="str">
        <f>VLOOKUP(Table145[[#This Row],[Người mua hàng]],Sheet1!E:P,11,0)</f>
        <v>Đồng Nai</v>
      </c>
      <c r="O35" s="63"/>
    </row>
    <row r="36" spans="1:15" ht="409.5" hidden="1" x14ac:dyDescent="0.25">
      <c r="A36" s="9" t="s">
        <v>88</v>
      </c>
      <c r="B36" s="10" t="s">
        <v>56</v>
      </c>
      <c r="C36" s="11">
        <v>45485</v>
      </c>
      <c r="D36" s="10">
        <v>4161216524</v>
      </c>
      <c r="E36" s="12">
        <v>1420372</v>
      </c>
      <c r="F36" s="12">
        <v>113630</v>
      </c>
      <c r="G36" s="12">
        <v>1534002</v>
      </c>
      <c r="H36" s="13" t="s">
        <v>9</v>
      </c>
      <c r="I36" s="20" t="s">
        <v>338</v>
      </c>
      <c r="J36" s="59" t="s">
        <v>364</v>
      </c>
      <c r="K36" s="60" t="str">
        <f>VLOOKUP(Table145[[#This Row],[Người mua hàng]],Sheet1!E:P,8,0)</f>
        <v>5756 - WM+ BDG CC Phúc Đạt, Căn 124-125</v>
      </c>
      <c r="L36" s="60"/>
      <c r="M36" s="60" t="str">
        <f>VLOOKUP(Table145[[#This Row],[Người mua hàng]],Sheet1!E:P,9,0)</f>
        <v>Căn Shophouse (căn số 124 và 125) tại Tầng 1, CC Phúc Đạt Connect, Khu dân cư Phú Thuận, P. Phú Lợi, TP Thủ Dầu Một, Tỉnh Bình Dương Việt Nam</v>
      </c>
      <c r="N36" s="60" t="str">
        <f>VLOOKUP(Table145[[#This Row],[Người mua hàng]],Sheet1!E:P,11,0)</f>
        <v>Bình Dương</v>
      </c>
      <c r="O36" s="63"/>
    </row>
    <row r="37" spans="1:15" ht="409.5" hidden="1" x14ac:dyDescent="0.25">
      <c r="A37" s="9" t="s">
        <v>89</v>
      </c>
      <c r="B37" s="10" t="s">
        <v>56</v>
      </c>
      <c r="C37" s="11">
        <v>45485</v>
      </c>
      <c r="D37" s="10">
        <v>4161186571</v>
      </c>
      <c r="E37" s="12">
        <v>2022726</v>
      </c>
      <c r="F37" s="12">
        <v>161818</v>
      </c>
      <c r="G37" s="12">
        <v>2184544</v>
      </c>
      <c r="H37" s="13" t="s">
        <v>9</v>
      </c>
      <c r="I37" s="20" t="s">
        <v>339</v>
      </c>
      <c r="J37" s="59" t="s">
        <v>364</v>
      </c>
      <c r="K37" s="60" t="str">
        <f>VLOOKUP(Table145[[#This Row],[Người mua hàng]],Sheet1!E:P,8,0)</f>
        <v>4092 - WM+ BDG C3-3A_C3-05 KDC Him Lam</v>
      </c>
      <c r="L37" s="60"/>
      <c r="M37" s="60" t="str">
        <f>VLOOKUP(Table145[[#This Row],[Người mua hàng]],Sheet1!E:P,9,0)</f>
        <v>C3-3A_C3-05 KDC Him Lam, Phú Đông, Phường An Bình, Thành phố Dĩ An, T. Bình Dương Việt Nam</v>
      </c>
      <c r="N37" s="60" t="str">
        <f>VLOOKUP(Table145[[#This Row],[Người mua hàng]],Sheet1!E:P,11,0)</f>
        <v>Bình Dương</v>
      </c>
      <c r="O37" s="63"/>
    </row>
    <row r="38" spans="1:15" ht="409.5" hidden="1" x14ac:dyDescent="0.25">
      <c r="A38" s="9" t="s">
        <v>90</v>
      </c>
      <c r="B38" s="10" t="s">
        <v>56</v>
      </c>
      <c r="C38" s="11">
        <v>45485</v>
      </c>
      <c r="D38" s="10">
        <v>4161196508</v>
      </c>
      <c r="E38" s="12">
        <v>1190309</v>
      </c>
      <c r="F38" s="12">
        <v>95225</v>
      </c>
      <c r="G38" s="12">
        <v>1285534</v>
      </c>
      <c r="H38" s="13" t="s">
        <v>9</v>
      </c>
      <c r="I38" s="20" t="s">
        <v>340</v>
      </c>
      <c r="J38" s="59" t="s">
        <v>364</v>
      </c>
      <c r="K38" s="60" t="str">
        <f>VLOOKUP(Table145[[#This Row],[Người mua hàng]],Sheet1!E:P,8,0)</f>
        <v>2AG1 - WM+ BDG Ô 87-89 DC13, KDC VietSing</v>
      </c>
      <c r="L38" s="60"/>
      <c r="M38" s="60" t="str">
        <f>VLOOKUP(Table145[[#This Row],[Người mua hàng]],Sheet1!E:P,9,0)</f>
        <v>Ô 87 - 89 DC 13, KDC VietSing, KP.4, P. An Phú, TP. Thuận An T. Bình Dương Việt Nam</v>
      </c>
      <c r="N38" s="60" t="str">
        <f>VLOOKUP(Table145[[#This Row],[Người mua hàng]],Sheet1!E:P,11,0)</f>
        <v>Bình Dương</v>
      </c>
      <c r="O38" s="63"/>
    </row>
    <row r="39" spans="1:15" ht="51.75" customHeight="1" x14ac:dyDescent="0.25">
      <c r="A39" s="9" t="s">
        <v>91</v>
      </c>
      <c r="B39" s="10" t="s">
        <v>56</v>
      </c>
      <c r="C39" s="11">
        <v>45491</v>
      </c>
      <c r="D39" s="10">
        <v>4161284222</v>
      </c>
      <c r="E39" s="12">
        <v>2206110</v>
      </c>
      <c r="F39" s="12">
        <v>176489</v>
      </c>
      <c r="G39" s="12">
        <v>2382599</v>
      </c>
      <c r="H39" s="13" t="s">
        <v>9</v>
      </c>
      <c r="I39" s="20" t="s">
        <v>361</v>
      </c>
      <c r="J39" s="60" t="s">
        <v>363</v>
      </c>
      <c r="K39" s="60" t="str">
        <f>VLOOKUP(Table145[[#This Row],[Người mua hàng]],Sheet1!E:P,8,0)</f>
        <v>5054 - WM+ HNI BT25-C37 Bộ Công An</v>
      </c>
      <c r="L39" s="60"/>
      <c r="M39" s="60" t="str">
        <f>VLOOKUP(Table145[[#This Row],[Người mua hàng]],Sheet1!E:P,9,0)</f>
        <v>BT25, Lô TT2, Khu nhà ở C37 BCA, KĐT mới Phùng Khoang, Phường Trung Văn, Quận Nam Từ Liêm, TP. Hà Nội Việt Nam</v>
      </c>
      <c r="N39" s="60" t="str">
        <f>VLOOKUP(Table145[[#This Row],[Người mua hàng]],Sheet1!E:P,11,0)</f>
        <v>TP.Hà Nội</v>
      </c>
      <c r="O39" s="69" t="s">
        <v>676</v>
      </c>
    </row>
    <row r="40" spans="1:15" ht="78.75" customHeight="1" x14ac:dyDescent="0.25">
      <c r="A40" s="9" t="s">
        <v>92</v>
      </c>
      <c r="B40" s="10" t="s">
        <v>56</v>
      </c>
      <c r="C40" s="11">
        <v>45491</v>
      </c>
      <c r="D40" s="10">
        <v>4161300043</v>
      </c>
      <c r="E40" s="12">
        <v>758885</v>
      </c>
      <c r="F40" s="12">
        <v>60711</v>
      </c>
      <c r="G40" s="12">
        <v>819596</v>
      </c>
      <c r="H40" s="13" t="s">
        <v>9</v>
      </c>
      <c r="I40" s="20" t="s">
        <v>361</v>
      </c>
      <c r="J40" s="60" t="s">
        <v>363</v>
      </c>
      <c r="K40" s="60" t="str">
        <f>VLOOKUP(Table145[[#This Row],[Người mua hàng]],Sheet1!E:P,8,0)</f>
        <v>4024 - WM+ HNI T1-30 Gemek Tower</v>
      </c>
      <c r="L40" s="60"/>
      <c r="M40" s="60" t="str">
        <f>VLOOKUP(Table145[[#This Row],[Người mua hàng]],Sheet1!E:P,9,0)</f>
        <v>T1-30, tầng 1, Gemek Tower, KTĐM Lê Trọng Tấn - Geleximco, đường Lê Trọng Tấn, xã An Khánh, Huyện Hoài Đức, TP. Hà Nội Việt Nam</v>
      </c>
      <c r="N40" s="60" t="str">
        <f>VLOOKUP(Table145[[#This Row],[Người mua hàng]],Sheet1!E:P,11,0)</f>
        <v>TP.Hà Nội</v>
      </c>
      <c r="O40" s="63" t="s">
        <v>677</v>
      </c>
    </row>
    <row r="41" spans="1:15" ht="37.5" customHeight="1" x14ac:dyDescent="0.25">
      <c r="A41" s="9" t="s">
        <v>93</v>
      </c>
      <c r="B41" s="10" t="s">
        <v>56</v>
      </c>
      <c r="C41" s="11">
        <v>45491</v>
      </c>
      <c r="D41" s="10">
        <v>4161299746</v>
      </c>
      <c r="E41" s="12">
        <v>873070</v>
      </c>
      <c r="F41" s="12">
        <v>69846</v>
      </c>
      <c r="G41" s="12">
        <v>942916</v>
      </c>
      <c r="H41" s="13" t="s">
        <v>9</v>
      </c>
      <c r="I41" s="20" t="s">
        <v>341</v>
      </c>
      <c r="J41" s="59" t="s">
        <v>364</v>
      </c>
      <c r="K41" s="60" t="str">
        <f>VLOOKUP(Table145[[#This Row],[Người mua hàng]],Sheet1!E:P,8,0)</f>
        <v>4167 - WM+ HNI Đồng Bụt</v>
      </c>
      <c r="L41" s="60"/>
      <c r="M41" s="60" t="str">
        <f>VLOOKUP(Table145[[#This Row],[Người mua hàng]],Sheet1!E:P,9,0)</f>
        <v>Thôn Đồng Bụt, xã Ngọc Liệp, Huyện Quốc Oai, TP. Hà Nội Việt Nam</v>
      </c>
      <c r="N41" s="60" t="str">
        <f>VLOOKUP(Table145[[#This Row],[Người mua hàng]],Sheet1!E:P,11,0)</f>
        <v>TP.Hà Nội</v>
      </c>
      <c r="O41" s="63" t="s">
        <v>677</v>
      </c>
    </row>
    <row r="42" spans="1:15" ht="41.25" customHeight="1" x14ac:dyDescent="0.25">
      <c r="A42" s="9" t="s">
        <v>94</v>
      </c>
      <c r="B42" s="10" t="s">
        <v>56</v>
      </c>
      <c r="C42" s="11">
        <v>45491</v>
      </c>
      <c r="D42" s="10">
        <v>4161265179</v>
      </c>
      <c r="E42" s="12">
        <v>2960920</v>
      </c>
      <c r="F42" s="12">
        <v>236874</v>
      </c>
      <c r="G42" s="12">
        <v>3197794</v>
      </c>
      <c r="H42" s="13" t="s">
        <v>9</v>
      </c>
      <c r="I42" s="20" t="s">
        <v>335</v>
      </c>
      <c r="J42" s="59" t="s">
        <v>364</v>
      </c>
      <c r="K42" s="60" t="str">
        <f>VLOOKUP(Table145[[#This Row],[Người mua hàng]],Sheet1!E:P,8,0)</f>
        <v>4305 - WM+ HNI Phong Lan 01-11</v>
      </c>
      <c r="L42" s="60"/>
      <c r="M42" s="60" t="str">
        <f>VLOOKUP(Table145[[#This Row],[Người mua hàng]],Sheet1!E:P,9,0)</f>
        <v>PL01-11 Dự án Khu đô thị Vinhomes Riverside 2, khu Phong Lan 1, đường Nguyễn Lam, phường Phúc Đồng, Quận Long Biên, TP. Hà Nội Việt Nam</v>
      </c>
      <c r="N42" s="60" t="str">
        <f>VLOOKUP(Table145[[#This Row],[Người mua hàng]],Sheet1!E:P,11,0)</f>
        <v>TP.Hà Nội</v>
      </c>
      <c r="O42" s="67" t="s">
        <v>677</v>
      </c>
    </row>
    <row r="43" spans="1:15" ht="48" customHeight="1" x14ac:dyDescent="0.25">
      <c r="A43" s="9" t="s">
        <v>95</v>
      </c>
      <c r="B43" s="10" t="s">
        <v>56</v>
      </c>
      <c r="C43" s="11">
        <v>45491</v>
      </c>
      <c r="D43" s="10">
        <v>4161275503</v>
      </c>
      <c r="E43" s="12">
        <v>1376950</v>
      </c>
      <c r="F43" s="12">
        <v>110156</v>
      </c>
      <c r="G43" s="12">
        <v>1487106</v>
      </c>
      <c r="H43" s="13" t="s">
        <v>9</v>
      </c>
      <c r="I43" s="20" t="s">
        <v>361</v>
      </c>
      <c r="J43" s="60" t="s">
        <v>363</v>
      </c>
      <c r="K43" s="60" t="str">
        <f>VLOOKUP(Table145[[#This Row],[Người mua hàng]],Sheet1!E:P,8,0)</f>
        <v>4144 - WM+ HNI SH 43 The K-Park</v>
      </c>
      <c r="L43" s="60"/>
      <c r="M43" s="60" t="str">
        <f>VLOOKUP(Table145[[#This Row],[Người mua hàng]],Sheet1!E:P,9,0)</f>
        <v>Kiot thương mại SH43-tầng 1 tòa K2, Khu nhà ở Hi Brand tại, Khu đô thị mới Văn Phú, Phường Phú La, Quận Hà Đông, TP. Hà Nội Việt Nam</v>
      </c>
      <c r="N43" s="60" t="str">
        <f>VLOOKUP(Table145[[#This Row],[Người mua hàng]],Sheet1!E:P,11,0)</f>
        <v>TP.Hà Nội</v>
      </c>
      <c r="O43" s="69" t="s">
        <v>676</v>
      </c>
    </row>
    <row r="44" spans="1:15" ht="409.5" hidden="1" x14ac:dyDescent="0.25">
      <c r="A44" s="9" t="s">
        <v>96</v>
      </c>
      <c r="B44" s="10" t="s">
        <v>56</v>
      </c>
      <c r="C44" s="11">
        <v>45491</v>
      </c>
      <c r="D44" s="10">
        <v>4161303489</v>
      </c>
      <c r="E44" s="12">
        <v>1289600</v>
      </c>
      <c r="F44" s="12">
        <v>103168</v>
      </c>
      <c r="G44" s="12">
        <v>1392768</v>
      </c>
      <c r="H44" s="13" t="s">
        <v>9</v>
      </c>
      <c r="I44" s="20" t="s">
        <v>342</v>
      </c>
      <c r="J44" s="59" t="s">
        <v>364</v>
      </c>
      <c r="K44" s="60" t="str">
        <f>VLOOKUP(Table145[[#This Row],[Người mua hàng]],Sheet1!E:P,8,0)</f>
        <v>3497 - WM+ HNI Lilama, 52 Lĩnh Nam</v>
      </c>
      <c r="L44" s="60"/>
      <c r="M44" s="60" t="str">
        <f>VLOOKUP(Table145[[#This Row],[Người mua hàng]],Sheet1!E:P,9,0)</f>
        <v>Tòa nhà Lilama Hà Nội, 52 Lĩnh Nam, Quận Hoàng Mai, TP. Hà Nội Việt Nam</v>
      </c>
      <c r="N44" s="60" t="str">
        <f>VLOOKUP(Table145[[#This Row],[Người mua hàng]],Sheet1!E:P,11,0)</f>
        <v>TP.Hà Nội</v>
      </c>
      <c r="O44" s="63"/>
    </row>
    <row r="45" spans="1:15" ht="409.5" hidden="1" x14ac:dyDescent="0.25">
      <c r="A45" s="9" t="s">
        <v>97</v>
      </c>
      <c r="B45" s="10" t="s">
        <v>56</v>
      </c>
      <c r="C45" s="11">
        <v>45491</v>
      </c>
      <c r="D45" s="10">
        <v>4161494193</v>
      </c>
      <c r="E45" s="12">
        <v>1067484</v>
      </c>
      <c r="F45" s="12">
        <v>85399</v>
      </c>
      <c r="G45" s="12">
        <v>1152883</v>
      </c>
      <c r="H45" s="13" t="s">
        <v>9</v>
      </c>
      <c r="I45" s="20" t="s">
        <v>343</v>
      </c>
      <c r="J45" s="59" t="s">
        <v>364</v>
      </c>
      <c r="K45" s="60" t="str">
        <f>VLOOKUP(Table145[[#This Row],[Người mua hàng]],Sheet1!E:P,8,0)</f>
        <v>2078 - WM+ HNI 210 Xã Đàn 2</v>
      </c>
      <c r="L45" s="60"/>
      <c r="M45" s="60" t="str">
        <f>VLOOKUP(Table145[[#This Row],[Người mua hàng]],Sheet1!E:P,9,0)</f>
        <v>Số 210 Ngõ Xã Đàn 2, Phường Nam Đồn, g, Quận Đống Đa, TP. Hà Nội Việt Nam</v>
      </c>
      <c r="N45" s="60" t="str">
        <f>VLOOKUP(Table145[[#This Row],[Người mua hàng]],Sheet1!E:P,11,0)</f>
        <v>TP.Hà Nội</v>
      </c>
      <c r="O45" s="63"/>
    </row>
    <row r="46" spans="1:15" ht="53.25" customHeight="1" x14ac:dyDescent="0.25">
      <c r="A46" s="9" t="s">
        <v>98</v>
      </c>
      <c r="B46" s="10" t="s">
        <v>56</v>
      </c>
      <c r="C46" s="11">
        <v>45491</v>
      </c>
      <c r="D46" s="10">
        <v>4161177659</v>
      </c>
      <c r="E46" s="12">
        <v>1068360</v>
      </c>
      <c r="F46" s="12">
        <v>85469</v>
      </c>
      <c r="G46" s="12">
        <v>1153829</v>
      </c>
      <c r="H46" s="13" t="s">
        <v>9</v>
      </c>
      <c r="I46" s="20" t="s">
        <v>361</v>
      </c>
      <c r="J46" s="60" t="s">
        <v>363</v>
      </c>
      <c r="K46" s="60" t="str">
        <f>VLOOKUP(Table145[[#This Row],[Người mua hàng]],Sheet1!E:P,8,0)</f>
        <v>F209 - F209 FWMP Hào Nam</v>
      </c>
      <c r="L46" s="60"/>
      <c r="M46" s="60" t="str">
        <f>VLOOKUP(Table145[[#This Row],[Người mua hàng]],Sheet1!E:P,9,0)</f>
        <v>F209 - F209 FWMP Hào Nam - 40 Hào Nam, Phường ô Chợ Dừa, Quận Đống Đa TP. Hà Nội Việt Nam</v>
      </c>
      <c r="N46" s="60" t="str">
        <f>VLOOKUP(Table145[[#This Row],[Người mua hàng]],Sheet1!E:P,11,0)</f>
        <v>TP.Hà Nội</v>
      </c>
      <c r="O46" s="68" t="s">
        <v>673</v>
      </c>
    </row>
    <row r="47" spans="1:15" ht="409.5" hidden="1" x14ac:dyDescent="0.25">
      <c r="A47" s="9" t="s">
        <v>99</v>
      </c>
      <c r="B47" s="10" t="s">
        <v>56</v>
      </c>
      <c r="C47" s="11">
        <v>45491</v>
      </c>
      <c r="D47" s="10">
        <v>4161461946</v>
      </c>
      <c r="E47" s="12">
        <v>737956</v>
      </c>
      <c r="F47" s="12">
        <v>59036</v>
      </c>
      <c r="G47" s="12">
        <v>796992</v>
      </c>
      <c r="H47" s="13" t="s">
        <v>9</v>
      </c>
      <c r="I47" s="20" t="s">
        <v>361</v>
      </c>
      <c r="J47" s="60" t="s">
        <v>363</v>
      </c>
      <c r="K47" s="60" t="str">
        <f>VLOOKUP(Table145[[#This Row],[Người mua hàng]],Sheet1!E:P,8,0)</f>
        <v>6135 - WM+ HCM CC Bộ Công An, B01.05</v>
      </c>
      <c r="L47" s="60"/>
      <c r="M47" s="60" t="str">
        <f>VLOOKUP(Table145[[#This Row],[Người mua hàng]],Sheet1!E:P,9,0)</f>
        <v>Số 01.05, Lô B, căn hộ B.01.05, Chung cư Bộ Công an, Số 83 đường số 3, P. Bình An, TP. Thủ Đức, TP. Hồ Chí Minh Việt Nam</v>
      </c>
      <c r="N47" s="60" t="str">
        <f>VLOOKUP(Table145[[#This Row],[Người mua hàng]],Sheet1!E:P,11,0)</f>
        <v>TP.Hồ Chí Minh</v>
      </c>
      <c r="O47" s="63"/>
    </row>
    <row r="48" spans="1:15" ht="409.5" hidden="1" x14ac:dyDescent="0.25">
      <c r="A48" s="9" t="s">
        <v>100</v>
      </c>
      <c r="B48" s="10" t="s">
        <v>56</v>
      </c>
      <c r="C48" s="11">
        <v>45491</v>
      </c>
      <c r="D48" s="10">
        <v>4161461078</v>
      </c>
      <c r="E48" s="12">
        <v>737956</v>
      </c>
      <c r="F48" s="12">
        <v>59036</v>
      </c>
      <c r="G48" s="12">
        <v>796992</v>
      </c>
      <c r="H48" s="13" t="s">
        <v>9</v>
      </c>
      <c r="I48" s="20" t="s">
        <v>361</v>
      </c>
      <c r="J48" s="60" t="s">
        <v>363</v>
      </c>
      <c r="K48" s="60" t="str">
        <f>VLOOKUP(Table145[[#This Row],[Người mua hàng]],Sheet1!E:P,8,0)</f>
        <v>3010 - WM+ HCM 89 Hiệp Bình</v>
      </c>
      <c r="L48" s="60"/>
      <c r="M48" s="60" t="str">
        <f>VLOOKUP(Table145[[#This Row],[Người mua hàng]],Sheet1!E:P,9,0)</f>
        <v>89 đường Hiệp Bình, khu phố 6, Phường Hiệp Bình Phước, Quận Thủ Đức, TP. Hồ Chí Minh Việt Nam</v>
      </c>
      <c r="N48" s="60" t="str">
        <f>VLOOKUP(Table145[[#This Row],[Người mua hàng]],Sheet1!E:P,11,0)</f>
        <v>TP.Hồ Chí Minh</v>
      </c>
      <c r="O48" s="63"/>
    </row>
    <row r="49" spans="1:15" ht="409.5" hidden="1" x14ac:dyDescent="0.25">
      <c r="A49" s="9" t="s">
        <v>101</v>
      </c>
      <c r="B49" s="10" t="s">
        <v>56</v>
      </c>
      <c r="C49" s="11">
        <v>45491</v>
      </c>
      <c r="D49" s="10">
        <v>4161460972</v>
      </c>
      <c r="E49" s="12">
        <v>737956</v>
      </c>
      <c r="F49" s="12">
        <v>59036</v>
      </c>
      <c r="G49" s="12">
        <v>796992</v>
      </c>
      <c r="H49" s="13" t="s">
        <v>9</v>
      </c>
      <c r="I49" s="20" t="s">
        <v>361</v>
      </c>
      <c r="J49" s="60" t="s">
        <v>363</v>
      </c>
      <c r="K49" s="60" t="str">
        <f>VLOOKUP(Table145[[#This Row],[Người mua hàng]],Sheet1!E:P,8,0)</f>
        <v>2A10 - WM+ HCM S7.01-01.17 Vinhomes Grand</v>
      </c>
      <c r="L49" s="60"/>
      <c r="M49" s="60" t="str">
        <f>VLOOKUP(Table145[[#This Row],[Người mua hàng]],Sheet1!E:P,9,0)</f>
        <v>01.17 Tòa S7.01, Vinhomes Grand Park, 88 Phước Thiện, P. Long Bình, TP. Thủ Đức (Q. 9 cũ) TP. Hồ Chí Minh Việt Nam</v>
      </c>
      <c r="N49" s="60" t="str">
        <f>VLOOKUP(Table145[[#This Row],[Người mua hàng]],Sheet1!E:P,11,0)</f>
        <v>TP.Hồ Chí Minh</v>
      </c>
      <c r="O49" s="63"/>
    </row>
    <row r="50" spans="1:15" ht="409.5" hidden="1" x14ac:dyDescent="0.25">
      <c r="A50" s="9" t="s">
        <v>102</v>
      </c>
      <c r="B50" s="10" t="s">
        <v>56</v>
      </c>
      <c r="C50" s="11">
        <v>45492</v>
      </c>
      <c r="D50" s="10">
        <v>4161445471</v>
      </c>
      <c r="E50" s="12">
        <v>1044417</v>
      </c>
      <c r="F50" s="12">
        <v>83553</v>
      </c>
      <c r="G50" s="12">
        <v>1127970</v>
      </c>
      <c r="H50" s="13" t="s">
        <v>9</v>
      </c>
      <c r="I50" s="20" t="s">
        <v>361</v>
      </c>
      <c r="J50" s="60" t="s">
        <v>363</v>
      </c>
      <c r="K50" s="60" t="str">
        <f>VLOOKUP(Table145[[#This Row],[Người mua hàng]],Sheet1!E:P,8,0)</f>
        <v>3888 - WM+ DNI 53 Hoàng Bá Bích</v>
      </c>
      <c r="L50" s="60"/>
      <c r="M50" s="60" t="str">
        <f>VLOOKUP(Table145[[#This Row],[Người mua hàng]],Sheet1!E:P,9,0)</f>
        <v>53 Đường 88, Hoàng Bá Bích, KP 5A, Phường Long Bình, Thành phố Biên Hòa, T. Đồng Nai Việt Nam</v>
      </c>
      <c r="N50" s="60" t="str">
        <f>VLOOKUP(Table145[[#This Row],[Người mua hàng]],Sheet1!E:P,11,0)</f>
        <v>Đồng Nai</v>
      </c>
      <c r="O50" s="63"/>
    </row>
    <row r="51" spans="1:15" ht="409.5" hidden="1" x14ac:dyDescent="0.25">
      <c r="A51" s="9" t="s">
        <v>103</v>
      </c>
      <c r="B51" s="10" t="s">
        <v>56</v>
      </c>
      <c r="C51" s="11">
        <v>45492</v>
      </c>
      <c r="D51" s="10">
        <v>4161501253</v>
      </c>
      <c r="E51" s="12">
        <v>1034956</v>
      </c>
      <c r="F51" s="12">
        <v>82796</v>
      </c>
      <c r="G51" s="12">
        <v>1117752</v>
      </c>
      <c r="H51" s="13" t="s">
        <v>9</v>
      </c>
      <c r="I51" s="20" t="s">
        <v>344</v>
      </c>
      <c r="J51" s="59" t="s">
        <v>364</v>
      </c>
      <c r="K51" s="60" t="str">
        <f>VLOOKUP(Table145[[#This Row],[Người mua hàng]],Sheet1!E:P,8,0)</f>
        <v>6472 - WM+ BDG S37 Block D CC Bcons Garden</v>
      </c>
      <c r="L51" s="60"/>
      <c r="M51" s="60" t="str">
        <f>VLOOKUP(Table145[[#This Row],[Người mua hàng]],Sheet1!E:P,9,0)</f>
        <v>25A Phạm Hữu Lầu, KP. Thống Nhất 1, P. Dĩ An, TP. Dĩ An, T. Bình Dương Việt Nam</v>
      </c>
      <c r="N51" s="60" t="str">
        <f>VLOOKUP(Table145[[#This Row],[Người mua hàng]],Sheet1!E:P,11,0)</f>
        <v>Bình Dương</v>
      </c>
      <c r="O51" s="63"/>
    </row>
    <row r="52" spans="1:15" ht="409.5" hidden="1" x14ac:dyDescent="0.25">
      <c r="A52" s="9" t="s">
        <v>104</v>
      </c>
      <c r="B52" s="10" t="s">
        <v>56</v>
      </c>
      <c r="C52" s="11">
        <v>45492</v>
      </c>
      <c r="D52" s="10">
        <v>4161498977</v>
      </c>
      <c r="E52" s="12">
        <v>1269546</v>
      </c>
      <c r="F52" s="12">
        <v>101564</v>
      </c>
      <c r="G52" s="12">
        <v>1371110</v>
      </c>
      <c r="H52" s="13" t="s">
        <v>9</v>
      </c>
      <c r="I52" s="20" t="s">
        <v>361</v>
      </c>
      <c r="J52" s="60" t="s">
        <v>363</v>
      </c>
      <c r="K52" s="60" t="str">
        <f>VLOOKUP(Table145[[#This Row],[Người mua hàng]],Sheet1!E:P,8,0)</f>
        <v>3671 - WM+ BDG 207A Ấp Bình Đường</v>
      </c>
      <c r="L52" s="60"/>
      <c r="M52" s="60" t="str">
        <f>VLOOKUP(Table145[[#This Row],[Người mua hàng]],Sheet1!E:P,9,0)</f>
        <v>207A Ấp Bình Đường 3, Phường An Bình, Thành phố Dĩ An, T. Bình Dương Việt Nam</v>
      </c>
      <c r="N52" s="60" t="str">
        <f>VLOOKUP(Table145[[#This Row],[Người mua hàng]],Sheet1!E:P,11,0)</f>
        <v>Bình Dương</v>
      </c>
      <c r="O52" s="63"/>
    </row>
    <row r="53" spans="1:15" ht="409.5" hidden="1" x14ac:dyDescent="0.25">
      <c r="A53" s="9" t="s">
        <v>105</v>
      </c>
      <c r="B53" s="10" t="s">
        <v>56</v>
      </c>
      <c r="C53" s="11">
        <v>45492</v>
      </c>
      <c r="D53" s="10">
        <v>4161665105</v>
      </c>
      <c r="E53" s="12">
        <v>1460480</v>
      </c>
      <c r="F53" s="12">
        <v>116838</v>
      </c>
      <c r="G53" s="12">
        <v>1577318</v>
      </c>
      <c r="H53" s="13" t="s">
        <v>9</v>
      </c>
      <c r="I53" s="20" t="s">
        <v>361</v>
      </c>
      <c r="J53" s="60" t="s">
        <v>363</v>
      </c>
      <c r="K53" s="60" t="str">
        <f>VLOOKUP(Table145[[#This Row],[Người mua hàng]],Sheet1!E:P,8,0)</f>
        <v>5756 - WM+ BDG CC Phúc Đạt, Căn 124-125</v>
      </c>
      <c r="L53" s="60"/>
      <c r="M53" s="60" t="str">
        <f>VLOOKUP(Table145[[#This Row],[Người mua hàng]],Sheet1!E:P,9,0)</f>
        <v>Căn Shophouse (căn số 124 và 125) tại Tầng 1, CC Phúc Đạt Connect, Khu dân cư Phú Thuận, P. Phú Lợi, TP Thủ Dầu Một, Tỉnh Bình Dương Việt Nam</v>
      </c>
      <c r="N53" s="60" t="str">
        <f>VLOOKUP(Table145[[#This Row],[Người mua hàng]],Sheet1!E:P,11,0)</f>
        <v>Bình Dương</v>
      </c>
      <c r="O53" s="63"/>
    </row>
    <row r="54" spans="1:15" ht="409.5" hidden="1" x14ac:dyDescent="0.25">
      <c r="A54" s="9" t="s">
        <v>106</v>
      </c>
      <c r="B54" s="10" t="s">
        <v>56</v>
      </c>
      <c r="C54" s="11">
        <v>45492</v>
      </c>
      <c r="D54" s="10">
        <v>4161729902</v>
      </c>
      <c r="E54" s="12">
        <v>1182292</v>
      </c>
      <c r="F54" s="12">
        <v>94583</v>
      </c>
      <c r="G54" s="12">
        <v>1276875</v>
      </c>
      <c r="H54" s="13" t="s">
        <v>9</v>
      </c>
      <c r="I54" s="20" t="s">
        <v>361</v>
      </c>
      <c r="J54" s="60" t="s">
        <v>363</v>
      </c>
      <c r="K54" s="60" t="str">
        <f>VLOOKUP(Table145[[#This Row],[Người mua hàng]],Sheet1!E:P,8,0)</f>
        <v>4472 - WM+ BDG 2A Nguyễn Trãi</v>
      </c>
      <c r="L54" s="60"/>
      <c r="M54" s="60" t="str">
        <f>VLOOKUP(Table145[[#This Row],[Người mua hàng]],Sheet1!E:P,9,0)</f>
        <v>2A Nguyễn Trãi, Khu 7, Phường Phú Cường, Thành Phố Thủ Dầu Một, T. Bình Dương Việt Nam</v>
      </c>
      <c r="N54" s="60" t="str">
        <f>VLOOKUP(Table145[[#This Row],[Người mua hàng]],Sheet1!E:P,11,0)</f>
        <v>Bình Dương</v>
      </c>
      <c r="O54" s="63"/>
    </row>
    <row r="55" spans="1:15" ht="409.5" hidden="1" x14ac:dyDescent="0.25">
      <c r="A55" s="9" t="s">
        <v>107</v>
      </c>
      <c r="B55" s="10" t="s">
        <v>56</v>
      </c>
      <c r="C55" s="11">
        <v>45492</v>
      </c>
      <c r="D55" s="10">
        <v>4161473229</v>
      </c>
      <c r="E55" s="12">
        <v>983679</v>
      </c>
      <c r="F55" s="12">
        <v>78694</v>
      </c>
      <c r="G55" s="12">
        <v>1062373</v>
      </c>
      <c r="H55" s="13" t="s">
        <v>9</v>
      </c>
      <c r="I55" s="20" t="s">
        <v>342</v>
      </c>
      <c r="J55" s="59" t="s">
        <v>364</v>
      </c>
      <c r="K55" s="60" t="str">
        <f>VLOOKUP(Table145[[#This Row],[Người mua hàng]],Sheet1!E:P,8,0)</f>
        <v>3379 - WM+ HCM Vinhomes Central Park L6</v>
      </c>
      <c r="L55" s="60"/>
      <c r="M55" s="60" t="str">
        <f>VLOOKUP(Table145[[#This Row],[Người mua hàng]],Sheet1!E:P,9,0)</f>
        <v>Căn L6-SH.01A, tòa L6 Tại Vinhomes Central Park, 720A Đường Điện Biên Phủ, Phường 22, Quận Bình Thạnh, TP. Hồ Chí Minh Việt Nam</v>
      </c>
      <c r="N55" s="60" t="str">
        <f>VLOOKUP(Table145[[#This Row],[Người mua hàng]],Sheet1!E:P,11,0)</f>
        <v>TP.Hồ Chí Minh</v>
      </c>
      <c r="O55" s="63"/>
    </row>
    <row r="56" spans="1:15" ht="62.25" customHeight="1" x14ac:dyDescent="0.25">
      <c r="A56" s="9" t="s">
        <v>109</v>
      </c>
      <c r="B56" s="10" t="s">
        <v>56</v>
      </c>
      <c r="C56" s="11">
        <v>45498</v>
      </c>
      <c r="D56" s="10">
        <v>4161592649</v>
      </c>
      <c r="E56" s="12">
        <v>1699130</v>
      </c>
      <c r="F56" s="12">
        <v>135930</v>
      </c>
      <c r="G56" s="12">
        <v>1835060</v>
      </c>
      <c r="H56" s="13" t="s">
        <v>9</v>
      </c>
      <c r="I56" s="20" t="s">
        <v>336</v>
      </c>
      <c r="J56" s="59" t="s">
        <v>364</v>
      </c>
      <c r="K56" s="60" t="str">
        <f>VLOOKUP(Table145[[#This Row],[Người mua hàng]],Sheet1!E:P,8,0)</f>
        <v>4032 - WM+ HNI 86 Quan Nhân</v>
      </c>
      <c r="L56" s="60"/>
      <c r="M56" s="60" t="str">
        <f>VLOOKUP(Table145[[#This Row],[Người mua hàng]],Sheet1!E:P,9,0)</f>
        <v> 86 Quan Nhân, Phường Nhân Chính, Quận Thanh Xuân, TP. Hà Nội Việt Nam</v>
      </c>
      <c r="N56" s="60" t="str">
        <f>VLOOKUP(Table145[[#This Row],[Người mua hàng]],Sheet1!E:P,11,0)</f>
        <v>TP.Hà Nội</v>
      </c>
      <c r="O56" s="69" t="s">
        <v>676</v>
      </c>
    </row>
    <row r="57" spans="1:15" ht="37.5" customHeight="1" x14ac:dyDescent="0.25">
      <c r="A57" s="9" t="s">
        <v>110</v>
      </c>
      <c r="B57" s="10" t="s">
        <v>56</v>
      </c>
      <c r="C57" s="11">
        <v>45498</v>
      </c>
      <c r="D57" s="10">
        <v>4161613629</v>
      </c>
      <c r="E57" s="12">
        <v>2403731</v>
      </c>
      <c r="F57" s="12">
        <v>192298</v>
      </c>
      <c r="G57" s="12">
        <v>2596029</v>
      </c>
      <c r="H57" s="13" t="s">
        <v>9</v>
      </c>
      <c r="I57" s="20" t="s">
        <v>361</v>
      </c>
      <c r="J57" s="60" t="s">
        <v>363</v>
      </c>
      <c r="K57" s="60" t="str">
        <f>VLOOKUP(Table145[[#This Row],[Người mua hàng]],Sheet1!E:P,8,0)</f>
        <v>6204 - [Block]WM+ HNI 419 Vũ Tông Phan</v>
      </c>
      <c r="L57" s="60"/>
      <c r="M57" s="60" t="str">
        <f>VLOOKUP(Table145[[#This Row],[Người mua hàng]],Sheet1!E:P,9,0)</f>
        <v>Số 419 Vũ Tông Phan, Phường Khương Đình, Quận Thanh Xuân, TP. Hà Nội Việt Nam</v>
      </c>
      <c r="N57" s="60" t="str">
        <f>VLOOKUP(Table145[[#This Row],[Người mua hàng]],Sheet1!E:P,11,0)</f>
        <v>TP.Hà Nội</v>
      </c>
      <c r="O57" s="68" t="s">
        <v>678</v>
      </c>
    </row>
    <row r="58" spans="1:15" ht="21.75" customHeight="1" x14ac:dyDescent="0.25">
      <c r="A58" s="9" t="s">
        <v>111</v>
      </c>
      <c r="B58" s="10" t="s">
        <v>56</v>
      </c>
      <c r="C58" s="11">
        <v>45498</v>
      </c>
      <c r="D58" s="10">
        <v>4161661206</v>
      </c>
      <c r="E58" s="12">
        <v>4787006</v>
      </c>
      <c r="F58" s="12">
        <v>382960</v>
      </c>
      <c r="G58" s="12">
        <v>5169966</v>
      </c>
      <c r="H58" s="13" t="s">
        <v>9</v>
      </c>
      <c r="I58" s="20" t="s">
        <v>346</v>
      </c>
      <c r="J58" s="59" t="s">
        <v>364</v>
      </c>
      <c r="K58" s="60" t="str">
        <f>VLOOKUP(Table145[[#This Row],[Người mua hàng]],Sheet1!E:P,8,0)</f>
        <v>1654 - WM HNI Võ Thị Sáu</v>
      </c>
      <c r="L58" s="60"/>
      <c r="M58" s="60" t="str">
        <f>VLOOKUP(Table145[[#This Row],[Người mua hàng]],Sheet1!E:P,9,0)</f>
        <v>Số 46 Thanh Nhàn, Phường Thanh Nhàn, Quận Hai Bà Trưng, Quận Hai Bà Trưng, TP. Hà Nội Việt Nam</v>
      </c>
      <c r="N58" s="60" t="str">
        <f>VLOOKUP(Table145[[#This Row],[Người mua hàng]],Sheet1!E:P,11,0)</f>
        <v>TP.Hà Nội</v>
      </c>
      <c r="O58" s="68" t="s">
        <v>680</v>
      </c>
    </row>
    <row r="59" spans="1:15" ht="36" customHeight="1" x14ac:dyDescent="0.25">
      <c r="A59" s="9" t="s">
        <v>112</v>
      </c>
      <c r="B59" s="10" t="s">
        <v>56</v>
      </c>
      <c r="C59" s="11">
        <v>45498</v>
      </c>
      <c r="D59" s="10">
        <v>4161539997</v>
      </c>
      <c r="E59" s="12">
        <v>2154266</v>
      </c>
      <c r="F59" s="12">
        <v>172341</v>
      </c>
      <c r="G59" s="12">
        <v>2326607</v>
      </c>
      <c r="H59" s="13" t="s">
        <v>9</v>
      </c>
      <c r="I59" s="20" t="s">
        <v>347</v>
      </c>
      <c r="J59" s="59" t="s">
        <v>364</v>
      </c>
      <c r="K59" s="60" t="str">
        <f>VLOOKUP(Table145[[#This Row],[Người mua hàng]],Sheet1!E:P,8,0)</f>
        <v>2014 - WM+ HNI 46/230 Lạc Trung</v>
      </c>
      <c r="L59" s="60"/>
      <c r="M59" s="60" t="str">
        <f>VLOOKUP(Table145[[#This Row],[Người mua hàng]],Sheet1!E:P,9,0)</f>
        <v>Chung cư 46/230 Lạc Trung, Quận Hai Bà Trưng, TP. Hà Nội Việt Nam</v>
      </c>
      <c r="N59" s="60" t="str">
        <f>VLOOKUP(Table145[[#This Row],[Người mua hàng]],Sheet1!E:P,11,0)</f>
        <v>TP.Hà Nội</v>
      </c>
      <c r="O59" s="69" t="s">
        <v>676</v>
      </c>
    </row>
    <row r="60" spans="1:15" ht="91.5" customHeight="1" x14ac:dyDescent="0.25">
      <c r="A60" s="9" t="s">
        <v>113</v>
      </c>
      <c r="B60" s="10" t="s">
        <v>56</v>
      </c>
      <c r="C60" s="11">
        <v>45498</v>
      </c>
      <c r="D60" s="10">
        <v>4161534342</v>
      </c>
      <c r="E60" s="12">
        <v>1110580</v>
      </c>
      <c r="F60" s="12">
        <v>88846</v>
      </c>
      <c r="G60" s="12">
        <v>1199426</v>
      </c>
      <c r="H60" s="13" t="s">
        <v>9</v>
      </c>
      <c r="I60" s="20" t="s">
        <v>361</v>
      </c>
      <c r="J60" s="60" t="s">
        <v>363</v>
      </c>
      <c r="K60" s="60" t="str">
        <f>VLOOKUP(Table145[[#This Row],[Người mua hàng]],Sheet1!E:P,8,0)</f>
        <v>2762 - WM+ HNI 15/68 Trung Hà</v>
      </c>
      <c r="L60" s="60"/>
      <c r="M60" s="60" t="str">
        <f>VLOOKUP(Table145[[#This Row],[Người mua hàng]],Sheet1!E:P,9,0)</f>
        <v>15 tổ 6 ngõ 68,Trung Hà, P. Ngọc Thụy,Long Biên, TP. Hà Nội Việt Nam</v>
      </c>
      <c r="N60" s="60" t="str">
        <f>VLOOKUP(Table145[[#This Row],[Người mua hàng]],Sheet1!E:P,11,0)</f>
        <v>TP.Hà Nội</v>
      </c>
      <c r="O60" s="68" t="s">
        <v>674</v>
      </c>
    </row>
    <row r="61" spans="1:15" ht="409.5" hidden="1" x14ac:dyDescent="0.25">
      <c r="A61" s="9" t="s">
        <v>115</v>
      </c>
      <c r="B61" s="10" t="s">
        <v>56</v>
      </c>
      <c r="C61" s="11">
        <v>45498</v>
      </c>
      <c r="D61" s="10">
        <v>4161461762</v>
      </c>
      <c r="E61" s="12">
        <v>888464</v>
      </c>
      <c r="F61" s="12">
        <v>71077</v>
      </c>
      <c r="G61" s="12">
        <v>959541</v>
      </c>
      <c r="H61" s="13" t="s">
        <v>9</v>
      </c>
      <c r="I61" s="20" t="s">
        <v>361</v>
      </c>
      <c r="J61" s="60" t="s">
        <v>363</v>
      </c>
      <c r="K61" s="60" t="str">
        <f>VLOOKUP(Table145[[#This Row],[Người mua hàng]],Sheet1!E:P,8,0)</f>
        <v>5414 - WM+ HCM 23 Nguyễn Hữu Cầu</v>
      </c>
      <c r="L61" s="60"/>
      <c r="M61" s="60" t="str">
        <f>VLOOKUP(Table145[[#This Row],[Người mua hàng]],Sheet1!E:P,9,0)</f>
        <v>23 Nguyễn Hữu Cầu, Ấp Vạn Hạnh, Xã Trung Chánh, Huyện Hóc Môn, TP. Hồ Chí Minh Việt Nam</v>
      </c>
      <c r="N61" s="60" t="str">
        <f>VLOOKUP(Table145[[#This Row],[Người mua hàng]],Sheet1!E:P,11,0)</f>
        <v>TP.Hồ Chí Minh</v>
      </c>
      <c r="O61" s="63"/>
    </row>
    <row r="62" spans="1:15" ht="409.5" hidden="1" x14ac:dyDescent="0.25">
      <c r="A62" s="9" t="s">
        <v>116</v>
      </c>
      <c r="B62" s="10" t="s">
        <v>56</v>
      </c>
      <c r="C62" s="11">
        <v>45498</v>
      </c>
      <c r="D62" s="10">
        <v>4161679334</v>
      </c>
      <c r="E62" s="12">
        <v>737956</v>
      </c>
      <c r="F62" s="12">
        <v>59036</v>
      </c>
      <c r="G62" s="12">
        <v>796992</v>
      </c>
      <c r="H62" s="13" t="s">
        <v>9</v>
      </c>
      <c r="I62" s="20" t="s">
        <v>361</v>
      </c>
      <c r="J62" s="60" t="s">
        <v>363</v>
      </c>
      <c r="K62" s="60" t="str">
        <f>VLOOKUP(Table145[[#This Row],[Người mua hàng]],Sheet1!E:P,8,0)</f>
        <v>2387 - WM+ HCM CC SUNVIEW</v>
      </c>
      <c r="L62" s="60"/>
      <c r="M62" s="60" t="str">
        <f>VLOOKUP(Table145[[#This Row],[Người mua hàng]],Sheet1!E:P,9,0)</f>
        <v>A2-12A  Gò Dưa, P. Tam Bình, Quận Thủ Đức, TP. Hồ Chí Minh Việt Nam</v>
      </c>
      <c r="N62" s="60" t="str">
        <f>VLOOKUP(Table145[[#This Row],[Người mua hàng]],Sheet1!E:P,11,0)</f>
        <v>TP.Hồ Chí Minh</v>
      </c>
      <c r="O62" s="63"/>
    </row>
    <row r="63" spans="1:15" ht="409.5" hidden="1" x14ac:dyDescent="0.25">
      <c r="A63" s="9" t="s">
        <v>117</v>
      </c>
      <c r="B63" s="10" t="s">
        <v>56</v>
      </c>
      <c r="C63" s="11">
        <v>45498</v>
      </c>
      <c r="D63" s="10">
        <v>4161416313</v>
      </c>
      <c r="E63" s="12">
        <v>914845</v>
      </c>
      <c r="F63" s="12">
        <v>73188</v>
      </c>
      <c r="G63" s="12">
        <v>988033</v>
      </c>
      <c r="H63" s="13" t="s">
        <v>9</v>
      </c>
      <c r="I63" s="20" t="s">
        <v>348</v>
      </c>
      <c r="J63" s="59" t="s">
        <v>364</v>
      </c>
      <c r="K63" s="60" t="str">
        <f>VLOOKUP(Table145[[#This Row],[Người mua hàng]],Sheet1!E:P,8,0)</f>
        <v>5033 - WM+ QTI 35 Hùng Vương</v>
      </c>
      <c r="L63" s="60"/>
      <c r="M63" s="60" t="str">
        <f>VLOOKUP(Table145[[#This Row],[Người mua hàng]],Sheet1!E:P,9,0)</f>
        <v>35 Hùng Vương, Phường 1, Thành phố Đông Hà, T. Quảng Trị Việt Nam</v>
      </c>
      <c r="N63" s="60" t="str">
        <f>VLOOKUP(Table145[[#This Row],[Người mua hàng]],Sheet1!E:P,11,0)</f>
        <v>Quảng Trị</v>
      </c>
      <c r="O63" s="63"/>
    </row>
    <row r="64" spans="1:15" ht="30" hidden="1" x14ac:dyDescent="0.25">
      <c r="A64" s="9" t="s">
        <v>118</v>
      </c>
      <c r="B64" s="10" t="s">
        <v>56</v>
      </c>
      <c r="C64" s="11">
        <v>45499</v>
      </c>
      <c r="D64" s="10">
        <v>4161682020</v>
      </c>
      <c r="E64" s="12">
        <v>720108</v>
      </c>
      <c r="F64" s="12">
        <v>57609</v>
      </c>
      <c r="G64" s="12">
        <v>777717</v>
      </c>
      <c r="H64" s="13" t="s">
        <v>9</v>
      </c>
      <c r="I64" s="12" t="s">
        <v>149</v>
      </c>
      <c r="J64" s="60"/>
      <c r="K64" s="60">
        <f>VLOOKUP(Table145[[#This Row],[Người mua hàng]],Sheet1!E:P,8,0)</f>
        <v>0</v>
      </c>
      <c r="L64" s="60"/>
      <c r="M64" s="60">
        <f>VLOOKUP(Table145[[#This Row],[Người mua hàng]],Sheet1!E:P,9,0)</f>
        <v>0</v>
      </c>
      <c r="N64" s="60">
        <f>VLOOKUP(Table145[[#This Row],[Người mua hàng]],Sheet1!E:P,11,0)</f>
        <v>0</v>
      </c>
      <c r="O64" s="63"/>
    </row>
    <row r="65" spans="1:15" ht="409.5" hidden="1" x14ac:dyDescent="0.25">
      <c r="A65" s="9" t="s">
        <v>119</v>
      </c>
      <c r="B65" s="10" t="s">
        <v>56</v>
      </c>
      <c r="C65" s="11">
        <v>45499</v>
      </c>
      <c r="D65" s="10">
        <v>4161680153</v>
      </c>
      <c r="E65" s="12">
        <v>1161064</v>
      </c>
      <c r="F65" s="12">
        <v>92885</v>
      </c>
      <c r="G65" s="12">
        <v>1253949</v>
      </c>
      <c r="H65" s="13" t="s">
        <v>9</v>
      </c>
      <c r="I65" s="20" t="s">
        <v>361</v>
      </c>
      <c r="J65" s="60" t="s">
        <v>363</v>
      </c>
      <c r="K65" s="60" t="str">
        <f>VLOOKUP(Table145[[#This Row],[Người mua hàng]],Sheet1!E:P,8,0)</f>
        <v>4058 - WM+ HCM D1 Đường 672 Khu Phố 1</v>
      </c>
      <c r="L65" s="60"/>
      <c r="M65" s="60" t="str">
        <f>VLOOKUP(Table145[[#This Row],[Người mua hàng]],Sheet1!E:P,9,0)</f>
        <v>D1- Khu phố 1, Phường Phước Long B, Quận 9, TP. Hồ Chí Minh Việt Nam</v>
      </c>
      <c r="N65" s="60" t="str">
        <f>VLOOKUP(Table145[[#This Row],[Người mua hàng]],Sheet1!E:P,11,0)</f>
        <v>TP.Hồ Chí Minh</v>
      </c>
      <c r="O65" s="63"/>
    </row>
    <row r="66" spans="1:15" ht="30" hidden="1" x14ac:dyDescent="0.25">
      <c r="A66" s="9" t="s">
        <v>120</v>
      </c>
      <c r="B66" s="10" t="s">
        <v>56</v>
      </c>
      <c r="C66" s="11">
        <v>45499</v>
      </c>
      <c r="D66" s="10">
        <v>4161680938</v>
      </c>
      <c r="E66" s="12">
        <v>1106934</v>
      </c>
      <c r="F66" s="12">
        <v>88555</v>
      </c>
      <c r="G66" s="12">
        <v>1195489</v>
      </c>
      <c r="H66" s="13" t="s">
        <v>9</v>
      </c>
      <c r="I66" s="12" t="s">
        <v>149</v>
      </c>
      <c r="J66" s="60"/>
      <c r="K66" s="60">
        <f>VLOOKUP(Table145[[#This Row],[Người mua hàng]],Sheet1!E:P,8,0)</f>
        <v>0</v>
      </c>
      <c r="L66" s="60"/>
      <c r="M66" s="60">
        <f>VLOOKUP(Table145[[#This Row],[Người mua hàng]],Sheet1!E:P,9,0)</f>
        <v>0</v>
      </c>
      <c r="N66" s="60">
        <f>VLOOKUP(Table145[[#This Row],[Người mua hàng]],Sheet1!E:P,11,0)</f>
        <v>0</v>
      </c>
      <c r="O66" s="63"/>
    </row>
    <row r="67" spans="1:15" ht="409.5" hidden="1" x14ac:dyDescent="0.25">
      <c r="A67" s="9" t="s">
        <v>123</v>
      </c>
      <c r="B67" s="10" t="s">
        <v>56</v>
      </c>
      <c r="C67" s="11">
        <v>45499</v>
      </c>
      <c r="D67" s="10">
        <v>4160514938</v>
      </c>
      <c r="E67" s="12">
        <v>801440</v>
      </c>
      <c r="F67" s="12">
        <v>64115</v>
      </c>
      <c r="G67" s="12">
        <v>865555</v>
      </c>
      <c r="H67" s="13" t="s">
        <v>9</v>
      </c>
      <c r="I67" s="12" t="s">
        <v>150</v>
      </c>
      <c r="J67" s="60" t="s">
        <v>365</v>
      </c>
      <c r="K67" s="60" t="str">
        <f>VLOOKUP(Table145[[#This Row],[Người mua hàng]],Sheet1!E:P,8,0)</f>
        <v>3518 - WM+ PTO 73 Quang Trung</v>
      </c>
      <c r="L67" s="60"/>
      <c r="M67" s="60" t="str">
        <f>VLOOKUP(Table145[[#This Row],[Người mua hàng]],Sheet1!E:P,9,0)</f>
        <v>73 Quang Trung, Phường Nông Trang, Thành phố Việt Trì, T. Phú Thọ Việt Nam</v>
      </c>
      <c r="N67" s="60" t="str">
        <f>VLOOKUP(Table145[[#This Row],[Người mua hàng]],Sheet1!E:P,11,0)</f>
        <v>Phú Thọ</v>
      </c>
      <c r="O67" s="63"/>
    </row>
    <row r="68" spans="1:15" ht="30" hidden="1" x14ac:dyDescent="0.25">
      <c r="A68" s="9" t="s">
        <v>124</v>
      </c>
      <c r="B68" s="10" t="s">
        <v>56</v>
      </c>
      <c r="C68" s="11">
        <v>45499</v>
      </c>
      <c r="D68" s="10">
        <v>4161487692</v>
      </c>
      <c r="E68" s="12">
        <v>1332696</v>
      </c>
      <c r="F68" s="12">
        <v>106616</v>
      </c>
      <c r="G68" s="12">
        <v>1439312</v>
      </c>
      <c r="H68" s="13" t="s">
        <v>9</v>
      </c>
      <c r="I68" s="12" t="s">
        <v>149</v>
      </c>
      <c r="J68" s="60"/>
      <c r="K68" s="60">
        <f>VLOOKUP(Table145[[#This Row],[Người mua hàng]],Sheet1!E:P,8,0)</f>
        <v>0</v>
      </c>
      <c r="L68" s="60"/>
      <c r="M68" s="60">
        <f>VLOOKUP(Table145[[#This Row],[Người mua hàng]],Sheet1!E:P,9,0)</f>
        <v>0</v>
      </c>
      <c r="N68" s="60">
        <f>VLOOKUP(Table145[[#This Row],[Người mua hàng]],Sheet1!E:P,11,0)</f>
        <v>0</v>
      </c>
      <c r="O68" s="63"/>
    </row>
    <row r="69" spans="1:15" ht="30" hidden="1" x14ac:dyDescent="0.25">
      <c r="A69" s="9" t="s">
        <v>125</v>
      </c>
      <c r="B69" s="10" t="s">
        <v>56</v>
      </c>
      <c r="C69" s="11">
        <v>45499</v>
      </c>
      <c r="D69" s="10">
        <v>4161493794</v>
      </c>
      <c r="E69" s="12">
        <v>1332696</v>
      </c>
      <c r="F69" s="12">
        <v>106616</v>
      </c>
      <c r="G69" s="12">
        <v>1439312</v>
      </c>
      <c r="H69" s="13" t="s">
        <v>9</v>
      </c>
      <c r="I69" s="12" t="s">
        <v>149</v>
      </c>
      <c r="J69" s="60"/>
      <c r="K69" s="60">
        <f>VLOOKUP(Table145[[#This Row],[Người mua hàng]],Sheet1!E:P,8,0)</f>
        <v>0</v>
      </c>
      <c r="L69" s="60"/>
      <c r="M69" s="60">
        <f>VLOOKUP(Table145[[#This Row],[Người mua hàng]],Sheet1!E:P,9,0)</f>
        <v>0</v>
      </c>
      <c r="N69" s="60">
        <f>VLOOKUP(Table145[[#This Row],[Người mua hàng]],Sheet1!E:P,11,0)</f>
        <v>0</v>
      </c>
      <c r="O69" s="63"/>
    </row>
    <row r="70" spans="1:15" ht="30" hidden="1" x14ac:dyDescent="0.25">
      <c r="A70" s="9" t="s">
        <v>126</v>
      </c>
      <c r="B70" s="10" t="s">
        <v>56</v>
      </c>
      <c r="C70" s="11">
        <v>45512</v>
      </c>
      <c r="D70" s="10">
        <v>4161712440</v>
      </c>
      <c r="E70" s="12">
        <v>888464</v>
      </c>
      <c r="F70" s="12">
        <v>71077</v>
      </c>
      <c r="G70" s="12">
        <v>959541</v>
      </c>
      <c r="H70" s="13" t="s">
        <v>9</v>
      </c>
      <c r="I70" s="12" t="s">
        <v>149</v>
      </c>
      <c r="J70" s="60"/>
      <c r="K70" s="60">
        <f>VLOOKUP(Table145[[#This Row],[Người mua hàng]],Sheet1!E:P,8,0)</f>
        <v>0</v>
      </c>
      <c r="L70" s="60"/>
      <c r="M70" s="60">
        <f>VLOOKUP(Table145[[#This Row],[Người mua hàng]],Sheet1!E:P,9,0)</f>
        <v>0</v>
      </c>
      <c r="N70" s="60">
        <f>VLOOKUP(Table145[[#This Row],[Người mua hàng]],Sheet1!E:P,11,0)</f>
        <v>0</v>
      </c>
      <c r="O70" s="63"/>
    </row>
    <row r="71" spans="1:15" ht="409.5" hidden="1" x14ac:dyDescent="0.25">
      <c r="A71" s="9" t="s">
        <v>127</v>
      </c>
      <c r="B71" s="10" t="s">
        <v>56</v>
      </c>
      <c r="C71" s="11">
        <v>45512</v>
      </c>
      <c r="D71" s="10">
        <v>4162165933</v>
      </c>
      <c r="E71" s="12">
        <v>1679632</v>
      </c>
      <c r="F71" s="12">
        <v>134371</v>
      </c>
      <c r="G71" s="12">
        <v>1814003</v>
      </c>
      <c r="H71" s="13" t="s">
        <v>9</v>
      </c>
      <c r="I71" s="20" t="s">
        <v>361</v>
      </c>
      <c r="J71" s="60" t="s">
        <v>363</v>
      </c>
      <c r="K71" s="60" t="str">
        <f>VLOOKUP(Table145[[#This Row],[Người mua hàng]],Sheet1!E:P,8,0)</f>
        <v>4366 - WIN HCM CC 237 Nguyễn Văn Hưởng</v>
      </c>
      <c r="L71" s="60"/>
      <c r="M71" s="60" t="str">
        <f>VLOOKUP(Table145[[#This Row],[Người mua hàng]],Sheet1!E:P,9,0)</f>
        <v>237 Nguyễn Văn Hưởng, P. Thảo Điền, Quận 2, TP. Hồ Chí Minh Việt Nam</v>
      </c>
      <c r="N71" s="60" t="str">
        <f>VLOOKUP(Table145[[#This Row],[Người mua hàng]],Sheet1!E:P,11,0)</f>
        <v>TP.Hồ Chí Minh</v>
      </c>
      <c r="O71" s="63"/>
    </row>
    <row r="72" spans="1:15" ht="409.5" hidden="1" x14ac:dyDescent="0.25">
      <c r="A72" s="9" t="s">
        <v>128</v>
      </c>
      <c r="B72" s="10" t="s">
        <v>56</v>
      </c>
      <c r="C72" s="11">
        <v>45512</v>
      </c>
      <c r="D72" s="10">
        <v>4162229127</v>
      </c>
      <c r="E72" s="12">
        <v>1842287</v>
      </c>
      <c r="F72" s="12">
        <v>147383</v>
      </c>
      <c r="G72" s="12">
        <v>1989670</v>
      </c>
      <c r="H72" s="13" t="s">
        <v>9</v>
      </c>
      <c r="I72" s="20" t="s">
        <v>349</v>
      </c>
      <c r="J72" s="59" t="s">
        <v>364</v>
      </c>
      <c r="K72" s="60" t="str">
        <f>VLOOKUP(Table145[[#This Row],[Người mua hàng]],Sheet1!E:P,8,0)</f>
        <v>5234 - WM+ CTO 158 đường 30/4</v>
      </c>
      <c r="L72" s="60"/>
      <c r="M72" s="60" t="str">
        <f>VLOOKUP(Table145[[#This Row],[Người mua hàng]],Sheet1!E:P,9,0)</f>
        <v>158 đường 30/4, Phường An Phú, Quận Ninh Kiều, TP. Cần Thơ Việt Nam</v>
      </c>
      <c r="N72" s="60" t="str">
        <f>VLOOKUP(Table145[[#This Row],[Người mua hàng]],Sheet1!E:P,11,0)</f>
        <v>TP.Cần Thơ</v>
      </c>
      <c r="O72" s="63"/>
    </row>
    <row r="73" spans="1:15" ht="30" hidden="1" x14ac:dyDescent="0.25">
      <c r="A73" s="9" t="s">
        <v>129</v>
      </c>
      <c r="B73" s="10" t="s">
        <v>56</v>
      </c>
      <c r="C73" s="11">
        <v>45513</v>
      </c>
      <c r="D73" s="10">
        <v>4162119666</v>
      </c>
      <c r="E73" s="12">
        <v>6663480</v>
      </c>
      <c r="F73" s="12">
        <v>533078</v>
      </c>
      <c r="G73" s="12">
        <v>7196558</v>
      </c>
      <c r="H73" s="13" t="s">
        <v>9</v>
      </c>
      <c r="I73" s="12" t="s">
        <v>149</v>
      </c>
      <c r="J73" s="60"/>
      <c r="K73" s="60">
        <f>VLOOKUP(Table145[[#This Row],[Người mua hàng]],Sheet1!E:P,8,0)</f>
        <v>0</v>
      </c>
      <c r="L73" s="60"/>
      <c r="M73" s="60">
        <f>VLOOKUP(Table145[[#This Row],[Người mua hàng]],Sheet1!E:P,9,0)</f>
        <v>0</v>
      </c>
      <c r="N73" s="60">
        <f>VLOOKUP(Table145[[#This Row],[Người mua hàng]],Sheet1!E:P,11,0)</f>
        <v>0</v>
      </c>
      <c r="O73" s="63"/>
    </row>
    <row r="74" spans="1:15" s="19" customFormat="1" ht="30" hidden="1" x14ac:dyDescent="0.25">
      <c r="A74" s="14" t="s">
        <v>130</v>
      </c>
      <c r="B74" s="15" t="s">
        <v>56</v>
      </c>
      <c r="C74" s="16">
        <v>45526</v>
      </c>
      <c r="D74" s="15">
        <v>4162383176</v>
      </c>
      <c r="E74" s="17">
        <v>2227500</v>
      </c>
      <c r="F74" s="17">
        <v>178200</v>
      </c>
      <c r="G74" s="17">
        <v>2405700</v>
      </c>
      <c r="H74" s="18" t="s">
        <v>9</v>
      </c>
      <c r="I74" s="12" t="s">
        <v>149</v>
      </c>
      <c r="J74" s="61"/>
      <c r="K74" s="61">
        <f>VLOOKUP(Table145[[#This Row],[Người mua hàng]],Sheet1!E:P,8,0)</f>
        <v>0</v>
      </c>
      <c r="L74" s="61"/>
      <c r="M74" s="61">
        <f>VLOOKUP(Table145[[#This Row],[Người mua hàng]],Sheet1!E:P,9,0)</f>
        <v>0</v>
      </c>
      <c r="N74" s="61">
        <f>VLOOKUP(Table145[[#This Row],[Người mua hàng]],Sheet1!E:P,11,0)</f>
        <v>0</v>
      </c>
      <c r="O74" s="64"/>
    </row>
    <row r="75" spans="1:15" ht="30" hidden="1" x14ac:dyDescent="0.25">
      <c r="A75" s="9" t="s">
        <v>131</v>
      </c>
      <c r="B75" s="10" t="s">
        <v>56</v>
      </c>
      <c r="C75" s="11">
        <v>45526</v>
      </c>
      <c r="D75" s="10">
        <v>4162035567</v>
      </c>
      <c r="E75" s="12">
        <v>2291302</v>
      </c>
      <c r="F75" s="12">
        <v>183304</v>
      </c>
      <c r="G75" s="12">
        <v>2474606</v>
      </c>
      <c r="H75" s="13" t="s">
        <v>9</v>
      </c>
      <c r="I75" s="12" t="s">
        <v>149</v>
      </c>
      <c r="J75" s="60"/>
      <c r="K75" s="60">
        <f>VLOOKUP(Table145[[#This Row],[Người mua hàng]],Sheet1!E:P,8,0)</f>
        <v>0</v>
      </c>
      <c r="L75" s="60"/>
      <c r="M75" s="60">
        <f>VLOOKUP(Table145[[#This Row],[Người mua hàng]],Sheet1!E:P,9,0)</f>
        <v>0</v>
      </c>
      <c r="N75" s="60">
        <f>VLOOKUP(Table145[[#This Row],[Người mua hàng]],Sheet1!E:P,11,0)</f>
        <v>0</v>
      </c>
      <c r="O75" s="63"/>
    </row>
    <row r="76" spans="1:15" ht="30" hidden="1" x14ac:dyDescent="0.25">
      <c r="A76" s="9" t="s">
        <v>132</v>
      </c>
      <c r="B76" s="10" t="s">
        <v>56</v>
      </c>
      <c r="C76" s="11">
        <v>45527</v>
      </c>
      <c r="D76" s="10">
        <v>4162701135</v>
      </c>
      <c r="E76" s="12">
        <v>780885</v>
      </c>
      <c r="F76" s="12">
        <v>62471</v>
      </c>
      <c r="G76" s="12">
        <v>843356</v>
      </c>
      <c r="H76" s="13" t="s">
        <v>9</v>
      </c>
      <c r="I76" s="12" t="s">
        <v>149</v>
      </c>
      <c r="J76" s="60"/>
      <c r="K76" s="60">
        <f>VLOOKUP(Table145[[#This Row],[Người mua hàng]],Sheet1!E:P,8,0)</f>
        <v>0</v>
      </c>
      <c r="L76" s="60"/>
      <c r="M76" s="60">
        <f>VLOOKUP(Table145[[#This Row],[Người mua hàng]],Sheet1!E:P,9,0)</f>
        <v>0</v>
      </c>
      <c r="N76" s="60">
        <f>VLOOKUP(Table145[[#This Row],[Người mua hàng]],Sheet1!E:P,11,0)</f>
        <v>0</v>
      </c>
      <c r="O76" s="63"/>
    </row>
    <row r="77" spans="1:15" ht="30" hidden="1" x14ac:dyDescent="0.25">
      <c r="A77" s="9" t="s">
        <v>133</v>
      </c>
      <c r="B77" s="10" t="s">
        <v>56</v>
      </c>
      <c r="C77" s="11">
        <v>45527</v>
      </c>
      <c r="D77" s="10">
        <v>4162478314</v>
      </c>
      <c r="E77" s="12">
        <v>1113750</v>
      </c>
      <c r="F77" s="12">
        <v>89100</v>
      </c>
      <c r="G77" s="12">
        <v>1202850</v>
      </c>
      <c r="H77" s="13" t="s">
        <v>9</v>
      </c>
      <c r="I77" s="12" t="s">
        <v>149</v>
      </c>
      <c r="J77" s="60"/>
      <c r="K77" s="60">
        <f>VLOOKUP(Table145[[#This Row],[Người mua hàng]],Sheet1!E:P,8,0)</f>
        <v>0</v>
      </c>
      <c r="L77" s="60"/>
      <c r="M77" s="60">
        <f>VLOOKUP(Table145[[#This Row],[Người mua hàng]],Sheet1!E:P,9,0)</f>
        <v>0</v>
      </c>
      <c r="N77" s="60">
        <f>VLOOKUP(Table145[[#This Row],[Người mua hàng]],Sheet1!E:P,11,0)</f>
        <v>0</v>
      </c>
      <c r="O77" s="63"/>
    </row>
    <row r="78" spans="1:15" ht="24.75" customHeight="1" x14ac:dyDescent="0.25">
      <c r="A78" s="9" t="s">
        <v>134</v>
      </c>
      <c r="B78" s="10" t="s">
        <v>56</v>
      </c>
      <c r="C78" s="11">
        <v>45533</v>
      </c>
      <c r="D78" s="10">
        <v>4162708922</v>
      </c>
      <c r="E78" s="12">
        <v>2067006</v>
      </c>
      <c r="F78" s="12">
        <v>165360</v>
      </c>
      <c r="G78" s="12">
        <v>2232366</v>
      </c>
      <c r="H78" s="13" t="s">
        <v>9</v>
      </c>
      <c r="I78" s="20" t="s">
        <v>350</v>
      </c>
      <c r="J78" s="59" t="s">
        <v>364</v>
      </c>
      <c r="K78" s="60" t="str">
        <f>VLOOKUP(Table145[[#This Row],[Người mua hàng]],Sheet1!E:P,8,0)</f>
        <v>3990 - WM+ HNI Ngã Ba Lương Quy</v>
      </c>
      <c r="L78" s="60"/>
      <c r="M78" s="60" t="str">
        <f>VLOOKUP(Table145[[#This Row],[Người mua hàng]],Sheet1!E:P,9,0)</f>
        <v>Thôn Lương Quy, Xã thư Lâm, Thành phố Hà Nội TP. Hà Nội Việt Nam</v>
      </c>
      <c r="N78" s="60" t="str">
        <f>VLOOKUP(Table145[[#This Row],[Người mua hàng]],Sheet1!E:P,11,0)</f>
        <v>TP.Hà Nội</v>
      </c>
      <c r="O78" s="63" t="s">
        <v>677</v>
      </c>
    </row>
    <row r="79" spans="1:15" ht="30" customHeight="1" x14ac:dyDescent="0.25">
      <c r="A79" s="9" t="s">
        <v>135</v>
      </c>
      <c r="B79" s="10" t="s">
        <v>56</v>
      </c>
      <c r="C79" s="11">
        <v>45533</v>
      </c>
      <c r="D79" s="10">
        <v>4162790098</v>
      </c>
      <c r="E79" s="12">
        <v>1363031</v>
      </c>
      <c r="F79" s="12">
        <v>109042</v>
      </c>
      <c r="G79" s="12">
        <v>1472073</v>
      </c>
      <c r="H79" s="13" t="s">
        <v>9</v>
      </c>
      <c r="I79" s="20" t="s">
        <v>343</v>
      </c>
      <c r="J79" s="59" t="s">
        <v>364</v>
      </c>
      <c r="K79" s="60" t="str">
        <f>VLOOKUP(Table145[[#This Row],[Người mua hàng]],Sheet1!E:P,8,0)</f>
        <v>6312 - WM+ HNI Thiết Bình, Đông Anh</v>
      </c>
      <c r="L79" s="60"/>
      <c r="M79" s="60" t="str">
        <f>VLOOKUP(Table145[[#This Row],[Người mua hàng]],Sheet1!E:P,9,0)</f>
        <v>Thôn Thiết Bình, Xã Vân Hà, H. Đông Anh TP. Hà Nội Việt Nam</v>
      </c>
      <c r="N79" s="60" t="str">
        <f>VLOOKUP(Table145[[#This Row],[Người mua hàng]],Sheet1!E:P,11,0)</f>
        <v>TP.Hà Nội</v>
      </c>
      <c r="O79" s="63" t="s">
        <v>677</v>
      </c>
    </row>
    <row r="80" spans="1:15" ht="28.5" customHeight="1" x14ac:dyDescent="0.25">
      <c r="A80" s="9" t="s">
        <v>136</v>
      </c>
      <c r="B80" s="10" t="s">
        <v>56</v>
      </c>
      <c r="C80" s="11">
        <v>45533</v>
      </c>
      <c r="D80" s="10">
        <v>4162513665</v>
      </c>
      <c r="E80" s="12">
        <v>1714040</v>
      </c>
      <c r="F80" s="12">
        <v>137123</v>
      </c>
      <c r="G80" s="12">
        <v>1851163</v>
      </c>
      <c r="H80" s="13" t="s">
        <v>9</v>
      </c>
      <c r="I80" s="20" t="s">
        <v>351</v>
      </c>
      <c r="J80" s="59" t="s">
        <v>364</v>
      </c>
      <c r="K80" s="60" t="str">
        <f>VLOOKUP(Table145[[#This Row],[Người mua hàng]],Sheet1!E:P,8,0)</f>
        <v>4125 - WM+ HNI CC Trung Ương Đảng</v>
      </c>
      <c r="L80" s="60"/>
      <c r="M80" s="60" t="str">
        <f>VLOOKUP(Table145[[#This Row],[Người mua hàng]],Sheet1!E:P,9,0)</f>
        <v>Tòa chung cư văn phòng Trung ương Đảng, số 44 ngõ 260 Đội Cấn, Phường Liễu Giai Quận Ba Đình, TP. Hà Nội Việt Nam</v>
      </c>
      <c r="N80" s="60" t="str">
        <f>VLOOKUP(Table145[[#This Row],[Người mua hàng]],Sheet1!E:P,11,0)</f>
        <v>TP.Hà Nội</v>
      </c>
      <c r="O80" s="63" t="s">
        <v>677</v>
      </c>
    </row>
    <row r="81" spans="1:15" ht="29.25" customHeight="1" x14ac:dyDescent="0.25">
      <c r="A81" s="9" t="s">
        <v>137</v>
      </c>
      <c r="B81" s="10" t="s">
        <v>56</v>
      </c>
      <c r="C81" s="11">
        <v>45533</v>
      </c>
      <c r="D81" s="10">
        <v>4162875170</v>
      </c>
      <c r="E81" s="12">
        <v>1873700</v>
      </c>
      <c r="F81" s="12">
        <v>149896</v>
      </c>
      <c r="G81" s="12">
        <v>2023596</v>
      </c>
      <c r="H81" s="13" t="s">
        <v>9</v>
      </c>
      <c r="I81" s="20" t="s">
        <v>343</v>
      </c>
      <c r="J81" s="59" t="s">
        <v>364</v>
      </c>
      <c r="K81" s="60" t="str">
        <f>VLOOKUP(Table145[[#This Row],[Người mua hàng]],Sheet1!E:P,8,0)</f>
        <v>5585 - WM+ HNI Tòa D Việt Đức Complex</v>
      </c>
      <c r="L81" s="60"/>
      <c r="M81" s="60" t="str">
        <f>VLOOKUP(Table145[[#This Row],[Người mua hàng]],Sheet1!E:P,9,0)</f>
        <v>Lô DTM01, Tầng 1, Tòa D Viet Duc Complex, ngõ 164 Khuất Duy Tiến, P. Nhân Chính, Q. Thanh Xuân, Hà Nội Việt Nam</v>
      </c>
      <c r="N81" s="60" t="str">
        <f>VLOOKUP(Table145[[#This Row],[Người mua hàng]],Sheet1!E:P,11,0)</f>
        <v>TP.Hà Nội</v>
      </c>
      <c r="O81" s="63" t="s">
        <v>677</v>
      </c>
    </row>
    <row r="82" spans="1:15" ht="25.5" customHeight="1" x14ac:dyDescent="0.25">
      <c r="A82" s="9" t="s">
        <v>138</v>
      </c>
      <c r="B82" s="10" t="s">
        <v>56</v>
      </c>
      <c r="C82" s="11">
        <v>45533</v>
      </c>
      <c r="D82" s="10">
        <v>4162709043</v>
      </c>
      <c r="E82" s="12">
        <v>2142260</v>
      </c>
      <c r="F82" s="12">
        <v>171381</v>
      </c>
      <c r="G82" s="12">
        <v>2313641</v>
      </c>
      <c r="H82" s="13" t="s">
        <v>9</v>
      </c>
      <c r="I82" s="20" t="s">
        <v>352</v>
      </c>
      <c r="J82" s="59" t="s">
        <v>364</v>
      </c>
      <c r="K82" s="60" t="str">
        <f>VLOOKUP(Table145[[#This Row],[Người mua hàng]],Sheet1!E:P,8,0)</f>
        <v>5685 - WM+ HNI Thôn 4 Canh Nậu, Thạch Thất</v>
      </c>
      <c r="L82" s="60"/>
      <c r="M82" s="60" t="str">
        <f>VLOOKUP(Table145[[#This Row],[Người mua hàng]],Sheet1!E:P,9,0)</f>
        <v>Thôn 4, Xã Canh Nậu, Huyện Thạch Thất, TP. Hà Nội Việt Nam</v>
      </c>
      <c r="N82" s="60" t="str">
        <f>VLOOKUP(Table145[[#This Row],[Người mua hàng]],Sheet1!E:P,11,0)</f>
        <v>TP.Hà Nội</v>
      </c>
      <c r="O82" s="63" t="s">
        <v>677</v>
      </c>
    </row>
    <row r="83" spans="1:15" ht="28.5" customHeight="1" x14ac:dyDescent="0.25">
      <c r="A83" s="9" t="s">
        <v>139</v>
      </c>
      <c r="B83" s="10" t="s">
        <v>56</v>
      </c>
      <c r="C83" s="11">
        <v>45533</v>
      </c>
      <c r="D83" s="10">
        <v>4162772353</v>
      </c>
      <c r="E83" s="12">
        <v>1816510</v>
      </c>
      <c r="F83" s="12">
        <v>145321</v>
      </c>
      <c r="G83" s="12">
        <v>1961831</v>
      </c>
      <c r="H83" s="13" t="s">
        <v>9</v>
      </c>
      <c r="I83" s="20" t="s">
        <v>353</v>
      </c>
      <c r="J83" s="59" t="s">
        <v>364</v>
      </c>
      <c r="K83" s="60" t="str">
        <f>VLOOKUP(Table145[[#This Row],[Người mua hàng]],Sheet1!E:P,8,0)</f>
        <v>3280 - WM+ HNI TDP 5 Mễ Trì Hạ</v>
      </c>
      <c r="L83" s="60"/>
      <c r="M83" s="60" t="str">
        <f>VLOOKUP(Table145[[#This Row],[Người mua hàng]],Sheet1!E:P,9,0)</f>
        <v>TDP số 5 Mễ Trì Hạ, Phường Mễ Trì, Quận Nam Từ Liêm, TP. Hà Nội Việt Nam</v>
      </c>
      <c r="N83" s="60" t="str">
        <f>VLOOKUP(Table145[[#This Row],[Người mua hàng]],Sheet1!E:P,11,0)</f>
        <v>TP.Hà Nội</v>
      </c>
      <c r="O83" s="68" t="s">
        <v>681</v>
      </c>
    </row>
    <row r="84" spans="1:15" ht="45" customHeight="1" x14ac:dyDescent="0.25">
      <c r="A84" s="9" t="s">
        <v>140</v>
      </c>
      <c r="B84" s="10" t="s">
        <v>56</v>
      </c>
      <c r="C84" s="11">
        <v>45533</v>
      </c>
      <c r="D84" s="10">
        <v>4162977799</v>
      </c>
      <c r="E84" s="12">
        <v>2467631</v>
      </c>
      <c r="F84" s="12">
        <v>197410</v>
      </c>
      <c r="G84" s="12">
        <v>2665041</v>
      </c>
      <c r="H84" s="13" t="s">
        <v>9</v>
      </c>
      <c r="I84" s="12" t="s">
        <v>149</v>
      </c>
      <c r="J84" s="60"/>
      <c r="K84" s="60">
        <f>VLOOKUP(Table145[[#This Row],[Người mua hàng]],Sheet1!E:P,8,0)</f>
        <v>0</v>
      </c>
      <c r="L84" s="60"/>
      <c r="M84" s="60">
        <f>VLOOKUP(Table145[[#This Row],[Người mua hàng]],Sheet1!E:P,9,0)</f>
        <v>0</v>
      </c>
      <c r="N84" s="60">
        <f>VLOOKUP(Table145[[#This Row],[Người mua hàng]],Sheet1!E:P,11,0)</f>
        <v>0</v>
      </c>
      <c r="O84" s="63"/>
    </row>
    <row r="85" spans="1:15" ht="31.5" customHeight="1" x14ac:dyDescent="0.25">
      <c r="A85" s="9" t="s">
        <v>141</v>
      </c>
      <c r="B85" s="10" t="s">
        <v>56</v>
      </c>
      <c r="C85" s="11">
        <v>45533</v>
      </c>
      <c r="D85" s="10">
        <v>4162513066</v>
      </c>
      <c r="E85" s="12">
        <v>1622040</v>
      </c>
      <c r="F85" s="12">
        <v>129763</v>
      </c>
      <c r="G85" s="12">
        <v>1751803</v>
      </c>
      <c r="H85" s="13" t="s">
        <v>9</v>
      </c>
      <c r="I85" s="20" t="s">
        <v>354</v>
      </c>
      <c r="J85" s="59" t="s">
        <v>364</v>
      </c>
      <c r="K85" s="60" t="str">
        <f>VLOOKUP(Table145[[#This Row],[Người mua hàng]],Sheet1!E:P,8,0)</f>
        <v>2400 - WM+ HNI 31 Mạc Thị Bưởi</v>
      </c>
      <c r="L85" s="60"/>
      <c r="M85" s="60" t="str">
        <f>VLOOKUP(Table145[[#This Row],[Người mua hàng]],Sheet1!E:P,9,0)</f>
        <v>Số 31 Mạc Thị Bưởi, P. Vĩnh Tuy, Q., Quận Hai Bà Trưng, TP. Hà Nội Việt Nam</v>
      </c>
      <c r="N85" s="60" t="str">
        <f>VLOOKUP(Table145[[#This Row],[Người mua hàng]],Sheet1!E:P,11,0)</f>
        <v>TP.Hà Nội</v>
      </c>
      <c r="O85" s="63" t="s">
        <v>677</v>
      </c>
    </row>
  </sheetData>
  <conditionalFormatting sqref="B86:B1048576 B1:B3">
    <cfRule type="duplicateValues" dxfId="0" priority="1"/>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7F359A1F8108DF4BB111DB9CF182834C" ma:contentTypeVersion="13" ma:contentTypeDescription="Tạo tài liệu mới." ma:contentTypeScope="" ma:versionID="08e77e709cbd41d435b55ac7a44b200e">
  <xsd:schema xmlns:xsd="http://www.w3.org/2001/XMLSchema" xmlns:xs="http://www.w3.org/2001/XMLSchema" xmlns:p="http://schemas.microsoft.com/office/2006/metadata/properties" xmlns:ns3="cb6da72a-dd99-4063-a15c-5dc8adb50194" xmlns:ns4="436da886-4c7d-4630-92f1-eb168fd7ac41" targetNamespace="http://schemas.microsoft.com/office/2006/metadata/properties" ma:root="true" ma:fieldsID="be89ddd474b9fc6b671bde22b3e6f3fe" ns3:_="" ns4:_="">
    <xsd:import namespace="cb6da72a-dd99-4063-a15c-5dc8adb50194"/>
    <xsd:import namespace="436da886-4c7d-4630-92f1-eb168fd7ac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ServiceSystem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6da72a-dd99-4063-a15c-5dc8adb50194" elementFormDefault="qualified">
    <xsd:import namespace="http://schemas.microsoft.com/office/2006/documentManagement/types"/>
    <xsd:import namespace="http://schemas.microsoft.com/office/infopath/2007/PartnerControls"/>
    <xsd:element name="SharedWithUsers" ma:index="8"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hia sẻ Có Chi tiết" ma:internalName="SharedWithDetails" ma:readOnly="true">
      <xsd:simpleType>
        <xsd:restriction base="dms:Note">
          <xsd:maxLength value="255"/>
        </xsd:restriction>
      </xsd:simpleType>
    </xsd:element>
    <xsd:element name="SharingHintHash" ma:index="10" nillable="true" ma:displayName="Hàm băm Gợi ý Chia sẻ"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6da886-4c7d-4630-92f1-eb168fd7ac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36da886-4c7d-4630-92f1-eb168fd7ac41" xsi:nil="true"/>
  </documentManagement>
</p:properties>
</file>

<file path=customXml/itemProps1.xml><?xml version="1.0" encoding="utf-8"?>
<ds:datastoreItem xmlns:ds="http://schemas.openxmlformats.org/officeDocument/2006/customXml" ds:itemID="{1CCDD223-1C14-404C-AC8D-552FE565E904}">
  <ds:schemaRefs>
    <ds:schemaRef ds:uri="http://schemas.microsoft.com/sharepoint/v3/contenttype/forms"/>
  </ds:schemaRefs>
</ds:datastoreItem>
</file>

<file path=customXml/itemProps2.xml><?xml version="1.0" encoding="utf-8"?>
<ds:datastoreItem xmlns:ds="http://schemas.openxmlformats.org/officeDocument/2006/customXml" ds:itemID="{54E1CBE7-6837-409A-9695-A6227352C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6da72a-dd99-4063-a15c-5dc8adb50194"/>
    <ds:schemaRef ds:uri="436da886-4c7d-4630-92f1-eb168fd7ac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2CD9FD-F07D-4C1A-8337-E19089B97FD9}">
  <ds:schemaRefs>
    <ds:schemaRef ds:uri="http://purl.org/dc/dcmitype/"/>
    <ds:schemaRef ds:uri="http://schemas.microsoft.com/office/2006/documentManagement/types"/>
    <ds:schemaRef ds:uri="http://schemas.openxmlformats.org/package/2006/metadata/core-properties"/>
    <ds:schemaRef ds:uri="cb6da72a-dd99-4063-a15c-5dc8adb50194"/>
    <ds:schemaRef ds:uri="http://purl.org/dc/elements/1.1/"/>
    <ds:schemaRef ds:uri="436da886-4c7d-4630-92f1-eb168fd7ac41"/>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vt:lpstr>
      <vt:lpstr>Miền Nam</vt:lpstr>
      <vt:lpstr>Sheet1</vt:lpstr>
      <vt:lpstr>data WCM Nhập kho</vt:lpstr>
      <vt:lpstr>Miền bắc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2025-08-29T03:37:15Z</dcterms:created>
  <dcterms:modified xsi:type="dcterms:W3CDTF">2025-12-15T05:02:39Z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0x0101007F359A1F8108DF4BB111DB9CF182834C</vt:lpwstr>
  </property>
</Properties>
</file>