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ho\"/>
    </mc:Choice>
  </mc:AlternateContent>
  <bookViews>
    <workbookView xWindow="1005" yWindow="1005" windowWidth="15000" windowHeight="10005" tabRatio="854" activeTab="9"/>
  </bookViews>
  <sheets>
    <sheet name="Tổng hợp kho" sheetId="17" r:id="rId1"/>
    <sheet name="Tháng 1" sheetId="1" r:id="rId2"/>
    <sheet name="Tháng 2" sheetId="3" r:id="rId3"/>
    <sheet name="Tháng 3" sheetId="4" r:id="rId4"/>
    <sheet name="Tháng 4" sheetId="6" r:id="rId5"/>
    <sheet name="Tháng 5" sheetId="8" r:id="rId6"/>
    <sheet name="Tháng 6" sheetId="9" r:id="rId7"/>
    <sheet name="Tháng 7" sheetId="10" r:id="rId8"/>
    <sheet name="Tháng 8" sheetId="11" r:id="rId9"/>
    <sheet name="Tháng 9" sheetId="12" r:id="rId10"/>
    <sheet name="Tháng 10" sheetId="13" r:id="rId11"/>
    <sheet name="Tháng 11" sheetId="14" r:id="rId12"/>
    <sheet name="Tháng 12" sheetId="16" r:id="rId13"/>
    <sheet name="Chi tiết chênh lệch" sheetId="2" r:id="rId14"/>
  </sheets>
  <calcPr calcId="162913"/>
</workbook>
</file>

<file path=xl/calcChain.xml><?xml version="1.0" encoding="utf-8"?>
<calcChain xmlns="http://schemas.openxmlformats.org/spreadsheetml/2006/main">
  <c r="L30" i="17" l="1"/>
  <c r="M30" i="17"/>
  <c r="N30" i="17"/>
  <c r="L28" i="17"/>
  <c r="N28" i="17" s="1"/>
  <c r="M28" i="17"/>
  <c r="L24" i="17"/>
  <c r="M24" i="17"/>
  <c r="N24" i="17"/>
  <c r="L16" i="17"/>
  <c r="M16" i="17"/>
  <c r="N16" i="17"/>
  <c r="L15" i="17"/>
  <c r="M15" i="17"/>
  <c r="N15" i="17"/>
  <c r="L7" i="17"/>
  <c r="M7" i="17"/>
  <c r="K6" i="17"/>
  <c r="M8" i="17"/>
  <c r="L8" i="17"/>
  <c r="L9" i="17"/>
  <c r="M9" i="17"/>
  <c r="M10" i="17"/>
  <c r="L10" i="17"/>
  <c r="L11" i="17"/>
  <c r="M11" i="17"/>
  <c r="M12" i="17"/>
  <c r="L12" i="17"/>
  <c r="L13" i="17"/>
  <c r="M13" i="17"/>
  <c r="M14" i="17"/>
  <c r="N14" i="17" s="1"/>
  <c r="L14" i="17"/>
  <c r="L17" i="17"/>
  <c r="M17" i="17"/>
  <c r="M18" i="17"/>
  <c r="L18" i="17"/>
  <c r="N18" i="17" s="1"/>
  <c r="L19" i="17"/>
  <c r="M19" i="17"/>
  <c r="M20" i="17"/>
  <c r="L20" i="17"/>
  <c r="L21" i="17"/>
  <c r="M21" i="17"/>
  <c r="M22" i="17"/>
  <c r="L22" i="17"/>
  <c r="L23" i="17"/>
  <c r="N23" i="17" s="1"/>
  <c r="M23" i="17"/>
  <c r="M25" i="17"/>
  <c r="L25" i="17"/>
  <c r="L26" i="17"/>
  <c r="M26" i="17"/>
  <c r="M27" i="17"/>
  <c r="L27" i="17"/>
  <c r="L29" i="17"/>
  <c r="M29" i="17"/>
  <c r="M31" i="17"/>
  <c r="N31" i="17" s="1"/>
  <c r="L31" i="17"/>
  <c r="L32" i="17"/>
  <c r="M32" i="17"/>
  <c r="I6" i="17"/>
  <c r="J6" i="17"/>
  <c r="E6" i="17"/>
  <c r="N22" i="17" l="1"/>
  <c r="N8" i="17"/>
  <c r="N13" i="17"/>
  <c r="N27" i="17"/>
  <c r="N12" i="17"/>
  <c r="N26" i="17"/>
  <c r="N17" i="17"/>
  <c r="N7" i="17"/>
  <c r="N25" i="17"/>
  <c r="N29" i="17"/>
  <c r="N19" i="17"/>
  <c r="N32" i="17"/>
  <c r="N21" i="17"/>
  <c r="N11" i="17"/>
  <c r="N9" i="17"/>
  <c r="N20" i="17"/>
  <c r="N10" i="17"/>
  <c r="H6" i="17"/>
  <c r="G6" i="17"/>
  <c r="F6" i="17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J5" i="16"/>
  <c r="I5" i="16"/>
  <c r="H5" i="16"/>
  <c r="G5" i="16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J5" i="14"/>
  <c r="I5" i="14"/>
  <c r="H5" i="14"/>
  <c r="G5" i="14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J5" i="13"/>
  <c r="I5" i="13"/>
  <c r="H5" i="13"/>
  <c r="G5" i="13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J5" i="12"/>
  <c r="I5" i="12"/>
  <c r="H5" i="12"/>
  <c r="G5" i="12"/>
  <c r="M6" i="17" l="1"/>
  <c r="L6" i="17"/>
  <c r="K21" i="11"/>
  <c r="E21" i="12" s="1"/>
  <c r="K21" i="12" s="1"/>
  <c r="E21" i="13" s="1"/>
  <c r="K21" i="13" s="1"/>
  <c r="E21" i="14" s="1"/>
  <c r="K21" i="14" s="1"/>
  <c r="E21" i="16" s="1"/>
  <c r="K21" i="16" s="1"/>
  <c r="N6" i="17" l="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K29" i="11"/>
  <c r="E29" i="12" s="1"/>
  <c r="K29" i="12" s="1"/>
  <c r="E29" i="13" s="1"/>
  <c r="K29" i="13" s="1"/>
  <c r="E29" i="14" s="1"/>
  <c r="K29" i="14" s="1"/>
  <c r="E29" i="16" s="1"/>
  <c r="K29" i="16" s="1"/>
  <c r="L29" i="11"/>
  <c r="F29" i="12" s="1"/>
  <c r="L29" i="12" s="1"/>
  <c r="F29" i="13" s="1"/>
  <c r="L29" i="13" s="1"/>
  <c r="F29" i="14" s="1"/>
  <c r="L29" i="14" s="1"/>
  <c r="F29" i="16" s="1"/>
  <c r="L29" i="16" s="1"/>
  <c r="K14" i="11"/>
  <c r="E14" i="12" s="1"/>
  <c r="K14" i="12" s="1"/>
  <c r="E14" i="13" s="1"/>
  <c r="K14" i="13" s="1"/>
  <c r="E14" i="14" s="1"/>
  <c r="K14" i="14" s="1"/>
  <c r="E14" i="16" s="1"/>
  <c r="K14" i="16" s="1"/>
  <c r="L14" i="11"/>
  <c r="F14" i="12" s="1"/>
  <c r="L14" i="12" s="1"/>
  <c r="F14" i="13" s="1"/>
  <c r="L14" i="13" s="1"/>
  <c r="F14" i="14" s="1"/>
  <c r="L14" i="14" s="1"/>
  <c r="F14" i="16" s="1"/>
  <c r="L14" i="16" s="1"/>
  <c r="K15" i="11"/>
  <c r="E15" i="12" s="1"/>
  <c r="K15" i="12" s="1"/>
  <c r="E15" i="13" s="1"/>
  <c r="K15" i="13" s="1"/>
  <c r="E15" i="14" s="1"/>
  <c r="K15" i="14" s="1"/>
  <c r="E15" i="16" s="1"/>
  <c r="K15" i="16" s="1"/>
  <c r="L15" i="11"/>
  <c r="F15" i="12" s="1"/>
  <c r="L15" i="12" s="1"/>
  <c r="F15" i="13" s="1"/>
  <c r="L15" i="13" s="1"/>
  <c r="F15" i="14" s="1"/>
  <c r="L15" i="14" s="1"/>
  <c r="F15" i="16" s="1"/>
  <c r="L15" i="16" s="1"/>
  <c r="K16" i="11"/>
  <c r="E16" i="12" s="1"/>
  <c r="K16" i="12" s="1"/>
  <c r="E16" i="13" s="1"/>
  <c r="K16" i="13" s="1"/>
  <c r="E16" i="14" s="1"/>
  <c r="K16" i="14" s="1"/>
  <c r="E16" i="16" s="1"/>
  <c r="K16" i="16" s="1"/>
  <c r="L16" i="11"/>
  <c r="F16" i="12" s="1"/>
  <c r="L16" i="12" s="1"/>
  <c r="F16" i="13" s="1"/>
  <c r="L16" i="13" s="1"/>
  <c r="F16" i="14" s="1"/>
  <c r="L16" i="14" s="1"/>
  <c r="F16" i="16" s="1"/>
  <c r="L16" i="16" s="1"/>
  <c r="K17" i="11"/>
  <c r="E17" i="12" s="1"/>
  <c r="K17" i="12" s="1"/>
  <c r="E17" i="13" s="1"/>
  <c r="K17" i="13" s="1"/>
  <c r="E17" i="14" s="1"/>
  <c r="K17" i="14" s="1"/>
  <c r="E17" i="16" s="1"/>
  <c r="K17" i="16" s="1"/>
  <c r="L17" i="11"/>
  <c r="F17" i="12" s="1"/>
  <c r="L17" i="12" s="1"/>
  <c r="F17" i="13" s="1"/>
  <c r="L17" i="13" s="1"/>
  <c r="F17" i="14" s="1"/>
  <c r="L17" i="14" s="1"/>
  <c r="F17" i="16" s="1"/>
  <c r="L17" i="16" s="1"/>
  <c r="K18" i="11"/>
  <c r="E18" i="12" s="1"/>
  <c r="K18" i="12" s="1"/>
  <c r="E18" i="13" s="1"/>
  <c r="K18" i="13" s="1"/>
  <c r="E18" i="14" s="1"/>
  <c r="K18" i="14" s="1"/>
  <c r="E18" i="16" s="1"/>
  <c r="K18" i="16" s="1"/>
  <c r="L18" i="11"/>
  <c r="F18" i="12" s="1"/>
  <c r="L18" i="12" s="1"/>
  <c r="F18" i="13" s="1"/>
  <c r="L18" i="13" s="1"/>
  <c r="F18" i="14" s="1"/>
  <c r="L18" i="14" s="1"/>
  <c r="F18" i="16" s="1"/>
  <c r="L18" i="16" s="1"/>
  <c r="K19" i="11"/>
  <c r="E19" i="12" s="1"/>
  <c r="K19" i="12" s="1"/>
  <c r="E19" i="13" s="1"/>
  <c r="K19" i="13" s="1"/>
  <c r="E19" i="14" s="1"/>
  <c r="K19" i="14" s="1"/>
  <c r="E19" i="16" s="1"/>
  <c r="K19" i="16" s="1"/>
  <c r="L19" i="11"/>
  <c r="F19" i="12" s="1"/>
  <c r="L19" i="12" s="1"/>
  <c r="F19" i="13" s="1"/>
  <c r="L19" i="13" s="1"/>
  <c r="F19" i="14" s="1"/>
  <c r="L19" i="14" s="1"/>
  <c r="F19" i="16" s="1"/>
  <c r="L19" i="16" s="1"/>
  <c r="K20" i="11"/>
  <c r="E20" i="12" s="1"/>
  <c r="K20" i="12" s="1"/>
  <c r="E20" i="13" s="1"/>
  <c r="K20" i="13" s="1"/>
  <c r="E20" i="14" s="1"/>
  <c r="K20" i="14" s="1"/>
  <c r="E20" i="16" s="1"/>
  <c r="K20" i="16" s="1"/>
  <c r="L20" i="11"/>
  <c r="F20" i="12" s="1"/>
  <c r="L20" i="12" s="1"/>
  <c r="F20" i="13" s="1"/>
  <c r="L20" i="13" s="1"/>
  <c r="F20" i="14" s="1"/>
  <c r="L20" i="14" s="1"/>
  <c r="F20" i="16" s="1"/>
  <c r="L20" i="16" s="1"/>
  <c r="L21" i="11"/>
  <c r="F21" i="12" s="1"/>
  <c r="L21" i="12" s="1"/>
  <c r="F21" i="13" s="1"/>
  <c r="L21" i="13" s="1"/>
  <c r="F21" i="14" s="1"/>
  <c r="L21" i="14" s="1"/>
  <c r="F21" i="16" s="1"/>
  <c r="L21" i="16" s="1"/>
  <c r="K22" i="11"/>
  <c r="E22" i="12" s="1"/>
  <c r="K22" i="12" s="1"/>
  <c r="E22" i="13" s="1"/>
  <c r="K22" i="13" s="1"/>
  <c r="E22" i="14" s="1"/>
  <c r="K22" i="14" s="1"/>
  <c r="E22" i="16" s="1"/>
  <c r="K22" i="16" s="1"/>
  <c r="L22" i="11"/>
  <c r="F22" i="12" s="1"/>
  <c r="L22" i="12" s="1"/>
  <c r="F22" i="13" s="1"/>
  <c r="L22" i="13" s="1"/>
  <c r="F22" i="14" s="1"/>
  <c r="L22" i="14" s="1"/>
  <c r="F22" i="16" s="1"/>
  <c r="L22" i="16" s="1"/>
  <c r="K23" i="11"/>
  <c r="E23" i="12" s="1"/>
  <c r="K23" i="12" s="1"/>
  <c r="E23" i="13" s="1"/>
  <c r="K23" i="13" s="1"/>
  <c r="E23" i="14" s="1"/>
  <c r="K23" i="14" s="1"/>
  <c r="E23" i="16" s="1"/>
  <c r="K23" i="16" s="1"/>
  <c r="L23" i="11"/>
  <c r="F23" i="12" s="1"/>
  <c r="L23" i="12" s="1"/>
  <c r="F23" i="13" s="1"/>
  <c r="L23" i="13" s="1"/>
  <c r="F23" i="14" s="1"/>
  <c r="L23" i="14" s="1"/>
  <c r="F23" i="16" s="1"/>
  <c r="L23" i="16" s="1"/>
  <c r="K24" i="11"/>
  <c r="E24" i="12" s="1"/>
  <c r="K24" i="12" s="1"/>
  <c r="E24" i="13" s="1"/>
  <c r="K24" i="13" s="1"/>
  <c r="E24" i="14" s="1"/>
  <c r="K24" i="14" s="1"/>
  <c r="E24" i="16" s="1"/>
  <c r="K24" i="16" s="1"/>
  <c r="L24" i="11"/>
  <c r="F24" i="12" s="1"/>
  <c r="L24" i="12" s="1"/>
  <c r="F24" i="13" s="1"/>
  <c r="L24" i="13" s="1"/>
  <c r="F24" i="14" s="1"/>
  <c r="L24" i="14" s="1"/>
  <c r="F24" i="16" s="1"/>
  <c r="L24" i="16" s="1"/>
  <c r="K25" i="11"/>
  <c r="E25" i="12" s="1"/>
  <c r="K25" i="12" s="1"/>
  <c r="E25" i="13" s="1"/>
  <c r="K25" i="13" s="1"/>
  <c r="E25" i="14" s="1"/>
  <c r="K25" i="14" s="1"/>
  <c r="E25" i="16" s="1"/>
  <c r="K25" i="16" s="1"/>
  <c r="L25" i="11"/>
  <c r="F25" i="12" s="1"/>
  <c r="L25" i="12" s="1"/>
  <c r="F25" i="13" s="1"/>
  <c r="L25" i="13" s="1"/>
  <c r="F25" i="14" s="1"/>
  <c r="L25" i="14" s="1"/>
  <c r="F25" i="16" s="1"/>
  <c r="L25" i="16" s="1"/>
  <c r="K26" i="11"/>
  <c r="E26" i="12" s="1"/>
  <c r="K26" i="12" s="1"/>
  <c r="E26" i="13" s="1"/>
  <c r="K26" i="13" s="1"/>
  <c r="E26" i="14" s="1"/>
  <c r="K26" i="14" s="1"/>
  <c r="E26" i="16" s="1"/>
  <c r="K26" i="16" s="1"/>
  <c r="L26" i="11"/>
  <c r="F26" i="12" s="1"/>
  <c r="L26" i="12" s="1"/>
  <c r="F26" i="13" s="1"/>
  <c r="L26" i="13" s="1"/>
  <c r="F26" i="14" s="1"/>
  <c r="L26" i="14" s="1"/>
  <c r="F26" i="16" s="1"/>
  <c r="L26" i="16" s="1"/>
  <c r="K27" i="11"/>
  <c r="E27" i="12" s="1"/>
  <c r="K27" i="12" s="1"/>
  <c r="E27" i="13" s="1"/>
  <c r="K27" i="13" s="1"/>
  <c r="E27" i="14" s="1"/>
  <c r="K27" i="14" s="1"/>
  <c r="E27" i="16" s="1"/>
  <c r="K27" i="16" s="1"/>
  <c r="L27" i="11"/>
  <c r="F27" i="12" s="1"/>
  <c r="L27" i="12" s="1"/>
  <c r="F27" i="13" s="1"/>
  <c r="L27" i="13" s="1"/>
  <c r="F27" i="14" s="1"/>
  <c r="L27" i="14" s="1"/>
  <c r="F27" i="16" s="1"/>
  <c r="L27" i="16" s="1"/>
  <c r="M31" i="11" l="1"/>
  <c r="L31" i="11"/>
  <c r="F31" i="12" s="1"/>
  <c r="L31" i="12" s="1"/>
  <c r="F31" i="13" s="1"/>
  <c r="L31" i="13" s="1"/>
  <c r="F31" i="14" s="1"/>
  <c r="L31" i="14" s="1"/>
  <c r="F31" i="16" s="1"/>
  <c r="L31" i="16" s="1"/>
  <c r="K31" i="11"/>
  <c r="E31" i="12" s="1"/>
  <c r="K31" i="12" s="1"/>
  <c r="E31" i="13" s="1"/>
  <c r="K31" i="13" s="1"/>
  <c r="E31" i="14" s="1"/>
  <c r="K31" i="14" s="1"/>
  <c r="E31" i="16" s="1"/>
  <c r="K31" i="16" s="1"/>
  <c r="M30" i="11"/>
  <c r="L30" i="11"/>
  <c r="F30" i="12" s="1"/>
  <c r="L30" i="12" s="1"/>
  <c r="F30" i="13" s="1"/>
  <c r="L30" i="13" s="1"/>
  <c r="F30" i="14" s="1"/>
  <c r="L30" i="14" s="1"/>
  <c r="F30" i="16" s="1"/>
  <c r="L30" i="16" s="1"/>
  <c r="K30" i="11"/>
  <c r="E30" i="12" s="1"/>
  <c r="K30" i="12" s="1"/>
  <c r="E30" i="13" s="1"/>
  <c r="K30" i="13" s="1"/>
  <c r="E30" i="14" s="1"/>
  <c r="K30" i="14" s="1"/>
  <c r="E30" i="16" s="1"/>
  <c r="K30" i="16" s="1"/>
  <c r="L28" i="11"/>
  <c r="F28" i="12" s="1"/>
  <c r="L28" i="12" s="1"/>
  <c r="F28" i="13" s="1"/>
  <c r="L28" i="13" s="1"/>
  <c r="F28" i="14" s="1"/>
  <c r="L28" i="14" s="1"/>
  <c r="F28" i="16" s="1"/>
  <c r="L28" i="16" s="1"/>
  <c r="K28" i="11"/>
  <c r="E28" i="12" s="1"/>
  <c r="K28" i="12" s="1"/>
  <c r="E28" i="13" s="1"/>
  <c r="K28" i="13" s="1"/>
  <c r="E28" i="14" s="1"/>
  <c r="K28" i="14" s="1"/>
  <c r="E28" i="16" s="1"/>
  <c r="K28" i="16" s="1"/>
  <c r="M13" i="11"/>
  <c r="L13" i="11"/>
  <c r="F13" i="12" s="1"/>
  <c r="L13" i="12" s="1"/>
  <c r="F13" i="13" s="1"/>
  <c r="L13" i="13" s="1"/>
  <c r="F13" i="14" s="1"/>
  <c r="L13" i="14" s="1"/>
  <c r="F13" i="16" s="1"/>
  <c r="L13" i="16" s="1"/>
  <c r="K13" i="11"/>
  <c r="E13" i="12" s="1"/>
  <c r="K13" i="12" s="1"/>
  <c r="E13" i="13" s="1"/>
  <c r="K13" i="13" s="1"/>
  <c r="E13" i="14" s="1"/>
  <c r="K13" i="14" s="1"/>
  <c r="E13" i="16" s="1"/>
  <c r="K13" i="16" s="1"/>
  <c r="M12" i="11"/>
  <c r="L12" i="11"/>
  <c r="F12" i="12" s="1"/>
  <c r="L12" i="12" s="1"/>
  <c r="F12" i="13" s="1"/>
  <c r="L12" i="13" s="1"/>
  <c r="F12" i="14" s="1"/>
  <c r="L12" i="14" s="1"/>
  <c r="F12" i="16" s="1"/>
  <c r="L12" i="16" s="1"/>
  <c r="K12" i="11"/>
  <c r="E12" i="12" s="1"/>
  <c r="K12" i="12" s="1"/>
  <c r="E12" i="13" s="1"/>
  <c r="K12" i="13" s="1"/>
  <c r="E12" i="14" s="1"/>
  <c r="K12" i="14" s="1"/>
  <c r="E12" i="16" s="1"/>
  <c r="K12" i="16" s="1"/>
  <c r="M11" i="11"/>
  <c r="L11" i="11"/>
  <c r="F11" i="12" s="1"/>
  <c r="L11" i="12" s="1"/>
  <c r="F11" i="13" s="1"/>
  <c r="L11" i="13" s="1"/>
  <c r="F11" i="14" s="1"/>
  <c r="L11" i="14" s="1"/>
  <c r="F11" i="16" s="1"/>
  <c r="L11" i="16" s="1"/>
  <c r="K11" i="11"/>
  <c r="E11" i="12" s="1"/>
  <c r="K11" i="12" s="1"/>
  <c r="E11" i="13" s="1"/>
  <c r="K11" i="13" s="1"/>
  <c r="E11" i="14" s="1"/>
  <c r="K11" i="14" s="1"/>
  <c r="E11" i="16" s="1"/>
  <c r="K11" i="16" s="1"/>
  <c r="M10" i="11"/>
  <c r="L10" i="11"/>
  <c r="F10" i="12" s="1"/>
  <c r="L10" i="12" s="1"/>
  <c r="F10" i="13" s="1"/>
  <c r="L10" i="13" s="1"/>
  <c r="F10" i="14" s="1"/>
  <c r="L10" i="14" s="1"/>
  <c r="F10" i="16" s="1"/>
  <c r="L10" i="16" s="1"/>
  <c r="K10" i="11"/>
  <c r="E10" i="12" s="1"/>
  <c r="K10" i="12" s="1"/>
  <c r="E10" i="13" s="1"/>
  <c r="K10" i="13" s="1"/>
  <c r="E10" i="14" s="1"/>
  <c r="K10" i="14" s="1"/>
  <c r="E10" i="16" s="1"/>
  <c r="K10" i="16" s="1"/>
  <c r="M9" i="11"/>
  <c r="L9" i="11"/>
  <c r="F9" i="12" s="1"/>
  <c r="L9" i="12" s="1"/>
  <c r="F9" i="13" s="1"/>
  <c r="L9" i="13" s="1"/>
  <c r="F9" i="14" s="1"/>
  <c r="L9" i="14" s="1"/>
  <c r="F9" i="16" s="1"/>
  <c r="L9" i="16" s="1"/>
  <c r="K9" i="11"/>
  <c r="E9" i="12" s="1"/>
  <c r="K9" i="12" s="1"/>
  <c r="E9" i="13" s="1"/>
  <c r="K9" i="13" s="1"/>
  <c r="E9" i="14" s="1"/>
  <c r="K9" i="14" s="1"/>
  <c r="E9" i="16" s="1"/>
  <c r="K9" i="16" s="1"/>
  <c r="M8" i="11"/>
  <c r="L8" i="11"/>
  <c r="F8" i="12" s="1"/>
  <c r="L8" i="12" s="1"/>
  <c r="F8" i="13" s="1"/>
  <c r="L8" i="13" s="1"/>
  <c r="F8" i="14" s="1"/>
  <c r="L8" i="14" s="1"/>
  <c r="F8" i="16" s="1"/>
  <c r="L8" i="16" s="1"/>
  <c r="K8" i="11"/>
  <c r="E8" i="12" s="1"/>
  <c r="K8" i="12" s="1"/>
  <c r="E8" i="13" s="1"/>
  <c r="K8" i="13" s="1"/>
  <c r="E8" i="14" s="1"/>
  <c r="K8" i="14" s="1"/>
  <c r="E8" i="16" s="1"/>
  <c r="K8" i="16" s="1"/>
  <c r="M7" i="11"/>
  <c r="L7" i="11"/>
  <c r="F7" i="12" s="1"/>
  <c r="L7" i="12" s="1"/>
  <c r="F7" i="13" s="1"/>
  <c r="L7" i="13" s="1"/>
  <c r="F7" i="14" s="1"/>
  <c r="L7" i="14" s="1"/>
  <c r="F7" i="16" s="1"/>
  <c r="L7" i="16" s="1"/>
  <c r="K7" i="11"/>
  <c r="E7" i="12" s="1"/>
  <c r="K7" i="12" s="1"/>
  <c r="E7" i="13" s="1"/>
  <c r="K7" i="13" s="1"/>
  <c r="E7" i="14" s="1"/>
  <c r="K7" i="14" s="1"/>
  <c r="E7" i="16" s="1"/>
  <c r="K7" i="16" s="1"/>
  <c r="M6" i="11"/>
  <c r="L6" i="11"/>
  <c r="F6" i="12" s="1"/>
  <c r="K6" i="11"/>
  <c r="E6" i="12" s="1"/>
  <c r="J5" i="11"/>
  <c r="I5" i="11"/>
  <c r="H5" i="11"/>
  <c r="G5" i="11"/>
  <c r="F5" i="11"/>
  <c r="E5" i="11"/>
  <c r="K6" i="12" l="1"/>
  <c r="E5" i="12"/>
  <c r="F5" i="12"/>
  <c r="L6" i="12"/>
  <c r="L5" i="11"/>
  <c r="K5" i="11"/>
  <c r="F6" i="13" l="1"/>
  <c r="L5" i="12"/>
  <c r="E6" i="13"/>
  <c r="K5" i="12"/>
  <c r="L7" i="10"/>
  <c r="L8" i="10"/>
  <c r="L9" i="10"/>
  <c r="L10" i="10"/>
  <c r="L11" i="10"/>
  <c r="L12" i="10"/>
  <c r="L13" i="10"/>
  <c r="L16" i="10"/>
  <c r="L17" i="10"/>
  <c r="L18" i="10"/>
  <c r="L19" i="10"/>
  <c r="L20" i="10"/>
  <c r="L21" i="10"/>
  <c r="L22" i="10"/>
  <c r="L23" i="10"/>
  <c r="L24" i="10"/>
  <c r="L25" i="10"/>
  <c r="L26" i="10"/>
  <c r="L28" i="10"/>
  <c r="L30" i="10"/>
  <c r="L31" i="10"/>
  <c r="L6" i="10"/>
  <c r="E5" i="13" l="1"/>
  <c r="K6" i="13"/>
  <c r="L6" i="13"/>
  <c r="F5" i="13"/>
  <c r="K7" i="10"/>
  <c r="K8" i="10"/>
  <c r="K9" i="10"/>
  <c r="K10" i="10"/>
  <c r="K11" i="10"/>
  <c r="K12" i="10"/>
  <c r="K13" i="10"/>
  <c r="K16" i="10"/>
  <c r="K17" i="10"/>
  <c r="K18" i="10"/>
  <c r="K19" i="10"/>
  <c r="K20" i="10"/>
  <c r="K21" i="10"/>
  <c r="K22" i="10"/>
  <c r="K23" i="10"/>
  <c r="K24" i="10"/>
  <c r="K25" i="10"/>
  <c r="K26" i="10"/>
  <c r="K28" i="10"/>
  <c r="K30" i="10"/>
  <c r="K31" i="10"/>
  <c r="K6" i="10"/>
  <c r="M31" i="10"/>
  <c r="M30" i="10"/>
  <c r="M28" i="10"/>
  <c r="M26" i="10"/>
  <c r="M25" i="10"/>
  <c r="M24" i="10"/>
  <c r="M23" i="10"/>
  <c r="M22" i="10"/>
  <c r="M21" i="10"/>
  <c r="M20" i="10"/>
  <c r="M19" i="10"/>
  <c r="M18" i="10"/>
  <c r="M17" i="10"/>
  <c r="M16" i="10"/>
  <c r="M13" i="10"/>
  <c r="M12" i="10"/>
  <c r="M11" i="10"/>
  <c r="M10" i="10"/>
  <c r="M9" i="10"/>
  <c r="M8" i="10"/>
  <c r="M7" i="10"/>
  <c r="M6" i="10"/>
  <c r="J5" i="10"/>
  <c r="I5" i="10"/>
  <c r="H5" i="10"/>
  <c r="G5" i="10"/>
  <c r="F5" i="10"/>
  <c r="E5" i="10"/>
  <c r="K5" i="13" l="1"/>
  <c r="E6" i="14"/>
  <c r="F6" i="14"/>
  <c r="L5" i="13"/>
  <c r="K5" i="10"/>
  <c r="L5" i="10"/>
  <c r="L6" i="14" l="1"/>
  <c r="F5" i="14"/>
  <c r="K6" i="14"/>
  <c r="E5" i="14"/>
  <c r="L7" i="9"/>
  <c r="L8" i="9"/>
  <c r="L9" i="9"/>
  <c r="L10" i="9"/>
  <c r="L11" i="9"/>
  <c r="L12" i="9"/>
  <c r="L13" i="9"/>
  <c r="L16" i="9"/>
  <c r="L17" i="9"/>
  <c r="L18" i="9"/>
  <c r="L19" i="9"/>
  <c r="L20" i="9"/>
  <c r="L21" i="9"/>
  <c r="L22" i="9"/>
  <c r="L23" i="9"/>
  <c r="L24" i="9"/>
  <c r="L25" i="9"/>
  <c r="L26" i="9"/>
  <c r="L28" i="9"/>
  <c r="L30" i="9"/>
  <c r="L31" i="9"/>
  <c r="L6" i="9"/>
  <c r="E6" i="16" l="1"/>
  <c r="K5" i="14"/>
  <c r="F6" i="16"/>
  <c r="L5" i="14"/>
  <c r="K7" i="9"/>
  <c r="K8" i="9"/>
  <c r="K9" i="9"/>
  <c r="K10" i="9"/>
  <c r="K11" i="9"/>
  <c r="K12" i="9"/>
  <c r="K13" i="9"/>
  <c r="K16" i="9"/>
  <c r="K17" i="9"/>
  <c r="K18" i="9"/>
  <c r="K19" i="9"/>
  <c r="K20" i="9"/>
  <c r="K21" i="9"/>
  <c r="K22" i="9"/>
  <c r="K23" i="9"/>
  <c r="K24" i="9"/>
  <c r="K25" i="9"/>
  <c r="K26" i="9"/>
  <c r="K28" i="9"/>
  <c r="K30" i="9"/>
  <c r="K31" i="9"/>
  <c r="K6" i="9"/>
  <c r="M31" i="9"/>
  <c r="M30" i="9"/>
  <c r="M28" i="9"/>
  <c r="M26" i="9"/>
  <c r="M25" i="9"/>
  <c r="M24" i="9"/>
  <c r="M23" i="9"/>
  <c r="M22" i="9"/>
  <c r="M21" i="9"/>
  <c r="M20" i="9"/>
  <c r="M19" i="9"/>
  <c r="M18" i="9"/>
  <c r="M17" i="9"/>
  <c r="M16" i="9"/>
  <c r="M13" i="9"/>
  <c r="M12" i="9"/>
  <c r="M11" i="9"/>
  <c r="M10" i="9"/>
  <c r="M9" i="9"/>
  <c r="M8" i="9"/>
  <c r="M7" i="9"/>
  <c r="M6" i="9"/>
  <c r="J5" i="9"/>
  <c r="I5" i="9"/>
  <c r="H5" i="9"/>
  <c r="G5" i="9"/>
  <c r="F5" i="9"/>
  <c r="E5" i="9"/>
  <c r="L6" i="16" l="1"/>
  <c r="L5" i="16" s="1"/>
  <c r="F5" i="16"/>
  <c r="K6" i="16"/>
  <c r="K5" i="16" s="1"/>
  <c r="E5" i="16"/>
  <c r="K5" i="9"/>
  <c r="L5" i="9"/>
  <c r="M6" i="8" l="1"/>
  <c r="M7" i="8"/>
  <c r="M8" i="8"/>
  <c r="M9" i="8"/>
  <c r="M10" i="8"/>
  <c r="M11" i="8"/>
  <c r="M12" i="8"/>
  <c r="M13" i="8"/>
  <c r="M16" i="8"/>
  <c r="M17" i="8"/>
  <c r="M18" i="8"/>
  <c r="M19" i="8"/>
  <c r="M20" i="8"/>
  <c r="M21" i="8"/>
  <c r="M22" i="8"/>
  <c r="M23" i="8"/>
  <c r="M24" i="8"/>
  <c r="M25" i="8"/>
  <c r="M26" i="8"/>
  <c r="M28" i="8"/>
  <c r="M30" i="8"/>
  <c r="M31" i="8"/>
  <c r="L23" i="6" l="1"/>
  <c r="L6" i="8" l="1"/>
  <c r="L7" i="8"/>
  <c r="L8" i="8"/>
  <c r="L9" i="8"/>
  <c r="L10" i="8"/>
  <c r="L11" i="8"/>
  <c r="L12" i="8"/>
  <c r="L13" i="8"/>
  <c r="L16" i="8"/>
  <c r="L17" i="8"/>
  <c r="L18" i="8"/>
  <c r="L19" i="8"/>
  <c r="L20" i="8"/>
  <c r="L21" i="8"/>
  <c r="L22" i="8"/>
  <c r="L23" i="8"/>
  <c r="L24" i="8"/>
  <c r="L25" i="8"/>
  <c r="L26" i="8"/>
  <c r="L28" i="8"/>
  <c r="L30" i="8"/>
  <c r="L31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K22" i="8"/>
  <c r="K23" i="8"/>
  <c r="K24" i="8"/>
  <c r="K25" i="8"/>
  <c r="K26" i="8"/>
  <c r="K28" i="8"/>
  <c r="K30" i="8"/>
  <c r="K31" i="8"/>
  <c r="K6" i="8"/>
  <c r="J5" i="8"/>
  <c r="I5" i="8"/>
  <c r="H5" i="8"/>
  <c r="G5" i="8"/>
  <c r="F5" i="8"/>
  <c r="E5" i="8"/>
  <c r="L5" i="8" l="1"/>
  <c r="K5" i="8"/>
  <c r="M20" i="6" l="1"/>
  <c r="L20" i="6" l="1"/>
  <c r="K20" i="6"/>
  <c r="M31" i="6"/>
  <c r="L31" i="6"/>
  <c r="K31" i="6"/>
  <c r="M30" i="6"/>
  <c r="L30" i="6"/>
  <c r="K30" i="6"/>
  <c r="M28" i="6"/>
  <c r="L28" i="6"/>
  <c r="K28" i="6"/>
  <c r="M26" i="6"/>
  <c r="L26" i="6"/>
  <c r="K26" i="6"/>
  <c r="M25" i="6"/>
  <c r="L25" i="6"/>
  <c r="K25" i="6"/>
  <c r="M24" i="6"/>
  <c r="L24" i="6"/>
  <c r="K24" i="6"/>
  <c r="M23" i="6"/>
  <c r="K23" i="6"/>
  <c r="M22" i="6"/>
  <c r="L22" i="6"/>
  <c r="K22" i="6"/>
  <c r="M21" i="6"/>
  <c r="L21" i="6"/>
  <c r="K21" i="6"/>
  <c r="M19" i="6"/>
  <c r="L19" i="6"/>
  <c r="K19" i="6"/>
  <c r="M18" i="6"/>
  <c r="L18" i="6"/>
  <c r="K18" i="6"/>
  <c r="M17" i="6"/>
  <c r="L17" i="6"/>
  <c r="K17" i="6"/>
  <c r="M16" i="6"/>
  <c r="L16" i="6"/>
  <c r="K16" i="6"/>
  <c r="M13" i="6"/>
  <c r="L13" i="6"/>
  <c r="K13" i="6"/>
  <c r="M12" i="6"/>
  <c r="L12" i="6"/>
  <c r="K12" i="6"/>
  <c r="M11" i="6"/>
  <c r="L11" i="6"/>
  <c r="K11" i="6"/>
  <c r="M10" i="6"/>
  <c r="L10" i="6"/>
  <c r="K10" i="6"/>
  <c r="M9" i="6"/>
  <c r="L9" i="6"/>
  <c r="K9" i="6"/>
  <c r="M8" i="6"/>
  <c r="L8" i="6"/>
  <c r="K8" i="6"/>
  <c r="M7" i="6"/>
  <c r="L7" i="6"/>
  <c r="K7" i="6"/>
  <c r="M6" i="6"/>
  <c r="L6" i="6"/>
  <c r="K6" i="6"/>
  <c r="J5" i="6"/>
  <c r="I5" i="6"/>
  <c r="H5" i="6"/>
  <c r="G5" i="6"/>
  <c r="F5" i="6"/>
  <c r="E5" i="6"/>
  <c r="L5" i="6" l="1"/>
  <c r="K5" i="6"/>
  <c r="M7" i="4"/>
  <c r="M8" i="4"/>
  <c r="M9" i="4"/>
  <c r="M10" i="4"/>
  <c r="M11" i="4"/>
  <c r="M12" i="4"/>
  <c r="M13" i="4"/>
  <c r="M16" i="4"/>
  <c r="M17" i="4"/>
  <c r="M18" i="4"/>
  <c r="M19" i="4"/>
  <c r="M21" i="4"/>
  <c r="M22" i="4"/>
  <c r="M23" i="4"/>
  <c r="M24" i="4"/>
  <c r="M25" i="4"/>
  <c r="M26" i="4"/>
  <c r="M28" i="4"/>
  <c r="M30" i="4"/>
  <c r="M31" i="4"/>
  <c r="M6" i="4"/>
  <c r="L7" i="4" l="1"/>
  <c r="L8" i="4"/>
  <c r="L9" i="4"/>
  <c r="L10" i="4"/>
  <c r="L11" i="4"/>
  <c r="L12" i="4"/>
  <c r="L13" i="4"/>
  <c r="L16" i="4"/>
  <c r="L17" i="4"/>
  <c r="L18" i="4"/>
  <c r="L19" i="4"/>
  <c r="L21" i="4"/>
  <c r="L22" i="4"/>
  <c r="L23" i="4"/>
  <c r="L24" i="4"/>
  <c r="L25" i="4"/>
  <c r="L26" i="4"/>
  <c r="L28" i="4"/>
  <c r="L30" i="4"/>
  <c r="L31" i="4"/>
  <c r="L6" i="4"/>
  <c r="K7" i="4" l="1"/>
  <c r="K8" i="4"/>
  <c r="K9" i="4"/>
  <c r="K10" i="4"/>
  <c r="K11" i="4"/>
  <c r="K12" i="4"/>
  <c r="K13" i="4"/>
  <c r="K16" i="4"/>
  <c r="K17" i="4"/>
  <c r="K18" i="4"/>
  <c r="K19" i="4"/>
  <c r="K21" i="4"/>
  <c r="K22" i="4"/>
  <c r="K23" i="4"/>
  <c r="K24" i="4"/>
  <c r="K25" i="4"/>
  <c r="K26" i="4"/>
  <c r="K28" i="4"/>
  <c r="K30" i="4"/>
  <c r="K31" i="4"/>
  <c r="K6" i="4"/>
  <c r="F5" i="4"/>
  <c r="G5" i="4"/>
  <c r="H5" i="4"/>
  <c r="I5" i="4"/>
  <c r="J5" i="4"/>
  <c r="L5" i="4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D126" i="2"/>
  <c r="AD126" i="2" l="1"/>
  <c r="K5" i="4"/>
  <c r="E5" i="4"/>
  <c r="E128" i="2" l="1"/>
  <c r="F128" i="2"/>
  <c r="G128" i="2"/>
  <c r="H128" i="2"/>
  <c r="I128" i="2"/>
  <c r="J128" i="2"/>
  <c r="K128" i="2"/>
  <c r="L128" i="2"/>
  <c r="M128" i="2"/>
  <c r="N128" i="2"/>
  <c r="O128" i="2"/>
  <c r="P128" i="2"/>
  <c r="Q128" i="2"/>
  <c r="S128" i="2"/>
  <c r="V128" i="2"/>
  <c r="W128" i="2"/>
  <c r="X128" i="2"/>
  <c r="D128" i="2"/>
  <c r="R128" i="2"/>
  <c r="T128" i="2"/>
  <c r="U128" i="2"/>
  <c r="Y128" i="2" l="1"/>
  <c r="AD128" i="2" s="1"/>
  <c r="K7" i="3" l="1"/>
  <c r="K8" i="3"/>
  <c r="K9" i="3"/>
  <c r="K10" i="3"/>
  <c r="K11" i="3"/>
  <c r="K12" i="3"/>
  <c r="K13" i="3"/>
  <c r="K16" i="3"/>
  <c r="K17" i="3"/>
  <c r="K18" i="3"/>
  <c r="K19" i="3"/>
  <c r="K21" i="3"/>
  <c r="K22" i="3"/>
  <c r="K23" i="3"/>
  <c r="K24" i="3"/>
  <c r="K25" i="3"/>
  <c r="K26" i="3"/>
  <c r="K28" i="3"/>
  <c r="K30" i="3"/>
  <c r="K31" i="3"/>
  <c r="K6" i="3"/>
  <c r="G5" i="3" l="1"/>
  <c r="H5" i="3"/>
  <c r="I5" i="3"/>
  <c r="J5" i="3"/>
  <c r="K5" i="3"/>
  <c r="E5" i="3"/>
  <c r="F5" i="1" l="1"/>
  <c r="G5" i="1"/>
  <c r="H5" i="1"/>
  <c r="I5" i="1"/>
  <c r="E5" i="1"/>
  <c r="J7" i="1"/>
  <c r="J8" i="1"/>
  <c r="J9" i="1"/>
  <c r="J10" i="1"/>
  <c r="J11" i="1"/>
  <c r="J12" i="1"/>
  <c r="J13" i="1"/>
  <c r="J16" i="1"/>
  <c r="J17" i="1"/>
  <c r="J18" i="1"/>
  <c r="J19" i="1"/>
  <c r="J21" i="1"/>
  <c r="J22" i="1"/>
  <c r="J23" i="1"/>
  <c r="J24" i="1"/>
  <c r="J25" i="1"/>
  <c r="J26" i="1"/>
  <c r="J28" i="1"/>
  <c r="J30" i="1"/>
  <c r="J31" i="1"/>
  <c r="K7" i="1"/>
  <c r="F7" i="3" s="1"/>
  <c r="K8" i="1"/>
  <c r="F8" i="3" s="1"/>
  <c r="L8" i="3" s="1"/>
  <c r="K9" i="1"/>
  <c r="F9" i="3" s="1"/>
  <c r="L9" i="3" s="1"/>
  <c r="K10" i="1"/>
  <c r="F10" i="3" s="1"/>
  <c r="L10" i="3" s="1"/>
  <c r="K11" i="1"/>
  <c r="F11" i="3" s="1"/>
  <c r="L11" i="3" s="1"/>
  <c r="K12" i="1"/>
  <c r="F12" i="3" s="1"/>
  <c r="L12" i="3" s="1"/>
  <c r="K13" i="1"/>
  <c r="F13" i="3" s="1"/>
  <c r="L13" i="3" s="1"/>
  <c r="K16" i="1"/>
  <c r="F16" i="3" s="1"/>
  <c r="L16" i="3" s="1"/>
  <c r="K17" i="1"/>
  <c r="F17" i="3" s="1"/>
  <c r="L17" i="3" s="1"/>
  <c r="K18" i="1"/>
  <c r="F18" i="3" s="1"/>
  <c r="L18" i="3" s="1"/>
  <c r="K19" i="1"/>
  <c r="F19" i="3" s="1"/>
  <c r="L19" i="3" s="1"/>
  <c r="K21" i="1"/>
  <c r="F21" i="3" s="1"/>
  <c r="L21" i="3" s="1"/>
  <c r="K22" i="1"/>
  <c r="F22" i="3" s="1"/>
  <c r="L22" i="3" s="1"/>
  <c r="K23" i="1"/>
  <c r="F23" i="3" s="1"/>
  <c r="L23" i="3" s="1"/>
  <c r="K24" i="1"/>
  <c r="F24" i="3" s="1"/>
  <c r="L24" i="3" s="1"/>
  <c r="K25" i="1"/>
  <c r="F25" i="3" s="1"/>
  <c r="L25" i="3" s="1"/>
  <c r="K26" i="1"/>
  <c r="F26" i="3" s="1"/>
  <c r="L26" i="3" s="1"/>
  <c r="K28" i="1"/>
  <c r="F28" i="3" s="1"/>
  <c r="L28" i="3" s="1"/>
  <c r="K30" i="1"/>
  <c r="F30" i="3" s="1"/>
  <c r="L30" i="3" s="1"/>
  <c r="K31" i="1"/>
  <c r="F31" i="3" s="1"/>
  <c r="L31" i="3" s="1"/>
  <c r="K6" i="1"/>
  <c r="F6" i="3" s="1"/>
  <c r="L6" i="3" s="1"/>
  <c r="J6" i="1"/>
  <c r="L7" i="3" l="1"/>
  <c r="L5" i="3" s="1"/>
  <c r="F5" i="3"/>
  <c r="J5" i="1"/>
  <c r="K5" i="1"/>
</calcChain>
</file>

<file path=xl/sharedStrings.xml><?xml version="1.0" encoding="utf-8"?>
<sst xmlns="http://schemas.openxmlformats.org/spreadsheetml/2006/main" count="1477" uniqueCount="201">
  <si>
    <t>BBM200</t>
  </si>
  <si>
    <t>Tên kho : Kho Hàng C6 (25 )</t>
  </si>
  <si>
    <t>BGHM450</t>
  </si>
  <si>
    <t>MNH250</t>
  </si>
  <si>
    <t>Bắp bò muối 500g</t>
  </si>
  <si>
    <t>CGM300</t>
  </si>
  <si>
    <t>Mọc Nấm Hương 250g</t>
  </si>
  <si>
    <t>GL250</t>
  </si>
  <si>
    <t>Bắp bò muối 300g</t>
  </si>
  <si>
    <t>GL500KT</t>
  </si>
  <si>
    <t>Nhập kho</t>
  </si>
  <si>
    <t>GSG250</t>
  </si>
  <si>
    <t>Giò Tai Lưỡi Xào 250g</t>
  </si>
  <si>
    <t>Tai heo muối 400g</t>
  </si>
  <si>
    <t>Số lượng</t>
  </si>
  <si>
    <t>TH400</t>
  </si>
  <si>
    <t>BBM300</t>
  </si>
  <si>
    <t>ĐVT</t>
  </si>
  <si>
    <t>TH200</t>
  </si>
  <si>
    <t>CGM500</t>
  </si>
  <si>
    <t>Giò sụn gà 250g</t>
  </si>
  <si>
    <t>Đầu kỳ</t>
  </si>
  <si>
    <t>GTLX250G</t>
  </si>
  <si>
    <t>Đùi gà sốt cay 500g</t>
  </si>
  <si>
    <t>TỔNG HỢP TỒN KHO</t>
  </si>
  <si>
    <t>CN300</t>
  </si>
  <si>
    <t>Chân giò heo muối 500g</t>
  </si>
  <si>
    <t>GHC1000</t>
  </si>
  <si>
    <t>GTNH500</t>
  </si>
  <si>
    <t>Chả nướng 300g</t>
  </si>
  <si>
    <t>Chân giò heo muối 300g</t>
  </si>
  <si>
    <t>DGSC500</t>
  </si>
  <si>
    <t>Gà muối 500g</t>
  </si>
  <si>
    <t>Bắp bò muối 200g</t>
  </si>
  <si>
    <t>Giò lụa 500g</t>
  </si>
  <si>
    <t>Cuối kỳ</t>
  </si>
  <si>
    <t>Bắp giò heo muối vị Tayaki Coop Select 450g</t>
  </si>
  <si>
    <t>Tai heo muối 200g</t>
  </si>
  <si>
    <t>Mã hàng</t>
  </si>
  <si>
    <t>Tên hàng</t>
  </si>
  <si>
    <t>Tháng 01 năm 2023</t>
  </si>
  <si>
    <t>Gà hun cỏ xạ hương Coop Select 500g</t>
  </si>
  <si>
    <t>Túi</t>
  </si>
  <si>
    <t>Xuất kho</t>
  </si>
  <si>
    <t>Chả cốm 300g</t>
  </si>
  <si>
    <t>CC300</t>
  </si>
  <si>
    <t>GHC500</t>
  </si>
  <si>
    <t>GM500</t>
  </si>
  <si>
    <t>CGSC400</t>
  </si>
  <si>
    <t>Giò tai nấm hương 500g</t>
  </si>
  <si>
    <t>Giò lụa cây 250g</t>
  </si>
  <si>
    <t>Gà hun cỏ xạ hương 1kg</t>
  </si>
  <si>
    <t>Chân gà sốt cay 400g</t>
  </si>
  <si>
    <t>BBM500</t>
  </si>
  <si>
    <t>Kho Kế toán</t>
  </si>
  <si>
    <t>4145732444 (5069)</t>
  </si>
  <si>
    <t>C6 xuất dư 5 chả cốm</t>
  </si>
  <si>
    <t>4145908265 (1647)</t>
  </si>
  <si>
    <t>Số chứng từ</t>
  </si>
  <si>
    <t>Ghi chú chênh lệch</t>
  </si>
  <si>
    <t>4145893604 (4970)</t>
  </si>
  <si>
    <t>4145900376 (4173)</t>
  </si>
  <si>
    <t>C6 xuất dư 2 chân 300</t>
  </si>
  <si>
    <t>C6 xuất dư 5 chân 300</t>
  </si>
  <si>
    <t>Lotte Ba Đình</t>
  </si>
  <si>
    <t>Giao trùng đơn 2 lần, xuất dư 10 gà, 15 chân 500, 15 tai 400</t>
  </si>
  <si>
    <t>Lên bảng sai mã. Giao 3 đùi gà sốt cay nhưng bảng xuất mã 3 chân gà sốt cay</t>
  </si>
  <si>
    <t>Lên bảng sai mã. Giao 10 chả nướng nhưng bảng xuất 10 giò sụn gà</t>
  </si>
  <si>
    <t>C6 Lên bảng sai 3 chả nướng. Không thấy WCM nhập kho</t>
  </si>
  <si>
    <t>Tháng 1</t>
  </si>
  <si>
    <t>DGSC</t>
  </si>
  <si>
    <t>CGSC</t>
  </si>
  <si>
    <t>Kho xuất hàng</t>
  </si>
  <si>
    <t>C6</t>
  </si>
  <si>
    <t>GTLX250</t>
  </si>
  <si>
    <t>Báo giao 15 nhưng WCM chỉ nhập kho 10</t>
  </si>
  <si>
    <t>Báo giao 20 nhưng WCM chỉ nhập kho 10</t>
  </si>
  <si>
    <t>Nhập kho sau =&gt; xuất hóa đơn thiếu 5 GTLX</t>
  </si>
  <si>
    <t>Nhập kho sau =&gt; xuất hóa đơn thiếu 10 gà, 6 chân 300</t>
  </si>
  <si>
    <t>WCM không nhập kho 6 mọc</t>
  </si>
  <si>
    <t>Nhập kho sau, xuất hóa đơn thiếu 10 mọc</t>
  </si>
  <si>
    <t>Tmart00983</t>
  </si>
  <si>
    <t>16. Quầy Xala, tòa nhà Hemisco, Xala C6 không xuất kho, thực tế đã có đơn ký nhận 15 gà 500</t>
  </si>
  <si>
    <t>Tháng 02 năm 2023</t>
  </si>
  <si>
    <t>Tên kho : Kho Hàng C6 (22 )</t>
  </si>
  <si>
    <t>Tháng 2</t>
  </si>
  <si>
    <t>C6 lên bảng thiếu 5 Bắp 200</t>
  </si>
  <si>
    <t>Nhập kho sau =&gt; Xuất hóa đơn thiếu 10 chân 300</t>
  </si>
  <si>
    <t>WCM không nhập 3 chân 300 =&gt; C6 xuất dư</t>
  </si>
  <si>
    <t>Nhập bảng sai 5 GTLX thành 5 CGSC</t>
  </si>
  <si>
    <t>Nhập bảng sai 5 ĐGSC thành 5 CGSC</t>
  </si>
  <si>
    <t>Nhập bảng sai 5 GL250 thành 5 CN300</t>
  </si>
  <si>
    <t>Giao đơn 10 CN300, 5 mọc không nhập kho</t>
  </si>
  <si>
    <t>WCM chỉ nhập kho 10 gà =&gt; XK dư 5</t>
  </si>
  <si>
    <t>Tổng số lượng</t>
  </si>
  <si>
    <t>Đơn giá</t>
  </si>
  <si>
    <t>Thành tiền</t>
  </si>
  <si>
    <t>Xuất hóa đơn thiếu 10 gà 500, 5 chân 300, 5 GTLX</t>
  </si>
  <si>
    <t>Lên Bảng xuất kho thiếu 8 GM</t>
  </si>
  <si>
    <t>4146744849 (4815)</t>
  </si>
  <si>
    <t>Tmart Hưng Yên</t>
  </si>
  <si>
    <t>Lên bảng sai mã 5 MNH thành 5 GTLX</t>
  </si>
  <si>
    <t>Lên bảng dư 3 GTLX</t>
  </si>
  <si>
    <t>Tháng 3 năm 2023</t>
  </si>
  <si>
    <t>Tháng 3</t>
  </si>
  <si>
    <t>4309972-HP6009</t>
  </si>
  <si>
    <t>Cửa hàng xác nhận không nhận 3 tai 200</t>
  </si>
  <si>
    <t>Sổ kho</t>
  </si>
  <si>
    <t xml:space="preserve">hóa đơn 13712 </t>
  </si>
  <si>
    <t>Ghi xuất kho nhưng thực tế không giao</t>
  </si>
  <si>
    <t>Lên bảng sai mã 5 CGM300 thành 5 GM500</t>
  </si>
  <si>
    <t>GHK300</t>
  </si>
  <si>
    <t>Tháng 4 năm 2023</t>
  </si>
  <si>
    <t>Tháng 4</t>
  </si>
  <si>
    <t>cleverfood0004</t>
  </si>
  <si>
    <t>Lên bảng có giao ghi nợ hóa đơn =&gt; Chưa bổ sung hóa đơn</t>
  </si>
  <si>
    <t>4148679270 (1611)</t>
  </si>
  <si>
    <t>Kho xuất GSG250, thực WCM nhập kho GL250</t>
  </si>
  <si>
    <t>C6 xuất 5, WCM nhập 3 (không có ghi chú xì)</t>
  </si>
  <si>
    <t>Tháng 5 năm 2023</t>
  </si>
  <si>
    <t>Tháng 5</t>
  </si>
  <si>
    <t>Hóa đơn 30113</t>
  </si>
  <si>
    <t>Nhập sai CGM 500 thành CGM300</t>
  </si>
  <si>
    <t>Hóa đơn 31378</t>
  </si>
  <si>
    <t>Nhập sai CGM 300 thành GM500</t>
  </si>
  <si>
    <t>Hóa đơn 30119</t>
  </si>
  <si>
    <t>Hoa đơn 30039</t>
  </si>
  <si>
    <t>Thực xuất 3 MNH250 , bảng ghi 3 CGSC</t>
  </si>
  <si>
    <t>Cộng tổng hàng xuất sai dẫn đến chênh lệch 8 GHK300</t>
  </si>
  <si>
    <t>CGTM150</t>
  </si>
  <si>
    <t>CGXD150</t>
  </si>
  <si>
    <t>GXD500</t>
  </si>
  <si>
    <t>SHK200</t>
  </si>
  <si>
    <t>Tổng cộng</t>
  </si>
  <si>
    <t>Bảng kê C6</t>
  </si>
  <si>
    <t>Gà hun khói 300g</t>
  </si>
  <si>
    <t>Thực nhập MNH250, kho xuất GTLX250</t>
  </si>
  <si>
    <t>Tháng 6</t>
  </si>
  <si>
    <t>Cộng sổ hàng xuất sai dẫn đến chênh lệch 9 GTLX250</t>
  </si>
  <si>
    <t>Tháng 6 năm 2023</t>
  </si>
  <si>
    <t>Cộng sổ hàng xuất sai dẫn đến chênh lệch 2 MNH250</t>
  </si>
  <si>
    <t>Tháng 7</t>
  </si>
  <si>
    <t>lên bảng sai 5 BB200 thành 5 CGM500</t>
  </si>
  <si>
    <t>Đơn tay</t>
  </si>
  <si>
    <t>Giao đơn tay chưa lên doanh thu</t>
  </si>
  <si>
    <t>Xuất kho thiếu 5 CC300</t>
  </si>
  <si>
    <t>Giao trùng đơn 2 lần, xuất dư 10 gà 500, 8 chân 300, 8 bắp 200, 6 GTLX</t>
  </si>
  <si>
    <t xml:space="preserve">Giao hàng chưa lên doanh thu </t>
  </si>
  <si>
    <t>Xuất 10, thực nhận 5 CGM300</t>
  </si>
  <si>
    <t>Xuất sai mã CGSC thành MNH</t>
  </si>
  <si>
    <t>Xuất dư 2 gói CGSC</t>
  </si>
  <si>
    <t>Xuất sai mã CC300 thành CN300</t>
  </si>
  <si>
    <t>kl.hn</t>
  </si>
  <si>
    <t>Ghi chú thu tiền 4 gói nhưng chỉ xuất kho 2 gói</t>
  </si>
  <si>
    <t>Nhập lộn mã GTLX và MNH</t>
  </si>
  <si>
    <t>Thực nhập kho 5 GTLX, xuất kho 3</t>
  </si>
  <si>
    <t>Tháng 7 năm 2023</t>
  </si>
  <si>
    <t>Tháng 8 năm 2023</t>
  </si>
  <si>
    <t>Chân gà thảo mộc 150g</t>
  </si>
  <si>
    <t>Chân gà xì dầu 150g</t>
  </si>
  <si>
    <t>Gà xì dầu 500g</t>
  </si>
  <si>
    <t>Sườn hun khói 200g</t>
  </si>
  <si>
    <t>win5976</t>
  </si>
  <si>
    <t>Tháng 8</t>
  </si>
  <si>
    <t>Đơn tay chưa lên doanh thu</t>
  </si>
  <si>
    <t>win6482</t>
  </si>
  <si>
    <t>Nhập sai mã BB300 thành BB200</t>
  </si>
  <si>
    <t>Nhập sai mã CN300 thành CC300</t>
  </si>
  <si>
    <t>Nhập sai mã CGM300 thành GM500</t>
  </si>
  <si>
    <t>hóa đơn 49653</t>
  </si>
  <si>
    <t>Nhập sai mã CGM500 thành CGM 300</t>
  </si>
  <si>
    <t>win5161</t>
  </si>
  <si>
    <t>Xuất 5 CGSC nhưng ko ghi nhận doanh thu</t>
  </si>
  <si>
    <t>Đơn tay nhập kho những tháng sau</t>
  </si>
  <si>
    <t>Thực nhận ko có chả nướng</t>
  </si>
  <si>
    <t>Nhập sai mã GTLX thành MNH</t>
  </si>
  <si>
    <t>thực nhận 3 gói GTLX</t>
  </si>
  <si>
    <t>Nhập sai mã MNH thành GTLX</t>
  </si>
  <si>
    <t>Thực nhận CH 6, điền xuất kho 5</t>
  </si>
  <si>
    <t>hóa đơn 50759</t>
  </si>
  <si>
    <t>Cửa hàng thực nhận 2, kho xuất 5</t>
  </si>
  <si>
    <t>CH thực nhận 1, xuất kho 5</t>
  </si>
  <si>
    <t>CH thực nhận 5, xuất kho 6</t>
  </si>
  <si>
    <t>Tháng 9 năm 2023</t>
  </si>
  <si>
    <t>Tháng 10 năm 2023</t>
  </si>
  <si>
    <t>Tháng 11 năm 2023</t>
  </si>
  <si>
    <t>Tháng 12 năm 2023</t>
  </si>
  <si>
    <t>Tháng 9</t>
  </si>
  <si>
    <t>Năm 2023</t>
  </si>
  <si>
    <t>Xuất bán</t>
  </si>
  <si>
    <t>Xuất hủy</t>
  </si>
  <si>
    <t>Sổ Kế toán</t>
  </si>
  <si>
    <t>Tổng chênh lệch</t>
  </si>
  <si>
    <t>Chi tiết chênh lệch</t>
  </si>
  <si>
    <t>Ghi sổ sai</t>
  </si>
  <si>
    <t>Đơn tay ko lên DT</t>
  </si>
  <si>
    <t>Chênh lệch khác</t>
  </si>
  <si>
    <t>win5925</t>
  </si>
  <si>
    <t>Cửa hàng nhập kho không có 3 CC300</t>
  </si>
  <si>
    <t>Cửa hàng nhập kho không có 3 CC300, 3 GTLX</t>
  </si>
  <si>
    <t>Đơn đã hủy, thực tế CH không nhận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</si>
</sst>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4" fillId="0" borderId="1" xfId="0" applyFont="1" applyBorder="1"/>
    <xf numFmtId="0" fontId="6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/>
    <xf numFmtId="164" fontId="2" fillId="0" borderId="1" xfId="1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/>
    <xf numFmtId="38" fontId="6" fillId="0" borderId="1" xfId="1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38" fontId="5" fillId="3" borderId="1" xfId="1" applyNumberFormat="1" applyFont="1" applyFill="1" applyBorder="1" applyAlignment="1">
      <alignment horizontal="right" vertical="center"/>
    </xf>
    <xf numFmtId="38" fontId="4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8" fontId="6" fillId="4" borderId="1" xfId="1" applyNumberFormat="1" applyFont="1" applyFill="1" applyBorder="1" applyAlignment="1">
      <alignment horizontal="right" vertical="center"/>
    </xf>
    <xf numFmtId="38" fontId="6" fillId="5" borderId="1" xfId="1" applyNumberFormat="1" applyFont="1" applyFill="1" applyBorder="1" applyAlignment="1">
      <alignment horizontal="right" vertical="center"/>
    </xf>
    <xf numFmtId="38" fontId="4" fillId="0" borderId="1" xfId="1" applyNumberFormat="1" applyFont="1" applyBorder="1"/>
    <xf numFmtId="38" fontId="7" fillId="2" borderId="1" xfId="1" applyNumberFormat="1" applyFont="1" applyFill="1" applyBorder="1" applyAlignment="1">
      <alignment horizontal="center" vertical="center" wrapText="1"/>
    </xf>
    <xf numFmtId="38" fontId="4" fillId="0" borderId="0" xfId="1" applyNumberFormat="1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38" fontId="4" fillId="0" borderId="1" xfId="0" applyNumberFormat="1" applyFont="1" applyBorder="1"/>
    <xf numFmtId="0" fontId="5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8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38" fontId="6" fillId="0" borderId="1" xfId="1" applyNumberFormat="1" applyFont="1" applyFill="1" applyBorder="1" applyAlignment="1">
      <alignment horizontal="right" vertical="center"/>
    </xf>
    <xf numFmtId="38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8" fontId="7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8" fontId="6" fillId="7" borderId="1" xfId="1" applyNumberFormat="1" applyFont="1" applyFill="1" applyBorder="1" applyAlignment="1">
      <alignment horizontal="right" vertical="center"/>
    </xf>
    <xf numFmtId="38" fontId="6" fillId="8" borderId="1" xfId="1" applyNumberFormat="1" applyFont="1" applyFill="1" applyBorder="1" applyAlignment="1">
      <alignment horizontal="right" vertical="center"/>
    </xf>
    <xf numFmtId="38" fontId="6" fillId="9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38" fontId="7" fillId="5" borderId="5" xfId="1" applyNumberFormat="1" applyFont="1" applyFill="1" applyBorder="1" applyAlignment="1">
      <alignment horizontal="center" vertical="center" wrapText="1"/>
    </xf>
    <xf numFmtId="164" fontId="7" fillId="5" borderId="2" xfId="1" applyNumberFormat="1" applyFont="1" applyFill="1" applyBorder="1" applyAlignment="1">
      <alignment horizontal="center" vertical="center" wrapText="1"/>
    </xf>
    <xf numFmtId="164" fontId="7" fillId="5" borderId="3" xfId="1" applyNumberFormat="1" applyFont="1" applyFill="1" applyBorder="1" applyAlignment="1">
      <alignment horizontal="center" vertical="center" wrapText="1"/>
    </xf>
    <xf numFmtId="38" fontId="7" fillId="5" borderId="1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64" fontId="7" fillId="5" borderId="7" xfId="1" applyNumberFormat="1" applyFont="1" applyFill="1" applyBorder="1" applyAlignment="1">
      <alignment horizontal="center" vertical="center" wrapText="1"/>
    </xf>
    <xf numFmtId="38" fontId="7" fillId="5" borderId="7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32"/>
  <sheetViews>
    <sheetView topLeftCell="A5" zoomScaleNormal="100" workbookViewId="0">
      <selection activeCell="B7" sqref="B7:D32"/>
    </sheetView>
  </sheetViews>
  <sheetFormatPr defaultColWidth="9.140625" defaultRowHeight="15" outlineLevelRow="1" x14ac:dyDescent="0.25"/>
  <cols>
    <col min="1" max="1" width="5.7109375" style="1" customWidth="1"/>
    <col min="2" max="2" width="12.140625" style="1" customWidth="1"/>
    <col min="3" max="3" width="40.140625" style="1" bestFit="1" customWidth="1"/>
    <col min="4" max="4" width="5.42578125" style="1" bestFit="1" customWidth="1"/>
    <col min="5" max="5" width="9.7109375" style="8" bestFit="1" customWidth="1"/>
    <col min="6" max="6" width="13.7109375" style="8" bestFit="1" customWidth="1"/>
    <col min="7" max="7" width="10.85546875" style="8" bestFit="1" customWidth="1"/>
    <col min="8" max="8" width="11.28515625" style="8" customWidth="1"/>
    <col min="9" max="10" width="9.7109375" style="8" bestFit="1" customWidth="1"/>
    <col min="11" max="11" width="10.85546875" style="8" bestFit="1" customWidth="1"/>
    <col min="12" max="12" width="13.7109375" style="8" bestFit="1" customWidth="1"/>
    <col min="13" max="13" width="12.5703125" style="8" customWidth="1"/>
    <col min="14" max="14" width="12.140625" style="1" customWidth="1"/>
    <col min="15" max="15" width="10.85546875" style="1" customWidth="1"/>
    <col min="16" max="16" width="12.28515625" style="1" customWidth="1"/>
    <col min="17" max="17" width="11.28515625" style="1" customWidth="1"/>
    <col min="18" max="16384" width="9.140625" style="1"/>
  </cols>
  <sheetData>
    <row r="1" spans="1:18" ht="18.75" x14ac:dyDescent="0.3">
      <c r="A1" s="52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8" ht="18.75" x14ac:dyDescent="0.3">
      <c r="A2" s="52" t="s">
        <v>188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8" s="5" customFormat="1" ht="16.5" customHeight="1" x14ac:dyDescent="0.2">
      <c r="A3" s="4"/>
      <c r="B3" s="64" t="s">
        <v>38</v>
      </c>
      <c r="C3" s="64" t="s">
        <v>39</v>
      </c>
      <c r="D3" s="64" t="s">
        <v>17</v>
      </c>
      <c r="E3" s="65" t="s">
        <v>21</v>
      </c>
      <c r="F3" s="66" t="s">
        <v>10</v>
      </c>
      <c r="G3" s="66"/>
      <c r="H3" s="66" t="s">
        <v>43</v>
      </c>
      <c r="I3" s="66"/>
      <c r="J3" s="66"/>
      <c r="K3" s="66"/>
      <c r="L3" s="66" t="s">
        <v>35</v>
      </c>
      <c r="M3" s="66"/>
      <c r="N3" s="60" t="s">
        <v>192</v>
      </c>
      <c r="O3" s="61" t="s">
        <v>193</v>
      </c>
      <c r="P3" s="62"/>
      <c r="Q3" s="63"/>
      <c r="R3" s="59"/>
    </row>
    <row r="4" spans="1:18" s="5" customFormat="1" ht="15" customHeight="1" x14ac:dyDescent="0.2">
      <c r="A4" s="4"/>
      <c r="B4" s="67"/>
      <c r="C4" s="67"/>
      <c r="D4" s="67"/>
      <c r="E4" s="68" t="s">
        <v>14</v>
      </c>
      <c r="F4" s="68" t="s">
        <v>191</v>
      </c>
      <c r="G4" s="69" t="s">
        <v>107</v>
      </c>
      <c r="H4" s="70" t="s">
        <v>191</v>
      </c>
      <c r="I4" s="71"/>
      <c r="J4" s="72" t="s">
        <v>107</v>
      </c>
      <c r="K4" s="72"/>
      <c r="L4" s="68" t="s">
        <v>191</v>
      </c>
      <c r="M4" s="69" t="s">
        <v>107</v>
      </c>
      <c r="N4" s="60"/>
      <c r="O4" s="60" t="s">
        <v>194</v>
      </c>
      <c r="P4" s="60" t="s">
        <v>195</v>
      </c>
      <c r="Q4" s="60" t="s">
        <v>196</v>
      </c>
      <c r="R4" s="58"/>
    </row>
    <row r="5" spans="1:18" s="5" customFormat="1" ht="15" customHeight="1" x14ac:dyDescent="0.2">
      <c r="A5" s="4"/>
      <c r="B5" s="73"/>
      <c r="C5" s="73"/>
      <c r="D5" s="73"/>
      <c r="E5" s="74"/>
      <c r="F5" s="74"/>
      <c r="G5" s="75"/>
      <c r="H5" s="65" t="s">
        <v>189</v>
      </c>
      <c r="I5" s="65" t="s">
        <v>190</v>
      </c>
      <c r="J5" s="65" t="s">
        <v>189</v>
      </c>
      <c r="K5" s="65" t="s">
        <v>190</v>
      </c>
      <c r="L5" s="74"/>
      <c r="M5" s="75"/>
      <c r="N5" s="60"/>
      <c r="O5" s="60"/>
      <c r="P5" s="60"/>
      <c r="Q5" s="60"/>
      <c r="R5" s="58"/>
    </row>
    <row r="6" spans="1:18" s="5" customFormat="1" ht="14.25" x14ac:dyDescent="0.2">
      <c r="A6" s="10" t="s">
        <v>1</v>
      </c>
      <c r="B6" s="11"/>
      <c r="C6" s="11"/>
      <c r="D6" s="11"/>
      <c r="E6" s="12">
        <f t="shared" ref="E6:M6" si="0">SUM(E7:E32)</f>
        <v>3626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3626</v>
      </c>
      <c r="M6" s="12">
        <f t="shared" si="0"/>
        <v>3626</v>
      </c>
      <c r="N6" s="12">
        <f>L6-M6</f>
        <v>0</v>
      </c>
      <c r="O6" s="12"/>
      <c r="P6" s="12"/>
      <c r="Q6" s="12"/>
    </row>
    <row r="7" spans="1:18" outlineLevel="1" x14ac:dyDescent="0.25">
      <c r="A7" s="2"/>
      <c r="B7" s="3" t="s">
        <v>0</v>
      </c>
      <c r="C7" s="3" t="s">
        <v>33</v>
      </c>
      <c r="D7" s="3" t="s">
        <v>42</v>
      </c>
      <c r="E7" s="9">
        <v>153</v>
      </c>
      <c r="F7" s="55"/>
      <c r="G7" s="55"/>
      <c r="H7" s="56"/>
      <c r="I7" s="56"/>
      <c r="J7" s="56"/>
      <c r="K7" s="56"/>
      <c r="L7" s="57">
        <f>E7+F7-H7-I7</f>
        <v>153</v>
      </c>
      <c r="M7" s="57">
        <f>E7+G7-J7-K7</f>
        <v>153</v>
      </c>
      <c r="N7" s="33">
        <f t="shared" ref="N7:N32" si="1">L7-M7</f>
        <v>0</v>
      </c>
      <c r="O7" s="2"/>
      <c r="P7" s="2"/>
      <c r="Q7" s="2"/>
    </row>
    <row r="8" spans="1:18" outlineLevel="1" x14ac:dyDescent="0.25">
      <c r="A8" s="2"/>
      <c r="B8" s="3" t="s">
        <v>16</v>
      </c>
      <c r="C8" s="3" t="s">
        <v>8</v>
      </c>
      <c r="D8" s="3" t="s">
        <v>42</v>
      </c>
      <c r="E8" s="9">
        <v>0</v>
      </c>
      <c r="F8" s="55"/>
      <c r="G8" s="55"/>
      <c r="H8" s="56"/>
      <c r="I8" s="56"/>
      <c r="J8" s="56"/>
      <c r="K8" s="56"/>
      <c r="L8" s="57">
        <f t="shared" ref="L8:L31" si="2">E8+F8-H8-I8</f>
        <v>0</v>
      </c>
      <c r="M8" s="57">
        <f t="shared" ref="M8:M31" si="3">E8+G8-J8-K8</f>
        <v>0</v>
      </c>
      <c r="N8" s="33">
        <f t="shared" si="1"/>
        <v>0</v>
      </c>
      <c r="O8" s="2"/>
      <c r="P8" s="2"/>
      <c r="Q8" s="2"/>
    </row>
    <row r="9" spans="1:18" outlineLevel="1" x14ac:dyDescent="0.25">
      <c r="A9" s="2"/>
      <c r="B9" s="3" t="s">
        <v>53</v>
      </c>
      <c r="C9" s="3" t="s">
        <v>4</v>
      </c>
      <c r="D9" s="3" t="s">
        <v>42</v>
      </c>
      <c r="E9" s="9">
        <v>0</v>
      </c>
      <c r="F9" s="55"/>
      <c r="G9" s="55"/>
      <c r="H9" s="56"/>
      <c r="I9" s="56"/>
      <c r="J9" s="56"/>
      <c r="K9" s="56"/>
      <c r="L9" s="57">
        <f t="shared" si="2"/>
        <v>0</v>
      </c>
      <c r="M9" s="57">
        <f t="shared" si="3"/>
        <v>0</v>
      </c>
      <c r="N9" s="33">
        <f t="shared" si="1"/>
        <v>0</v>
      </c>
      <c r="O9" s="2"/>
      <c r="P9" s="2"/>
      <c r="Q9" s="2"/>
    </row>
    <row r="10" spans="1:18" outlineLevel="1" x14ac:dyDescent="0.25">
      <c r="A10" s="2"/>
      <c r="B10" s="3" t="s">
        <v>2</v>
      </c>
      <c r="C10" s="3" t="s">
        <v>36</v>
      </c>
      <c r="D10" s="3" t="s">
        <v>42</v>
      </c>
      <c r="E10" s="9">
        <v>0</v>
      </c>
      <c r="F10" s="55"/>
      <c r="G10" s="55"/>
      <c r="H10" s="56"/>
      <c r="I10" s="56"/>
      <c r="J10" s="56"/>
      <c r="K10" s="56"/>
      <c r="L10" s="57">
        <f t="shared" si="2"/>
        <v>0</v>
      </c>
      <c r="M10" s="57">
        <f t="shared" si="3"/>
        <v>0</v>
      </c>
      <c r="N10" s="33">
        <f t="shared" si="1"/>
        <v>0</v>
      </c>
      <c r="O10" s="2"/>
      <c r="P10" s="2"/>
      <c r="Q10" s="2"/>
    </row>
    <row r="11" spans="1:18" outlineLevel="1" x14ac:dyDescent="0.25">
      <c r="A11" s="2"/>
      <c r="B11" s="3" t="s">
        <v>45</v>
      </c>
      <c r="C11" s="3" t="s">
        <v>44</v>
      </c>
      <c r="D11" s="3" t="s">
        <v>42</v>
      </c>
      <c r="E11" s="9">
        <v>383</v>
      </c>
      <c r="F11" s="55"/>
      <c r="G11" s="55"/>
      <c r="H11" s="56"/>
      <c r="I11" s="56"/>
      <c r="J11" s="56"/>
      <c r="K11" s="56"/>
      <c r="L11" s="57">
        <f t="shared" si="2"/>
        <v>383</v>
      </c>
      <c r="M11" s="57">
        <f t="shared" si="3"/>
        <v>383</v>
      </c>
      <c r="N11" s="33">
        <f t="shared" si="1"/>
        <v>0</v>
      </c>
      <c r="O11" s="2"/>
      <c r="P11" s="2"/>
      <c r="Q11" s="2"/>
    </row>
    <row r="12" spans="1:18" outlineLevel="1" x14ac:dyDescent="0.25">
      <c r="A12" s="2"/>
      <c r="B12" s="3" t="s">
        <v>5</v>
      </c>
      <c r="C12" s="3" t="s">
        <v>30</v>
      </c>
      <c r="D12" s="3" t="s">
        <v>42</v>
      </c>
      <c r="E12" s="9">
        <v>378</v>
      </c>
      <c r="F12" s="55"/>
      <c r="G12" s="55"/>
      <c r="H12" s="56"/>
      <c r="I12" s="56"/>
      <c r="J12" s="56"/>
      <c r="K12" s="56"/>
      <c r="L12" s="57">
        <f t="shared" si="2"/>
        <v>378</v>
      </c>
      <c r="M12" s="57">
        <f t="shared" si="3"/>
        <v>378</v>
      </c>
      <c r="N12" s="33">
        <f t="shared" si="1"/>
        <v>0</v>
      </c>
      <c r="O12" s="2"/>
      <c r="P12" s="2"/>
      <c r="Q12" s="2"/>
    </row>
    <row r="13" spans="1:18" outlineLevel="1" x14ac:dyDescent="0.25">
      <c r="A13" s="2"/>
      <c r="B13" s="3" t="s">
        <v>19</v>
      </c>
      <c r="C13" s="3" t="s">
        <v>26</v>
      </c>
      <c r="D13" s="3" t="s">
        <v>42</v>
      </c>
      <c r="E13" s="9">
        <v>88</v>
      </c>
      <c r="F13" s="55"/>
      <c r="G13" s="55"/>
      <c r="H13" s="56"/>
      <c r="I13" s="56"/>
      <c r="J13" s="56"/>
      <c r="K13" s="56"/>
      <c r="L13" s="57">
        <f t="shared" si="2"/>
        <v>88</v>
      </c>
      <c r="M13" s="57">
        <f t="shared" si="3"/>
        <v>88</v>
      </c>
      <c r="N13" s="33">
        <f t="shared" si="1"/>
        <v>0</v>
      </c>
      <c r="O13" s="2"/>
      <c r="P13" s="2"/>
      <c r="Q13" s="2"/>
    </row>
    <row r="14" spans="1:18" outlineLevel="1" x14ac:dyDescent="0.25">
      <c r="A14" s="2"/>
      <c r="B14" s="3" t="s">
        <v>48</v>
      </c>
      <c r="C14" s="3" t="s">
        <v>52</v>
      </c>
      <c r="D14" s="3" t="s">
        <v>42</v>
      </c>
      <c r="E14" s="9">
        <v>138</v>
      </c>
      <c r="F14" s="55"/>
      <c r="G14" s="55"/>
      <c r="H14" s="56"/>
      <c r="I14" s="56"/>
      <c r="J14" s="56"/>
      <c r="K14" s="56"/>
      <c r="L14" s="57">
        <f t="shared" si="2"/>
        <v>138</v>
      </c>
      <c r="M14" s="57">
        <f t="shared" si="3"/>
        <v>138</v>
      </c>
      <c r="N14" s="33">
        <f t="shared" si="1"/>
        <v>0</v>
      </c>
      <c r="O14" s="2"/>
      <c r="P14" s="2"/>
      <c r="Q14" s="2"/>
    </row>
    <row r="15" spans="1:18" outlineLevel="1" x14ac:dyDescent="0.25">
      <c r="A15" s="2"/>
      <c r="B15" s="3" t="s">
        <v>129</v>
      </c>
      <c r="C15" s="3" t="s">
        <v>158</v>
      </c>
      <c r="D15" s="3" t="s">
        <v>42</v>
      </c>
      <c r="E15" s="9">
        <v>0</v>
      </c>
      <c r="F15" s="55"/>
      <c r="G15" s="55"/>
      <c r="H15" s="56"/>
      <c r="I15" s="56"/>
      <c r="J15" s="56"/>
      <c r="K15" s="56"/>
      <c r="L15" s="57">
        <f t="shared" si="2"/>
        <v>0</v>
      </c>
      <c r="M15" s="57">
        <f t="shared" si="3"/>
        <v>0</v>
      </c>
      <c r="N15" s="33">
        <f t="shared" si="1"/>
        <v>0</v>
      </c>
      <c r="O15" s="2"/>
      <c r="P15" s="2"/>
      <c r="Q15" s="2"/>
    </row>
    <row r="16" spans="1:18" outlineLevel="1" x14ac:dyDescent="0.25">
      <c r="A16" s="2"/>
      <c r="B16" s="3" t="s">
        <v>130</v>
      </c>
      <c r="C16" s="3" t="s">
        <v>159</v>
      </c>
      <c r="D16" s="3" t="s">
        <v>42</v>
      </c>
      <c r="E16" s="9">
        <v>0</v>
      </c>
      <c r="F16" s="55"/>
      <c r="G16" s="55"/>
      <c r="H16" s="56"/>
      <c r="I16" s="56"/>
      <c r="J16" s="56"/>
      <c r="K16" s="56"/>
      <c r="L16" s="57">
        <f t="shared" si="2"/>
        <v>0</v>
      </c>
      <c r="M16" s="57">
        <f t="shared" si="3"/>
        <v>0</v>
      </c>
      <c r="N16" s="33">
        <f t="shared" si="1"/>
        <v>0</v>
      </c>
      <c r="O16" s="2"/>
      <c r="P16" s="2"/>
      <c r="Q16" s="2"/>
    </row>
    <row r="17" spans="1:17" outlineLevel="1" x14ac:dyDescent="0.25">
      <c r="A17" s="2"/>
      <c r="B17" s="3" t="s">
        <v>25</v>
      </c>
      <c r="C17" s="3" t="s">
        <v>29</v>
      </c>
      <c r="D17" s="3" t="s">
        <v>42</v>
      </c>
      <c r="E17" s="9">
        <v>99</v>
      </c>
      <c r="F17" s="55"/>
      <c r="G17" s="55"/>
      <c r="H17" s="56"/>
      <c r="I17" s="56"/>
      <c r="J17" s="56"/>
      <c r="K17" s="56"/>
      <c r="L17" s="57">
        <f t="shared" si="2"/>
        <v>99</v>
      </c>
      <c r="M17" s="57">
        <f t="shared" si="3"/>
        <v>99</v>
      </c>
      <c r="N17" s="33">
        <f t="shared" si="1"/>
        <v>0</v>
      </c>
      <c r="O17" s="2"/>
      <c r="P17" s="2"/>
      <c r="Q17" s="2"/>
    </row>
    <row r="18" spans="1:17" outlineLevel="1" x14ac:dyDescent="0.25">
      <c r="A18" s="2"/>
      <c r="B18" s="3" t="s">
        <v>31</v>
      </c>
      <c r="C18" s="3" t="s">
        <v>23</v>
      </c>
      <c r="D18" s="3" t="s">
        <v>42</v>
      </c>
      <c r="E18" s="9">
        <v>182</v>
      </c>
      <c r="F18" s="55"/>
      <c r="G18" s="55"/>
      <c r="H18" s="56"/>
      <c r="I18" s="56"/>
      <c r="J18" s="56"/>
      <c r="K18" s="56"/>
      <c r="L18" s="57">
        <f t="shared" si="2"/>
        <v>182</v>
      </c>
      <c r="M18" s="57">
        <f t="shared" si="3"/>
        <v>182</v>
      </c>
      <c r="N18" s="33">
        <f t="shared" si="1"/>
        <v>0</v>
      </c>
      <c r="O18" s="2"/>
      <c r="P18" s="2"/>
      <c r="Q18" s="2"/>
    </row>
    <row r="19" spans="1:17" outlineLevel="1" x14ac:dyDescent="0.25">
      <c r="A19" s="2"/>
      <c r="B19" s="3" t="s">
        <v>27</v>
      </c>
      <c r="C19" s="3" t="s">
        <v>51</v>
      </c>
      <c r="D19" s="3" t="s">
        <v>42</v>
      </c>
      <c r="E19" s="9">
        <v>48</v>
      </c>
      <c r="F19" s="55"/>
      <c r="G19" s="55"/>
      <c r="H19" s="56"/>
      <c r="I19" s="56"/>
      <c r="J19" s="56"/>
      <c r="K19" s="56"/>
      <c r="L19" s="57">
        <f t="shared" si="2"/>
        <v>48</v>
      </c>
      <c r="M19" s="57">
        <f t="shared" si="3"/>
        <v>48</v>
      </c>
      <c r="N19" s="33">
        <f t="shared" si="1"/>
        <v>0</v>
      </c>
      <c r="O19" s="2"/>
      <c r="P19" s="2"/>
      <c r="Q19" s="2"/>
    </row>
    <row r="20" spans="1:17" outlineLevel="1" x14ac:dyDescent="0.25">
      <c r="A20" s="2"/>
      <c r="B20" s="3" t="s">
        <v>46</v>
      </c>
      <c r="C20" s="3" t="s">
        <v>41</v>
      </c>
      <c r="D20" s="3" t="s">
        <v>42</v>
      </c>
      <c r="E20" s="9">
        <v>0</v>
      </c>
      <c r="F20" s="55"/>
      <c r="G20" s="55"/>
      <c r="H20" s="56"/>
      <c r="I20" s="56"/>
      <c r="J20" s="56"/>
      <c r="K20" s="56"/>
      <c r="L20" s="57">
        <f t="shared" si="2"/>
        <v>0</v>
      </c>
      <c r="M20" s="57">
        <f t="shared" si="3"/>
        <v>0</v>
      </c>
      <c r="N20" s="33">
        <f t="shared" si="1"/>
        <v>0</v>
      </c>
      <c r="O20" s="2"/>
      <c r="P20" s="2"/>
      <c r="Q20" s="2"/>
    </row>
    <row r="21" spans="1:17" outlineLevel="1" x14ac:dyDescent="0.25">
      <c r="A21" s="2"/>
      <c r="B21" s="3" t="s">
        <v>7</v>
      </c>
      <c r="C21" s="3" t="s">
        <v>50</v>
      </c>
      <c r="D21" s="3" t="s">
        <v>42</v>
      </c>
      <c r="E21" s="9">
        <v>83</v>
      </c>
      <c r="F21" s="55"/>
      <c r="G21" s="55"/>
      <c r="H21" s="56"/>
      <c r="I21" s="56"/>
      <c r="J21" s="56"/>
      <c r="K21" s="56"/>
      <c r="L21" s="57">
        <f t="shared" si="2"/>
        <v>83</v>
      </c>
      <c r="M21" s="57">
        <f t="shared" si="3"/>
        <v>83</v>
      </c>
      <c r="N21" s="33">
        <f t="shared" si="1"/>
        <v>0</v>
      </c>
      <c r="O21" s="2"/>
      <c r="P21" s="2"/>
      <c r="Q21" s="2"/>
    </row>
    <row r="22" spans="1:17" outlineLevel="1" x14ac:dyDescent="0.25">
      <c r="A22" s="2"/>
      <c r="B22" s="3" t="s">
        <v>9</v>
      </c>
      <c r="C22" s="3" t="s">
        <v>34</v>
      </c>
      <c r="D22" s="3" t="s">
        <v>42</v>
      </c>
      <c r="E22" s="9">
        <v>30</v>
      </c>
      <c r="F22" s="55"/>
      <c r="G22" s="55"/>
      <c r="H22" s="56"/>
      <c r="I22" s="56"/>
      <c r="J22" s="56"/>
      <c r="K22" s="56"/>
      <c r="L22" s="57">
        <f t="shared" si="2"/>
        <v>30</v>
      </c>
      <c r="M22" s="57">
        <f t="shared" si="3"/>
        <v>30</v>
      </c>
      <c r="N22" s="33">
        <f t="shared" si="1"/>
        <v>0</v>
      </c>
      <c r="O22" s="2"/>
      <c r="P22" s="2"/>
      <c r="Q22" s="2"/>
    </row>
    <row r="23" spans="1:17" outlineLevel="1" x14ac:dyDescent="0.25">
      <c r="A23" s="2"/>
      <c r="B23" s="3" t="s">
        <v>47</v>
      </c>
      <c r="C23" s="3" t="s">
        <v>32</v>
      </c>
      <c r="D23" s="3" t="s">
        <v>42</v>
      </c>
      <c r="E23" s="9">
        <v>908</v>
      </c>
      <c r="F23" s="55"/>
      <c r="G23" s="55"/>
      <c r="H23" s="56"/>
      <c r="I23" s="56"/>
      <c r="J23" s="56"/>
      <c r="K23" s="56"/>
      <c r="L23" s="57">
        <f t="shared" si="2"/>
        <v>908</v>
      </c>
      <c r="M23" s="57">
        <f t="shared" si="3"/>
        <v>908</v>
      </c>
      <c r="N23" s="33">
        <f t="shared" si="1"/>
        <v>0</v>
      </c>
      <c r="O23" s="2"/>
      <c r="P23" s="2"/>
      <c r="Q23" s="2"/>
    </row>
    <row r="24" spans="1:17" outlineLevel="1" x14ac:dyDescent="0.25">
      <c r="A24" s="2"/>
      <c r="B24" s="3" t="s">
        <v>111</v>
      </c>
      <c r="C24" s="3" t="s">
        <v>135</v>
      </c>
      <c r="D24" s="3" t="s">
        <v>42</v>
      </c>
      <c r="E24" s="9">
        <v>0</v>
      </c>
      <c r="F24" s="55"/>
      <c r="G24" s="55"/>
      <c r="H24" s="56"/>
      <c r="I24" s="56"/>
      <c r="J24" s="56"/>
      <c r="K24" s="56"/>
      <c r="L24" s="57">
        <f t="shared" si="2"/>
        <v>0</v>
      </c>
      <c r="M24" s="57">
        <f t="shared" si="3"/>
        <v>0</v>
      </c>
      <c r="N24" s="33">
        <f t="shared" si="1"/>
        <v>0</v>
      </c>
      <c r="O24" s="2"/>
      <c r="P24" s="2"/>
      <c r="Q24" s="2"/>
    </row>
    <row r="25" spans="1:17" outlineLevel="1" x14ac:dyDescent="0.25">
      <c r="A25" s="2"/>
      <c r="B25" s="3" t="s">
        <v>11</v>
      </c>
      <c r="C25" s="3" t="s">
        <v>20</v>
      </c>
      <c r="D25" s="3" t="s">
        <v>42</v>
      </c>
      <c r="E25" s="9">
        <v>40</v>
      </c>
      <c r="F25" s="55"/>
      <c r="G25" s="55"/>
      <c r="H25" s="56"/>
      <c r="I25" s="56"/>
      <c r="J25" s="56"/>
      <c r="K25" s="56"/>
      <c r="L25" s="57">
        <f t="shared" si="2"/>
        <v>40</v>
      </c>
      <c r="M25" s="57">
        <f t="shared" si="3"/>
        <v>40</v>
      </c>
      <c r="N25" s="33">
        <f t="shared" si="1"/>
        <v>0</v>
      </c>
      <c r="O25" s="2"/>
      <c r="P25" s="2"/>
      <c r="Q25" s="2"/>
    </row>
    <row r="26" spans="1:17" outlineLevel="1" x14ac:dyDescent="0.25">
      <c r="A26" s="2"/>
      <c r="B26" s="3" t="s">
        <v>22</v>
      </c>
      <c r="C26" s="3" t="s">
        <v>12</v>
      </c>
      <c r="D26" s="3" t="s">
        <v>42</v>
      </c>
      <c r="E26" s="9">
        <v>494</v>
      </c>
      <c r="F26" s="55"/>
      <c r="G26" s="55"/>
      <c r="H26" s="56"/>
      <c r="I26" s="56"/>
      <c r="J26" s="56"/>
      <c r="K26" s="56"/>
      <c r="L26" s="57">
        <f t="shared" si="2"/>
        <v>494</v>
      </c>
      <c r="M26" s="57">
        <f t="shared" si="3"/>
        <v>494</v>
      </c>
      <c r="N26" s="33">
        <f t="shared" si="1"/>
        <v>0</v>
      </c>
      <c r="O26" s="2"/>
      <c r="P26" s="2"/>
      <c r="Q26" s="2"/>
    </row>
    <row r="27" spans="1:17" outlineLevel="1" x14ac:dyDescent="0.25">
      <c r="A27" s="2"/>
      <c r="B27" s="3" t="s">
        <v>28</v>
      </c>
      <c r="C27" s="3" t="s">
        <v>49</v>
      </c>
      <c r="D27" s="3" t="s">
        <v>42</v>
      </c>
      <c r="E27" s="9">
        <v>-4</v>
      </c>
      <c r="F27" s="55"/>
      <c r="G27" s="55"/>
      <c r="H27" s="56"/>
      <c r="I27" s="56"/>
      <c r="J27" s="56"/>
      <c r="K27" s="56"/>
      <c r="L27" s="57">
        <f t="shared" si="2"/>
        <v>-4</v>
      </c>
      <c r="M27" s="57">
        <f t="shared" si="3"/>
        <v>-4</v>
      </c>
      <c r="N27" s="33">
        <f t="shared" si="1"/>
        <v>0</v>
      </c>
      <c r="O27" s="2"/>
      <c r="P27" s="2"/>
      <c r="Q27" s="2"/>
    </row>
    <row r="28" spans="1:17" outlineLevel="1" x14ac:dyDescent="0.25">
      <c r="A28" s="2"/>
      <c r="B28" s="3" t="s">
        <v>131</v>
      </c>
      <c r="C28" s="3" t="s">
        <v>160</v>
      </c>
      <c r="D28" s="3" t="s">
        <v>42</v>
      </c>
      <c r="E28" s="9">
        <v>0</v>
      </c>
      <c r="F28" s="55"/>
      <c r="G28" s="55"/>
      <c r="H28" s="56"/>
      <c r="I28" s="56"/>
      <c r="J28" s="56"/>
      <c r="K28" s="56"/>
      <c r="L28" s="57">
        <f t="shared" si="2"/>
        <v>0</v>
      </c>
      <c r="M28" s="57">
        <f t="shared" si="3"/>
        <v>0</v>
      </c>
      <c r="N28" s="33">
        <f t="shared" si="1"/>
        <v>0</v>
      </c>
      <c r="O28" s="2"/>
      <c r="P28" s="2"/>
      <c r="Q28" s="2"/>
    </row>
    <row r="29" spans="1:17" outlineLevel="1" x14ac:dyDescent="0.25">
      <c r="A29" s="2"/>
      <c r="B29" s="3" t="s">
        <v>3</v>
      </c>
      <c r="C29" s="3" t="s">
        <v>6</v>
      </c>
      <c r="D29" s="3" t="s">
        <v>42</v>
      </c>
      <c r="E29" s="9">
        <v>567</v>
      </c>
      <c r="F29" s="55"/>
      <c r="G29" s="55"/>
      <c r="H29" s="56"/>
      <c r="I29" s="56"/>
      <c r="J29" s="56"/>
      <c r="K29" s="56"/>
      <c r="L29" s="57">
        <f t="shared" si="2"/>
        <v>567</v>
      </c>
      <c r="M29" s="57">
        <f t="shared" si="3"/>
        <v>567</v>
      </c>
      <c r="N29" s="33">
        <f t="shared" si="1"/>
        <v>0</v>
      </c>
      <c r="O29" s="2"/>
      <c r="P29" s="2"/>
      <c r="Q29" s="2"/>
    </row>
    <row r="30" spans="1:17" outlineLevel="1" x14ac:dyDescent="0.25">
      <c r="A30" s="2"/>
      <c r="B30" s="3" t="s">
        <v>132</v>
      </c>
      <c r="C30" s="3" t="s">
        <v>161</v>
      </c>
      <c r="D30" s="3" t="s">
        <v>42</v>
      </c>
      <c r="E30" s="9">
        <v>0</v>
      </c>
      <c r="F30" s="55"/>
      <c r="G30" s="55"/>
      <c r="H30" s="56"/>
      <c r="I30" s="56"/>
      <c r="J30" s="56"/>
      <c r="K30" s="56"/>
      <c r="L30" s="57">
        <f t="shared" si="2"/>
        <v>0</v>
      </c>
      <c r="M30" s="57">
        <f t="shared" si="3"/>
        <v>0</v>
      </c>
      <c r="N30" s="33">
        <f t="shared" si="1"/>
        <v>0</v>
      </c>
      <c r="O30" s="2"/>
      <c r="P30" s="2"/>
      <c r="Q30" s="2"/>
    </row>
    <row r="31" spans="1:17" outlineLevel="1" x14ac:dyDescent="0.25">
      <c r="A31" s="2"/>
      <c r="B31" s="3" t="s">
        <v>18</v>
      </c>
      <c r="C31" s="3" t="s">
        <v>37</v>
      </c>
      <c r="D31" s="3" t="s">
        <v>42</v>
      </c>
      <c r="E31" s="9">
        <v>39</v>
      </c>
      <c r="F31" s="55"/>
      <c r="G31" s="55"/>
      <c r="H31" s="56"/>
      <c r="I31" s="56"/>
      <c r="J31" s="56"/>
      <c r="K31" s="56"/>
      <c r="L31" s="57">
        <f t="shared" si="2"/>
        <v>39</v>
      </c>
      <c r="M31" s="57">
        <f t="shared" si="3"/>
        <v>39</v>
      </c>
      <c r="N31" s="33">
        <f t="shared" si="1"/>
        <v>0</v>
      </c>
      <c r="O31" s="2"/>
      <c r="P31" s="2"/>
      <c r="Q31" s="2"/>
    </row>
    <row r="32" spans="1:17" outlineLevel="1" x14ac:dyDescent="0.25">
      <c r="A32" s="2"/>
      <c r="B32" s="3" t="s">
        <v>15</v>
      </c>
      <c r="C32" s="3" t="s">
        <v>13</v>
      </c>
      <c r="D32" s="3" t="s">
        <v>42</v>
      </c>
      <c r="E32" s="9">
        <v>0</v>
      </c>
      <c r="F32" s="55"/>
      <c r="G32" s="55"/>
      <c r="H32" s="56"/>
      <c r="I32" s="56"/>
      <c r="J32" s="56"/>
      <c r="K32" s="56"/>
      <c r="L32" s="57">
        <f t="shared" ref="L32" si="4">E32+F32-H32-I32</f>
        <v>0</v>
      </c>
      <c r="M32" s="57">
        <f t="shared" ref="M32" si="5">E32+G32-J32-K32</f>
        <v>0</v>
      </c>
      <c r="N32" s="33">
        <f t="shared" si="1"/>
        <v>0</v>
      </c>
      <c r="O32" s="2"/>
      <c r="P32" s="2"/>
      <c r="Q32" s="2"/>
    </row>
  </sheetData>
  <mergeCells count="21">
    <mergeCell ref="O3:Q3"/>
    <mergeCell ref="H4:I4"/>
    <mergeCell ref="J4:K4"/>
    <mergeCell ref="M4:M5"/>
    <mergeCell ref="L4:L5"/>
    <mergeCell ref="N3:N5"/>
    <mergeCell ref="R4:R5"/>
    <mergeCell ref="Q4:Q5"/>
    <mergeCell ref="P4:P5"/>
    <mergeCell ref="O4:O5"/>
    <mergeCell ref="D3:D5"/>
    <mergeCell ref="C3:C5"/>
    <mergeCell ref="B3:B5"/>
    <mergeCell ref="G4:G5"/>
    <mergeCell ref="F4:F5"/>
    <mergeCell ref="E4:E5"/>
    <mergeCell ref="F3:G3"/>
    <mergeCell ref="H3:K3"/>
    <mergeCell ref="L3:M3"/>
    <mergeCell ref="A2:M2"/>
    <mergeCell ref="A1:M1"/>
  </mergeCells>
  <pageMargins left="0.7" right="0.7" top="0.75" bottom="0.75" header="0.3" footer="0.3"/>
  <pageSetup paperSize="9" scale="6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abSelected="1" topLeftCell="A4" workbookViewId="0">
      <selection activeCell="I12" sqref="I12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4" width="13.7109375" style="1" customWidth="1"/>
    <col min="15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3" t="s">
        <v>54</v>
      </c>
      <c r="F4" s="43" t="s">
        <v>107</v>
      </c>
      <c r="G4" s="43" t="s">
        <v>54</v>
      </c>
      <c r="H4" s="43" t="s">
        <v>107</v>
      </c>
      <c r="I4" s="43" t="s">
        <v>54</v>
      </c>
      <c r="J4" s="43" t="s">
        <v>107</v>
      </c>
      <c r="K4" s="43" t="s">
        <v>54</v>
      </c>
      <c r="L4" s="43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5226</v>
      </c>
      <c r="F5" s="12">
        <f t="shared" si="0"/>
        <v>4567</v>
      </c>
      <c r="G5" s="12">
        <f t="shared" si="0"/>
        <v>86383</v>
      </c>
      <c r="H5" s="12">
        <f t="shared" si="0"/>
        <v>86383</v>
      </c>
      <c r="I5" s="12">
        <f t="shared" si="0"/>
        <v>84694</v>
      </c>
      <c r="J5" s="12">
        <f t="shared" si="0"/>
        <v>84799</v>
      </c>
      <c r="K5" s="12">
        <f t="shared" si="0"/>
        <v>6915</v>
      </c>
      <c r="L5" s="12">
        <f t="shared" si="0"/>
        <v>6151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f>'Tháng 8'!K6</f>
        <v>260</v>
      </c>
      <c r="F6" s="38">
        <f>'Tháng 8'!L6</f>
        <v>234</v>
      </c>
      <c r="G6" s="24">
        <v>2509</v>
      </c>
      <c r="H6" s="24">
        <v>2509</v>
      </c>
      <c r="I6" s="24">
        <v>2748</v>
      </c>
      <c r="J6" s="24">
        <v>2748</v>
      </c>
      <c r="K6" s="9">
        <f>E6+G6-I6</f>
        <v>21</v>
      </c>
      <c r="L6" s="9">
        <f>F6+H6-J6</f>
        <v>-5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f>'Tháng 8'!K7</f>
        <v>-12</v>
      </c>
      <c r="F7" s="38">
        <f>'Tháng 8'!L7</f>
        <v>0</v>
      </c>
      <c r="G7" s="24">
        <v>67</v>
      </c>
      <c r="H7" s="24">
        <v>67</v>
      </c>
      <c r="I7" s="24">
        <v>67</v>
      </c>
      <c r="J7" s="24">
        <v>67</v>
      </c>
      <c r="K7" s="9">
        <f t="shared" ref="K7:L31" si="1">E7+G7-I7</f>
        <v>-12</v>
      </c>
      <c r="L7" s="9">
        <f t="shared" si="1"/>
        <v>0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f>'Tháng 8'!K8</f>
        <v>0</v>
      </c>
      <c r="F8" s="38">
        <f>'Tháng 8'!L8</f>
        <v>0</v>
      </c>
      <c r="G8" s="24">
        <v>8</v>
      </c>
      <c r="H8" s="24">
        <v>8</v>
      </c>
      <c r="I8" s="24">
        <v>8</v>
      </c>
      <c r="J8" s="24">
        <v>8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f>'Tháng 8'!K9</f>
        <v>0</v>
      </c>
      <c r="F9" s="38">
        <f>'Tháng 8'!L9</f>
        <v>0</v>
      </c>
      <c r="G9" s="24">
        <v>224</v>
      </c>
      <c r="H9" s="24">
        <v>224</v>
      </c>
      <c r="I9" s="24">
        <v>223</v>
      </c>
      <c r="J9" s="24">
        <v>223</v>
      </c>
      <c r="K9" s="9">
        <f t="shared" si="1"/>
        <v>1</v>
      </c>
      <c r="L9" s="9">
        <f t="shared" si="1"/>
        <v>1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f>'Tháng 8'!K10</f>
        <v>729</v>
      </c>
      <c r="F10" s="38">
        <f>'Tháng 8'!L10</f>
        <v>708</v>
      </c>
      <c r="G10" s="24">
        <v>5774</v>
      </c>
      <c r="H10" s="24">
        <v>5774</v>
      </c>
      <c r="I10" s="23">
        <v>6006</v>
      </c>
      <c r="J10" s="23">
        <v>6023</v>
      </c>
      <c r="K10" s="9">
        <f t="shared" si="1"/>
        <v>497</v>
      </c>
      <c r="L10" s="9">
        <f t="shared" si="1"/>
        <v>459</v>
      </c>
      <c r="M10" s="13">
        <f t="shared" si="2"/>
        <v>-17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f>'Tháng 8'!K11</f>
        <v>773</v>
      </c>
      <c r="F11" s="38">
        <f>'Tháng 8'!L11</f>
        <v>704</v>
      </c>
      <c r="G11" s="24">
        <v>20332</v>
      </c>
      <c r="H11" s="24">
        <v>20332</v>
      </c>
      <c r="I11" s="38">
        <v>19565</v>
      </c>
      <c r="J11" s="38">
        <v>19594</v>
      </c>
      <c r="K11" s="9">
        <f t="shared" si="1"/>
        <v>1540</v>
      </c>
      <c r="L11" s="9">
        <f t="shared" si="1"/>
        <v>1442</v>
      </c>
      <c r="M11" s="13">
        <f t="shared" si="2"/>
        <v>-29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f>'Tháng 8'!K12</f>
        <v>10</v>
      </c>
      <c r="F12" s="38">
        <f>'Tháng 8'!L12</f>
        <v>-3</v>
      </c>
      <c r="G12" s="24">
        <v>660</v>
      </c>
      <c r="H12" s="24">
        <v>660</v>
      </c>
      <c r="I12" s="38">
        <v>495</v>
      </c>
      <c r="J12" s="38">
        <v>475</v>
      </c>
      <c r="K12" s="9">
        <f t="shared" si="1"/>
        <v>175</v>
      </c>
      <c r="L12" s="9">
        <f t="shared" si="1"/>
        <v>182</v>
      </c>
      <c r="M12" s="13">
        <f t="shared" si="2"/>
        <v>20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f>'Tháng 8'!K13</f>
        <v>142</v>
      </c>
      <c r="F13" s="38">
        <f>'Tháng 8'!L13</f>
        <v>124</v>
      </c>
      <c r="G13" s="24">
        <v>929</v>
      </c>
      <c r="H13" s="24">
        <v>929</v>
      </c>
      <c r="I13" s="38">
        <v>1056</v>
      </c>
      <c r="J13" s="38">
        <v>1055</v>
      </c>
      <c r="K13" s="9">
        <f t="shared" si="1"/>
        <v>15</v>
      </c>
      <c r="L13" s="9">
        <f t="shared" si="1"/>
        <v>-2</v>
      </c>
      <c r="M13" s="13">
        <f t="shared" si="2"/>
        <v>1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>
        <f>'Tháng 8'!K14</f>
        <v>977</v>
      </c>
      <c r="F14" s="38">
        <f>'Tháng 8'!L14</f>
        <v>905</v>
      </c>
      <c r="G14" s="24">
        <v>2230</v>
      </c>
      <c r="H14" s="24">
        <v>2230</v>
      </c>
      <c r="I14" s="38">
        <v>2931</v>
      </c>
      <c r="J14" s="38">
        <v>2941</v>
      </c>
      <c r="K14" s="9">
        <f t="shared" si="1"/>
        <v>276</v>
      </c>
      <c r="L14" s="9">
        <f t="shared" si="1"/>
        <v>194</v>
      </c>
      <c r="M14" s="13">
        <f t="shared" si="2"/>
        <v>-10</v>
      </c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>
        <f>'Tháng 8'!K15</f>
        <v>297</v>
      </c>
      <c r="F15" s="38">
        <f>'Tháng 8'!L15</f>
        <v>297</v>
      </c>
      <c r="G15" s="24">
        <v>174</v>
      </c>
      <c r="H15" s="24">
        <v>174</v>
      </c>
      <c r="I15" s="38">
        <v>397</v>
      </c>
      <c r="J15" s="38">
        <v>382</v>
      </c>
      <c r="K15" s="9">
        <f t="shared" si="1"/>
        <v>74</v>
      </c>
      <c r="L15" s="9">
        <f t="shared" si="1"/>
        <v>89</v>
      </c>
      <c r="M15" s="13">
        <f t="shared" si="2"/>
        <v>15</v>
      </c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f>'Tháng 8'!K16</f>
        <v>375</v>
      </c>
      <c r="F16" s="38">
        <f>'Tháng 8'!L16</f>
        <v>359</v>
      </c>
      <c r="G16" s="24">
        <v>2000</v>
      </c>
      <c r="H16" s="24">
        <v>2000</v>
      </c>
      <c r="I16" s="38">
        <v>2051</v>
      </c>
      <c r="J16" s="38">
        <v>2049</v>
      </c>
      <c r="K16" s="9">
        <f t="shared" si="1"/>
        <v>324</v>
      </c>
      <c r="L16" s="9">
        <f t="shared" si="1"/>
        <v>310</v>
      </c>
      <c r="M16" s="13">
        <f t="shared" si="2"/>
        <v>2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f>'Tháng 8'!K17</f>
        <v>-5</v>
      </c>
      <c r="F17" s="38">
        <f>'Tháng 8'!L17</f>
        <v>3</v>
      </c>
      <c r="G17" s="24">
        <v>0</v>
      </c>
      <c r="H17" s="24">
        <v>0</v>
      </c>
      <c r="I17" s="38">
        <v>0</v>
      </c>
      <c r="J17" s="38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f>'Tháng 8'!K18</f>
        <v>0</v>
      </c>
      <c r="F18" s="38">
        <f>'Tháng 8'!L18</f>
        <v>0</v>
      </c>
      <c r="G18" s="24">
        <v>0</v>
      </c>
      <c r="H18" s="24">
        <v>0</v>
      </c>
      <c r="I18" s="38">
        <v>0</v>
      </c>
      <c r="J18" s="38">
        <v>0</v>
      </c>
      <c r="K18" s="9">
        <f t="shared" si="1"/>
        <v>0</v>
      </c>
      <c r="L18" s="9">
        <f t="shared" si="1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f>'Tháng 8'!K19</f>
        <v>0</v>
      </c>
      <c r="F19" s="38">
        <f>'Tháng 8'!L19</f>
        <v>0</v>
      </c>
      <c r="G19" s="24">
        <v>107</v>
      </c>
      <c r="H19" s="24">
        <v>107</v>
      </c>
      <c r="I19" s="24">
        <v>107</v>
      </c>
      <c r="J19" s="24">
        <v>107</v>
      </c>
      <c r="K19" s="9">
        <f t="shared" si="1"/>
        <v>0</v>
      </c>
      <c r="L19" s="9">
        <f t="shared" si="1"/>
        <v>0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f>'Tháng 8'!K20</f>
        <v>-4</v>
      </c>
      <c r="F20" s="38">
        <f>'Tháng 8'!L20</f>
        <v>-12</v>
      </c>
      <c r="G20" s="24">
        <v>7284</v>
      </c>
      <c r="H20" s="24">
        <v>7284</v>
      </c>
      <c r="I20" s="38">
        <v>7090</v>
      </c>
      <c r="J20" s="38">
        <v>7065</v>
      </c>
      <c r="K20" s="9">
        <f t="shared" si="1"/>
        <v>190</v>
      </c>
      <c r="L20" s="9">
        <f t="shared" si="1"/>
        <v>207</v>
      </c>
      <c r="M20" s="13">
        <f t="shared" si="2"/>
        <v>25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f>'Tháng 8'!K21</f>
        <v>-14</v>
      </c>
      <c r="F21" s="38">
        <f>'Tháng 8'!L21</f>
        <v>-4</v>
      </c>
      <c r="G21" s="24">
        <v>320</v>
      </c>
      <c r="H21" s="24">
        <v>320</v>
      </c>
      <c r="I21" s="24">
        <v>291</v>
      </c>
      <c r="J21" s="24">
        <v>291</v>
      </c>
      <c r="K21" s="9">
        <f>E21+G21-I21</f>
        <v>15</v>
      </c>
      <c r="L21" s="9">
        <f t="shared" si="1"/>
        <v>25</v>
      </c>
      <c r="M21" s="13">
        <f t="shared" si="2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f>'Tháng 8'!K22</f>
        <v>1</v>
      </c>
      <c r="F22" s="38">
        <f>'Tháng 8'!L22</f>
        <v>1</v>
      </c>
      <c r="G22" s="24">
        <v>142</v>
      </c>
      <c r="H22" s="24">
        <v>142</v>
      </c>
      <c r="I22" s="24">
        <v>135</v>
      </c>
      <c r="J22" s="24">
        <v>135</v>
      </c>
      <c r="K22" s="9">
        <f t="shared" si="1"/>
        <v>8</v>
      </c>
      <c r="L22" s="9">
        <f t="shared" si="1"/>
        <v>8</v>
      </c>
      <c r="M22" s="13">
        <f t="shared" si="2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f>'Tháng 8'!K23</f>
        <v>499</v>
      </c>
      <c r="F23" s="38">
        <f>'Tháng 8'!L23</f>
        <v>150</v>
      </c>
      <c r="G23" s="24">
        <v>18671</v>
      </c>
      <c r="H23" s="24">
        <v>18671</v>
      </c>
      <c r="I23" s="38">
        <v>18068</v>
      </c>
      <c r="J23" s="38">
        <v>18157</v>
      </c>
      <c r="K23" s="9">
        <f t="shared" si="1"/>
        <v>1102</v>
      </c>
      <c r="L23" s="9">
        <f t="shared" si="1"/>
        <v>664</v>
      </c>
      <c r="M23" s="13">
        <f t="shared" si="2"/>
        <v>-89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f>'Tháng 8'!K24</f>
        <v>40</v>
      </c>
      <c r="F24" s="38">
        <f>'Tháng 8'!L24</f>
        <v>25</v>
      </c>
      <c r="G24" s="24">
        <v>240</v>
      </c>
      <c r="H24" s="24">
        <v>240</v>
      </c>
      <c r="I24" s="38">
        <v>241</v>
      </c>
      <c r="J24" s="38">
        <v>243</v>
      </c>
      <c r="K24" s="9">
        <f t="shared" si="1"/>
        <v>39</v>
      </c>
      <c r="L24" s="9">
        <f t="shared" si="1"/>
        <v>22</v>
      </c>
      <c r="M24" s="13">
        <f t="shared" si="2"/>
        <v>-2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f>'Tháng 8'!K25</f>
        <v>342</v>
      </c>
      <c r="F25" s="38">
        <f>'Tháng 8'!L25</f>
        <v>297</v>
      </c>
      <c r="G25" s="24">
        <v>12260</v>
      </c>
      <c r="H25" s="24">
        <v>12260</v>
      </c>
      <c r="I25" s="38">
        <v>11210</v>
      </c>
      <c r="J25" s="38">
        <v>11226</v>
      </c>
      <c r="K25" s="9">
        <f t="shared" si="1"/>
        <v>1392</v>
      </c>
      <c r="L25" s="9">
        <f t="shared" si="1"/>
        <v>1331</v>
      </c>
      <c r="M25" s="13">
        <f t="shared" si="2"/>
        <v>-16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f>'Tháng 8'!K26</f>
        <v>1</v>
      </c>
      <c r="F26" s="38">
        <f>'Tháng 8'!L26</f>
        <v>1</v>
      </c>
      <c r="G26" s="24">
        <v>217</v>
      </c>
      <c r="H26" s="24">
        <v>217</v>
      </c>
      <c r="I26" s="24">
        <v>214</v>
      </c>
      <c r="J26" s="24">
        <v>214</v>
      </c>
      <c r="K26" s="9">
        <f t="shared" si="1"/>
        <v>4</v>
      </c>
      <c r="L26" s="9">
        <f t="shared" si="1"/>
        <v>4</v>
      </c>
      <c r="M26" s="13">
        <f t="shared" si="2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>
        <f>'Tháng 8'!K27</f>
        <v>105</v>
      </c>
      <c r="F27" s="38">
        <f>'Tháng 8'!L27</f>
        <v>105</v>
      </c>
      <c r="G27" s="24">
        <v>286</v>
      </c>
      <c r="H27" s="24">
        <v>286</v>
      </c>
      <c r="I27" s="24">
        <v>378</v>
      </c>
      <c r="J27" s="24">
        <v>374</v>
      </c>
      <c r="K27" s="9">
        <f t="shared" si="1"/>
        <v>13</v>
      </c>
      <c r="L27" s="9">
        <f t="shared" si="1"/>
        <v>17</v>
      </c>
      <c r="M27" s="13">
        <f t="shared" si="2"/>
        <v>4</v>
      </c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f>'Tháng 8'!K28</f>
        <v>341</v>
      </c>
      <c r="F28" s="38">
        <f>'Tháng 8'!L28</f>
        <v>319</v>
      </c>
      <c r="G28" s="24">
        <v>10840</v>
      </c>
      <c r="H28" s="24">
        <v>10840</v>
      </c>
      <c r="I28" s="38">
        <v>10023</v>
      </c>
      <c r="J28" s="38">
        <v>10035</v>
      </c>
      <c r="K28" s="9">
        <f t="shared" si="1"/>
        <v>1158</v>
      </c>
      <c r="L28" s="9">
        <f t="shared" si="1"/>
        <v>1124</v>
      </c>
      <c r="M28" s="13">
        <f t="shared" si="2"/>
        <v>-12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>
        <f>'Tháng 8'!K29</f>
        <v>364</v>
      </c>
      <c r="F29" s="38">
        <f>'Tháng 8'!L29</f>
        <v>364</v>
      </c>
      <c r="G29" s="24">
        <v>99</v>
      </c>
      <c r="H29" s="24">
        <v>99</v>
      </c>
      <c r="I29" s="38">
        <v>416</v>
      </c>
      <c r="J29" s="38">
        <v>412</v>
      </c>
      <c r="K29" s="9">
        <f t="shared" si="1"/>
        <v>47</v>
      </c>
      <c r="L29" s="9">
        <f t="shared" si="1"/>
        <v>51</v>
      </c>
      <c r="M29" s="13">
        <f t="shared" si="2"/>
        <v>4</v>
      </c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f>'Tháng 8'!K30</f>
        <v>4</v>
      </c>
      <c r="F30" s="38">
        <f>'Tháng 8'!L30</f>
        <v>4</v>
      </c>
      <c r="G30" s="24">
        <v>950</v>
      </c>
      <c r="H30" s="24">
        <v>950</v>
      </c>
      <c r="I30" s="38">
        <v>914</v>
      </c>
      <c r="J30" s="38">
        <v>915</v>
      </c>
      <c r="K30" s="9">
        <f t="shared" si="1"/>
        <v>40</v>
      </c>
      <c r="L30" s="9">
        <f t="shared" si="1"/>
        <v>39</v>
      </c>
      <c r="M30" s="13">
        <f t="shared" si="2"/>
        <v>-1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f>'Tháng 8'!K31</f>
        <v>1</v>
      </c>
      <c r="F31" s="38">
        <f>'Tháng 8'!L31</f>
        <v>-14</v>
      </c>
      <c r="G31" s="24">
        <v>60</v>
      </c>
      <c r="H31" s="24">
        <v>60</v>
      </c>
      <c r="I31" s="24">
        <v>60</v>
      </c>
      <c r="J31" s="24">
        <v>60</v>
      </c>
      <c r="K31" s="9">
        <f t="shared" si="1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7" workbookViewId="0">
      <selection activeCell="A32" sqref="A32:XFD54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4" width="13.7109375" style="1" customWidth="1"/>
    <col min="15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184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3" t="s">
        <v>54</v>
      </c>
      <c r="F4" s="43" t="s">
        <v>107</v>
      </c>
      <c r="G4" s="43" t="s">
        <v>54</v>
      </c>
      <c r="H4" s="43" t="s">
        <v>107</v>
      </c>
      <c r="I4" s="43" t="s">
        <v>54</v>
      </c>
      <c r="J4" s="43" t="s">
        <v>107</v>
      </c>
      <c r="K4" s="43" t="s">
        <v>54</v>
      </c>
      <c r="L4" s="43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6915</v>
      </c>
      <c r="F5" s="12">
        <f t="shared" si="0"/>
        <v>6151</v>
      </c>
      <c r="G5" s="12">
        <f t="shared" si="0"/>
        <v>84527</v>
      </c>
      <c r="H5" s="12">
        <f t="shared" si="0"/>
        <v>82687</v>
      </c>
      <c r="I5" s="12">
        <f t="shared" si="0"/>
        <v>83794</v>
      </c>
      <c r="J5" s="12">
        <f t="shared" si="0"/>
        <v>84352</v>
      </c>
      <c r="K5" s="12">
        <f t="shared" si="0"/>
        <v>7648</v>
      </c>
      <c r="L5" s="12">
        <f t="shared" si="0"/>
        <v>4486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f>'Tháng 9'!K6</f>
        <v>21</v>
      </c>
      <c r="F6" s="38">
        <f>'Tháng 9'!L6</f>
        <v>-5</v>
      </c>
      <c r="G6" s="24">
        <v>794</v>
      </c>
      <c r="H6" s="24">
        <v>794</v>
      </c>
      <c r="I6" s="38">
        <v>791</v>
      </c>
      <c r="J6" s="38">
        <v>791</v>
      </c>
      <c r="K6" s="9">
        <f>E6+G6-I6</f>
        <v>24</v>
      </c>
      <c r="L6" s="9">
        <f>F6+H6-J6</f>
        <v>-2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f>'Tháng 9'!K7</f>
        <v>-12</v>
      </c>
      <c r="F7" s="38">
        <f>'Tháng 9'!L7</f>
        <v>0</v>
      </c>
      <c r="G7" s="24">
        <v>196</v>
      </c>
      <c r="H7" s="24">
        <v>196</v>
      </c>
      <c r="I7" s="38">
        <v>196</v>
      </c>
      <c r="J7" s="38">
        <v>196</v>
      </c>
      <c r="K7" s="9">
        <f t="shared" ref="K7:L31" si="1">E7+G7-I7</f>
        <v>-12</v>
      </c>
      <c r="L7" s="9">
        <f t="shared" si="1"/>
        <v>0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f>'Tháng 9'!K8</f>
        <v>0</v>
      </c>
      <c r="F8" s="38">
        <f>'Tháng 9'!L8</f>
        <v>0</v>
      </c>
      <c r="G8" s="24">
        <v>10</v>
      </c>
      <c r="H8" s="24">
        <v>10</v>
      </c>
      <c r="I8" s="38">
        <v>10</v>
      </c>
      <c r="J8" s="38">
        <v>10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f>'Tháng 9'!K9</f>
        <v>1</v>
      </c>
      <c r="F9" s="38">
        <f>'Tháng 9'!L9</f>
        <v>1</v>
      </c>
      <c r="G9" s="24">
        <v>130</v>
      </c>
      <c r="H9" s="24">
        <v>130</v>
      </c>
      <c r="I9" s="38">
        <v>131</v>
      </c>
      <c r="J9" s="38">
        <v>131</v>
      </c>
      <c r="K9" s="9">
        <f t="shared" si="1"/>
        <v>0</v>
      </c>
      <c r="L9" s="9">
        <f t="shared" si="1"/>
        <v>0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f>'Tháng 9'!K10</f>
        <v>497</v>
      </c>
      <c r="F10" s="38">
        <f>'Tháng 9'!L10</f>
        <v>459</v>
      </c>
      <c r="G10" s="38">
        <v>5305</v>
      </c>
      <c r="H10" s="38">
        <v>5220</v>
      </c>
      <c r="I10" s="38">
        <v>5131</v>
      </c>
      <c r="J10" s="38">
        <v>5170</v>
      </c>
      <c r="K10" s="9">
        <f t="shared" si="1"/>
        <v>671</v>
      </c>
      <c r="L10" s="9">
        <f t="shared" si="1"/>
        <v>509</v>
      </c>
      <c r="M10" s="13">
        <f t="shared" si="2"/>
        <v>-39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f>'Tháng 9'!K11</f>
        <v>1540</v>
      </c>
      <c r="F11" s="38">
        <f>'Tháng 9'!L11</f>
        <v>1442</v>
      </c>
      <c r="G11" s="38">
        <v>19915</v>
      </c>
      <c r="H11" s="38">
        <v>19355</v>
      </c>
      <c r="I11" s="38">
        <v>19954</v>
      </c>
      <c r="J11" s="38">
        <v>19949</v>
      </c>
      <c r="K11" s="9">
        <f t="shared" si="1"/>
        <v>1501</v>
      </c>
      <c r="L11" s="9">
        <f t="shared" si="1"/>
        <v>848</v>
      </c>
      <c r="M11" s="13">
        <f t="shared" si="2"/>
        <v>5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f>'Tháng 9'!K12</f>
        <v>175</v>
      </c>
      <c r="F12" s="38">
        <f>'Tháng 9'!L12</f>
        <v>182</v>
      </c>
      <c r="G12" s="38">
        <v>482</v>
      </c>
      <c r="H12" s="38">
        <v>392</v>
      </c>
      <c r="I12" s="38">
        <v>438</v>
      </c>
      <c r="J12" s="38">
        <v>438</v>
      </c>
      <c r="K12" s="9">
        <f t="shared" si="1"/>
        <v>219</v>
      </c>
      <c r="L12" s="9">
        <f t="shared" si="1"/>
        <v>136</v>
      </c>
      <c r="M12" s="13">
        <f t="shared" si="2"/>
        <v>0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f>'Tháng 9'!K13</f>
        <v>15</v>
      </c>
      <c r="F13" s="38">
        <f>'Tháng 9'!L13</f>
        <v>-2</v>
      </c>
      <c r="G13" s="24">
        <v>394</v>
      </c>
      <c r="H13" s="24">
        <v>394</v>
      </c>
      <c r="I13" s="38">
        <v>395</v>
      </c>
      <c r="J13" s="38">
        <v>396</v>
      </c>
      <c r="K13" s="9">
        <f t="shared" si="1"/>
        <v>14</v>
      </c>
      <c r="L13" s="9">
        <f t="shared" si="1"/>
        <v>-4</v>
      </c>
      <c r="M13" s="13">
        <f t="shared" si="2"/>
        <v>-1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>
        <f>'Tháng 9'!K14</f>
        <v>276</v>
      </c>
      <c r="F14" s="38">
        <f>'Tháng 9'!L14</f>
        <v>194</v>
      </c>
      <c r="G14" s="38">
        <v>5473</v>
      </c>
      <c r="H14" s="38">
        <v>5476</v>
      </c>
      <c r="I14" s="38">
        <v>5291</v>
      </c>
      <c r="J14" s="38">
        <v>5625</v>
      </c>
      <c r="K14" s="9">
        <f t="shared" si="1"/>
        <v>458</v>
      </c>
      <c r="L14" s="9">
        <f t="shared" si="1"/>
        <v>45</v>
      </c>
      <c r="M14" s="13">
        <f t="shared" si="2"/>
        <v>-334</v>
      </c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>
        <f>'Tháng 9'!K15</f>
        <v>74</v>
      </c>
      <c r="F15" s="38">
        <f>'Tháng 9'!L15</f>
        <v>89</v>
      </c>
      <c r="G15" s="38">
        <v>664</v>
      </c>
      <c r="H15" s="38">
        <v>614</v>
      </c>
      <c r="I15" s="38">
        <v>612</v>
      </c>
      <c r="J15" s="38">
        <v>660</v>
      </c>
      <c r="K15" s="9">
        <f t="shared" si="1"/>
        <v>126</v>
      </c>
      <c r="L15" s="9">
        <f t="shared" si="1"/>
        <v>43</v>
      </c>
      <c r="M15" s="13">
        <f t="shared" si="2"/>
        <v>-48</v>
      </c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f>'Tháng 9'!K16</f>
        <v>324</v>
      </c>
      <c r="F16" s="38">
        <f>'Tháng 9'!L16</f>
        <v>310</v>
      </c>
      <c r="G16" s="38">
        <v>1935</v>
      </c>
      <c r="H16" s="38">
        <v>1850</v>
      </c>
      <c r="I16" s="38">
        <v>1858</v>
      </c>
      <c r="J16" s="38">
        <v>1867</v>
      </c>
      <c r="K16" s="9">
        <f t="shared" si="1"/>
        <v>401</v>
      </c>
      <c r="L16" s="9">
        <f t="shared" si="1"/>
        <v>293</v>
      </c>
      <c r="M16" s="13">
        <f t="shared" si="2"/>
        <v>-9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f>'Tháng 9'!K17</f>
        <v>-5</v>
      </c>
      <c r="F17" s="38">
        <f>'Tháng 9'!L17</f>
        <v>3</v>
      </c>
      <c r="G17" s="24">
        <v>0</v>
      </c>
      <c r="H17" s="24">
        <v>0</v>
      </c>
      <c r="I17" s="38">
        <v>0</v>
      </c>
      <c r="J17" s="38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f>'Tháng 9'!K18</f>
        <v>0</v>
      </c>
      <c r="F18" s="38">
        <f>'Tháng 9'!L18</f>
        <v>0</v>
      </c>
      <c r="G18" s="24">
        <v>0</v>
      </c>
      <c r="H18" s="24">
        <v>0</v>
      </c>
      <c r="I18" s="38">
        <v>0</v>
      </c>
      <c r="J18" s="38">
        <v>0</v>
      </c>
      <c r="K18" s="9">
        <f t="shared" si="1"/>
        <v>0</v>
      </c>
      <c r="L18" s="9">
        <f t="shared" si="1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f>'Tháng 9'!K19</f>
        <v>0</v>
      </c>
      <c r="F19" s="38">
        <f>'Tháng 9'!L19</f>
        <v>0</v>
      </c>
      <c r="G19" s="24">
        <v>65</v>
      </c>
      <c r="H19" s="24">
        <v>65</v>
      </c>
      <c r="I19" s="38">
        <v>66</v>
      </c>
      <c r="J19" s="38">
        <v>66</v>
      </c>
      <c r="K19" s="9">
        <f t="shared" si="1"/>
        <v>-1</v>
      </c>
      <c r="L19" s="9">
        <f t="shared" si="1"/>
        <v>-1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f>'Tháng 9'!K20</f>
        <v>190</v>
      </c>
      <c r="F20" s="38">
        <f>'Tháng 9'!L20</f>
        <v>207</v>
      </c>
      <c r="G20" s="24">
        <v>7225</v>
      </c>
      <c r="H20" s="24">
        <v>7225</v>
      </c>
      <c r="I20" s="38">
        <v>6980</v>
      </c>
      <c r="J20" s="38">
        <v>7067</v>
      </c>
      <c r="K20" s="9">
        <f t="shared" si="1"/>
        <v>435</v>
      </c>
      <c r="L20" s="9">
        <f t="shared" si="1"/>
        <v>365</v>
      </c>
      <c r="M20" s="13">
        <f t="shared" si="2"/>
        <v>-87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f>'Tháng 9'!K21</f>
        <v>15</v>
      </c>
      <c r="F21" s="38">
        <f>'Tháng 9'!L21</f>
        <v>25</v>
      </c>
      <c r="G21" s="38">
        <v>383</v>
      </c>
      <c r="H21" s="38">
        <v>384</v>
      </c>
      <c r="I21" s="38">
        <v>355</v>
      </c>
      <c r="J21" s="38">
        <v>358</v>
      </c>
      <c r="K21" s="9">
        <f>E21+G21-I21</f>
        <v>43</v>
      </c>
      <c r="L21" s="9">
        <f t="shared" si="1"/>
        <v>51</v>
      </c>
      <c r="M21" s="13">
        <f t="shared" si="2"/>
        <v>-3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f>'Tháng 9'!K22</f>
        <v>8</v>
      </c>
      <c r="F22" s="38">
        <f>'Tháng 9'!L22</f>
        <v>8</v>
      </c>
      <c r="G22" s="24">
        <v>108</v>
      </c>
      <c r="H22" s="24">
        <v>108</v>
      </c>
      <c r="I22" s="38">
        <v>105</v>
      </c>
      <c r="J22" s="38">
        <v>106</v>
      </c>
      <c r="K22" s="9">
        <f t="shared" si="1"/>
        <v>11</v>
      </c>
      <c r="L22" s="9">
        <f t="shared" si="1"/>
        <v>10</v>
      </c>
      <c r="M22" s="13">
        <f t="shared" si="2"/>
        <v>-1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f>'Tháng 9'!K23</f>
        <v>1102</v>
      </c>
      <c r="F23" s="38">
        <f>'Tháng 9'!L23</f>
        <v>664</v>
      </c>
      <c r="G23" s="38">
        <v>16176</v>
      </c>
      <c r="H23" s="38">
        <v>15916</v>
      </c>
      <c r="I23" s="38">
        <v>16137</v>
      </c>
      <c r="J23" s="38">
        <v>16146</v>
      </c>
      <c r="K23" s="9">
        <f t="shared" si="1"/>
        <v>1141</v>
      </c>
      <c r="L23" s="9">
        <f t="shared" si="1"/>
        <v>434</v>
      </c>
      <c r="M23" s="13">
        <f t="shared" si="2"/>
        <v>-9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f>'Tháng 9'!K24</f>
        <v>39</v>
      </c>
      <c r="F24" s="38">
        <f>'Tháng 9'!L24</f>
        <v>22</v>
      </c>
      <c r="G24" s="38">
        <v>350</v>
      </c>
      <c r="H24" s="38">
        <v>352</v>
      </c>
      <c r="I24" s="38">
        <v>305</v>
      </c>
      <c r="J24" s="38">
        <v>305</v>
      </c>
      <c r="K24" s="9">
        <f t="shared" si="1"/>
        <v>84</v>
      </c>
      <c r="L24" s="9">
        <f t="shared" si="1"/>
        <v>69</v>
      </c>
      <c r="M24" s="13">
        <f t="shared" si="2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f>'Tháng 9'!K25</f>
        <v>1392</v>
      </c>
      <c r="F25" s="38">
        <f>'Tháng 9'!L25</f>
        <v>1331</v>
      </c>
      <c r="G25" s="38">
        <v>11701</v>
      </c>
      <c r="H25" s="38">
        <v>11301</v>
      </c>
      <c r="I25" s="38">
        <v>11795</v>
      </c>
      <c r="J25" s="38">
        <v>11798</v>
      </c>
      <c r="K25" s="9">
        <f t="shared" si="1"/>
        <v>1298</v>
      </c>
      <c r="L25" s="9">
        <f t="shared" si="1"/>
        <v>834</v>
      </c>
      <c r="M25" s="13">
        <f t="shared" si="2"/>
        <v>-3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f>'Tháng 9'!K26</f>
        <v>4</v>
      </c>
      <c r="F26" s="38">
        <f>'Tháng 9'!L26</f>
        <v>4</v>
      </c>
      <c r="G26" s="24">
        <v>160</v>
      </c>
      <c r="H26" s="24">
        <v>160</v>
      </c>
      <c r="I26" s="38">
        <v>142</v>
      </c>
      <c r="J26" s="38">
        <v>146</v>
      </c>
      <c r="K26" s="9">
        <f t="shared" si="1"/>
        <v>22</v>
      </c>
      <c r="L26" s="9">
        <f t="shared" si="1"/>
        <v>18</v>
      </c>
      <c r="M26" s="13">
        <f t="shared" si="2"/>
        <v>-4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>
        <f>'Tháng 9'!K27</f>
        <v>13</v>
      </c>
      <c r="F27" s="38">
        <f>'Tháng 9'!L27</f>
        <v>17</v>
      </c>
      <c r="G27" s="38">
        <v>531</v>
      </c>
      <c r="H27" s="38">
        <v>581</v>
      </c>
      <c r="I27" s="38">
        <v>565</v>
      </c>
      <c r="J27" s="38">
        <v>580</v>
      </c>
      <c r="K27" s="9">
        <f t="shared" si="1"/>
        <v>-21</v>
      </c>
      <c r="L27" s="9">
        <f t="shared" si="1"/>
        <v>18</v>
      </c>
      <c r="M27" s="13">
        <f t="shared" si="2"/>
        <v>-15</v>
      </c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f>'Tháng 9'!K28</f>
        <v>1158</v>
      </c>
      <c r="F28" s="38">
        <f>'Tháng 9'!L28</f>
        <v>1124</v>
      </c>
      <c r="G28" s="38">
        <v>10751</v>
      </c>
      <c r="H28" s="38">
        <v>10621</v>
      </c>
      <c r="I28" s="38">
        <v>11073</v>
      </c>
      <c r="J28" s="38">
        <v>11076</v>
      </c>
      <c r="K28" s="9">
        <f t="shared" si="1"/>
        <v>836</v>
      </c>
      <c r="L28" s="9">
        <f t="shared" si="1"/>
        <v>669</v>
      </c>
      <c r="M28" s="13">
        <f t="shared" si="2"/>
        <v>-3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>
        <f>'Tháng 9'!K29</f>
        <v>47</v>
      </c>
      <c r="F29" s="38">
        <f>'Tháng 9'!L29</f>
        <v>51</v>
      </c>
      <c r="G29" s="38">
        <v>397</v>
      </c>
      <c r="H29" s="38">
        <v>401</v>
      </c>
      <c r="I29" s="38">
        <v>356</v>
      </c>
      <c r="J29" s="38">
        <v>367</v>
      </c>
      <c r="K29" s="9">
        <f t="shared" si="1"/>
        <v>88</v>
      </c>
      <c r="L29" s="9">
        <f t="shared" si="1"/>
        <v>85</v>
      </c>
      <c r="M29" s="13">
        <f t="shared" si="2"/>
        <v>-11</v>
      </c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f>'Tháng 9'!K30</f>
        <v>40</v>
      </c>
      <c r="F30" s="38">
        <f>'Tháng 9'!L30</f>
        <v>39</v>
      </c>
      <c r="G30" s="38">
        <v>1300</v>
      </c>
      <c r="H30" s="38">
        <v>1060</v>
      </c>
      <c r="I30" s="38">
        <v>1026</v>
      </c>
      <c r="J30" s="38">
        <v>1022</v>
      </c>
      <c r="K30" s="9">
        <f t="shared" si="1"/>
        <v>314</v>
      </c>
      <c r="L30" s="9">
        <f t="shared" si="1"/>
        <v>77</v>
      </c>
      <c r="M30" s="13">
        <f t="shared" si="2"/>
        <v>4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f>'Tháng 9'!K31</f>
        <v>1</v>
      </c>
      <c r="F31" s="38">
        <f>'Tháng 9'!L31</f>
        <v>-14</v>
      </c>
      <c r="G31" s="24">
        <v>82</v>
      </c>
      <c r="H31" s="24">
        <v>82</v>
      </c>
      <c r="I31" s="38">
        <v>82</v>
      </c>
      <c r="J31" s="38">
        <v>82</v>
      </c>
      <c r="K31" s="9">
        <f t="shared" si="1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A32" sqref="A32:XFD54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4" width="13.7109375" style="1" customWidth="1"/>
    <col min="15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3" t="s">
        <v>54</v>
      </c>
      <c r="F4" s="43" t="s">
        <v>107</v>
      </c>
      <c r="G4" s="43" t="s">
        <v>54</v>
      </c>
      <c r="H4" s="43" t="s">
        <v>107</v>
      </c>
      <c r="I4" s="43" t="s">
        <v>54</v>
      </c>
      <c r="J4" s="43" t="s">
        <v>107</v>
      </c>
      <c r="K4" s="43" t="s">
        <v>54</v>
      </c>
      <c r="L4" s="43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7648</v>
      </c>
      <c r="F5" s="12">
        <f t="shared" si="0"/>
        <v>4486</v>
      </c>
      <c r="G5" s="12">
        <f t="shared" si="0"/>
        <v>98304</v>
      </c>
      <c r="H5" s="12">
        <f t="shared" si="0"/>
        <v>98304</v>
      </c>
      <c r="I5" s="12">
        <f t="shared" si="0"/>
        <v>98183</v>
      </c>
      <c r="J5" s="12">
        <f t="shared" si="0"/>
        <v>99035</v>
      </c>
      <c r="K5" s="12">
        <f t="shared" si="0"/>
        <v>7769</v>
      </c>
      <c r="L5" s="12">
        <f t="shared" si="0"/>
        <v>3755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f>'Tháng 10'!K6</f>
        <v>24</v>
      </c>
      <c r="F6" s="38">
        <f>'Tháng 10'!L6</f>
        <v>-2</v>
      </c>
      <c r="G6" s="38">
        <v>489</v>
      </c>
      <c r="H6" s="38">
        <v>489</v>
      </c>
      <c r="I6" s="38">
        <v>444</v>
      </c>
      <c r="J6" s="38">
        <v>455</v>
      </c>
      <c r="K6" s="9">
        <f>E6+G6-I6</f>
        <v>69</v>
      </c>
      <c r="L6" s="9">
        <f>F6+H6-J6</f>
        <v>32</v>
      </c>
      <c r="M6" s="13">
        <f>I6-J6</f>
        <v>-11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f>'Tháng 10'!K7</f>
        <v>-12</v>
      </c>
      <c r="F7" s="38">
        <f>'Tháng 10'!L7</f>
        <v>0</v>
      </c>
      <c r="G7" s="38">
        <v>332</v>
      </c>
      <c r="H7" s="38">
        <v>332</v>
      </c>
      <c r="I7" s="38">
        <v>331</v>
      </c>
      <c r="J7" s="38">
        <v>331</v>
      </c>
      <c r="K7" s="9">
        <f t="shared" ref="K7:L31" si="1">E7+G7-I7</f>
        <v>-11</v>
      </c>
      <c r="L7" s="9">
        <f t="shared" si="1"/>
        <v>1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f>'Tháng 10'!K8</f>
        <v>0</v>
      </c>
      <c r="F8" s="38">
        <f>'Tháng 10'!L8</f>
        <v>0</v>
      </c>
      <c r="G8" s="38">
        <v>27</v>
      </c>
      <c r="H8" s="38">
        <v>27</v>
      </c>
      <c r="I8" s="38">
        <v>27</v>
      </c>
      <c r="J8" s="38">
        <v>27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f>'Tháng 10'!K9</f>
        <v>0</v>
      </c>
      <c r="F9" s="38">
        <f>'Tháng 10'!L9</f>
        <v>0</v>
      </c>
      <c r="G9" s="38">
        <v>45</v>
      </c>
      <c r="H9" s="38">
        <v>45</v>
      </c>
      <c r="I9" s="38">
        <v>45</v>
      </c>
      <c r="J9" s="38">
        <v>45</v>
      </c>
      <c r="K9" s="9">
        <f t="shared" si="1"/>
        <v>0</v>
      </c>
      <c r="L9" s="9">
        <f t="shared" si="1"/>
        <v>0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f>'Tháng 10'!K10</f>
        <v>671</v>
      </c>
      <c r="F10" s="38">
        <f>'Tháng 10'!L10</f>
        <v>509</v>
      </c>
      <c r="G10" s="38">
        <v>5015</v>
      </c>
      <c r="H10" s="38">
        <v>5015</v>
      </c>
      <c r="I10" s="38">
        <v>5081</v>
      </c>
      <c r="J10" s="38">
        <v>5103</v>
      </c>
      <c r="K10" s="9">
        <f t="shared" si="1"/>
        <v>605</v>
      </c>
      <c r="L10" s="9">
        <f t="shared" si="1"/>
        <v>421</v>
      </c>
      <c r="M10" s="13">
        <f t="shared" si="2"/>
        <v>-22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f>'Tháng 10'!K11</f>
        <v>1501</v>
      </c>
      <c r="F11" s="38">
        <f>'Tháng 10'!L11</f>
        <v>848</v>
      </c>
      <c r="G11" s="38">
        <v>21259</v>
      </c>
      <c r="H11" s="38">
        <v>21259</v>
      </c>
      <c r="I11" s="38">
        <v>21443</v>
      </c>
      <c r="J11" s="38">
        <v>21527</v>
      </c>
      <c r="K11" s="9">
        <f t="shared" si="1"/>
        <v>1317</v>
      </c>
      <c r="L11" s="9">
        <f t="shared" si="1"/>
        <v>580</v>
      </c>
      <c r="M11" s="13">
        <f t="shared" si="2"/>
        <v>-84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f>'Tháng 10'!K12</f>
        <v>219</v>
      </c>
      <c r="F12" s="38">
        <f>'Tháng 10'!L12</f>
        <v>136</v>
      </c>
      <c r="G12" s="38">
        <v>550</v>
      </c>
      <c r="H12" s="38">
        <v>550</v>
      </c>
      <c r="I12" s="38">
        <v>577</v>
      </c>
      <c r="J12" s="38">
        <v>599</v>
      </c>
      <c r="K12" s="9">
        <f t="shared" si="1"/>
        <v>192</v>
      </c>
      <c r="L12" s="9">
        <f t="shared" si="1"/>
        <v>87</v>
      </c>
      <c r="M12" s="13">
        <f t="shared" si="2"/>
        <v>-22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f>'Tháng 10'!K13</f>
        <v>14</v>
      </c>
      <c r="F13" s="38">
        <f>'Tháng 10'!L13</f>
        <v>-4</v>
      </c>
      <c r="G13" s="38">
        <v>0</v>
      </c>
      <c r="H13" s="38">
        <v>0</v>
      </c>
      <c r="I13" s="38">
        <v>0</v>
      </c>
      <c r="J13" s="38">
        <v>0</v>
      </c>
      <c r="K13" s="9">
        <f t="shared" si="1"/>
        <v>14</v>
      </c>
      <c r="L13" s="9">
        <f t="shared" si="1"/>
        <v>-4</v>
      </c>
      <c r="M13" s="13">
        <f t="shared" si="2"/>
        <v>0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>
        <f>'Tháng 10'!K14</f>
        <v>458</v>
      </c>
      <c r="F14" s="38">
        <f>'Tháng 10'!L14</f>
        <v>45</v>
      </c>
      <c r="G14" s="38">
        <v>15229</v>
      </c>
      <c r="H14" s="38">
        <v>15229</v>
      </c>
      <c r="I14" s="38">
        <v>14769</v>
      </c>
      <c r="J14" s="38">
        <v>15203</v>
      </c>
      <c r="K14" s="9">
        <f t="shared" si="1"/>
        <v>918</v>
      </c>
      <c r="L14" s="9">
        <f t="shared" si="1"/>
        <v>71</v>
      </c>
      <c r="M14" s="13">
        <f t="shared" si="2"/>
        <v>-434</v>
      </c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>
        <f>'Tháng 10'!K15</f>
        <v>126</v>
      </c>
      <c r="F15" s="38">
        <f>'Tháng 10'!L15</f>
        <v>43</v>
      </c>
      <c r="G15" s="38">
        <v>683</v>
      </c>
      <c r="H15" s="38">
        <v>683</v>
      </c>
      <c r="I15" s="38">
        <v>601</v>
      </c>
      <c r="J15" s="38">
        <v>598</v>
      </c>
      <c r="K15" s="9">
        <f t="shared" si="1"/>
        <v>208</v>
      </c>
      <c r="L15" s="9">
        <f t="shared" si="1"/>
        <v>128</v>
      </c>
      <c r="M15" s="13">
        <f t="shared" si="2"/>
        <v>3</v>
      </c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f>'Tháng 10'!K16</f>
        <v>401</v>
      </c>
      <c r="F16" s="38">
        <f>'Tháng 10'!L16</f>
        <v>293</v>
      </c>
      <c r="G16" s="38">
        <v>1954</v>
      </c>
      <c r="H16" s="38">
        <v>1954</v>
      </c>
      <c r="I16" s="38">
        <v>2050</v>
      </c>
      <c r="J16" s="38">
        <v>2052</v>
      </c>
      <c r="K16" s="9">
        <f t="shared" si="1"/>
        <v>305</v>
      </c>
      <c r="L16" s="9">
        <f t="shared" si="1"/>
        <v>195</v>
      </c>
      <c r="M16" s="13">
        <f t="shared" si="2"/>
        <v>-2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f>'Tháng 10'!K17</f>
        <v>-5</v>
      </c>
      <c r="F17" s="38">
        <f>'Tháng 10'!L17</f>
        <v>3</v>
      </c>
      <c r="G17" s="38">
        <v>0</v>
      </c>
      <c r="H17" s="38">
        <v>0</v>
      </c>
      <c r="I17" s="38">
        <v>0</v>
      </c>
      <c r="J17" s="38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f>'Tháng 10'!K18</f>
        <v>0</v>
      </c>
      <c r="F18" s="38">
        <f>'Tháng 10'!L18</f>
        <v>0</v>
      </c>
      <c r="G18" s="38">
        <v>0</v>
      </c>
      <c r="H18" s="38">
        <v>0</v>
      </c>
      <c r="I18" s="38">
        <v>0</v>
      </c>
      <c r="J18" s="38">
        <v>0</v>
      </c>
      <c r="K18" s="9">
        <f t="shared" si="1"/>
        <v>0</v>
      </c>
      <c r="L18" s="9">
        <f t="shared" si="1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f>'Tháng 10'!K19</f>
        <v>-1</v>
      </c>
      <c r="F19" s="38">
        <f>'Tháng 10'!L19</f>
        <v>-1</v>
      </c>
      <c r="G19" s="38">
        <v>20</v>
      </c>
      <c r="H19" s="38">
        <v>20</v>
      </c>
      <c r="I19" s="38">
        <v>20</v>
      </c>
      <c r="J19" s="38">
        <v>20</v>
      </c>
      <c r="K19" s="9">
        <f t="shared" si="1"/>
        <v>-1</v>
      </c>
      <c r="L19" s="9">
        <f t="shared" si="1"/>
        <v>-1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f>'Tháng 10'!K20</f>
        <v>435</v>
      </c>
      <c r="F20" s="38">
        <f>'Tháng 10'!L20</f>
        <v>365</v>
      </c>
      <c r="G20" s="38">
        <v>6970</v>
      </c>
      <c r="H20" s="38">
        <v>6970</v>
      </c>
      <c r="I20" s="38">
        <v>7291</v>
      </c>
      <c r="J20" s="38">
        <v>7302</v>
      </c>
      <c r="K20" s="9">
        <f t="shared" si="1"/>
        <v>114</v>
      </c>
      <c r="L20" s="9">
        <f t="shared" si="1"/>
        <v>33</v>
      </c>
      <c r="M20" s="13">
        <f t="shared" si="2"/>
        <v>-11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f>'Tháng 10'!K21</f>
        <v>43</v>
      </c>
      <c r="F21" s="38">
        <f>'Tháng 10'!L21</f>
        <v>51</v>
      </c>
      <c r="G21" s="38">
        <v>280</v>
      </c>
      <c r="H21" s="38">
        <v>280</v>
      </c>
      <c r="I21" s="38">
        <v>277</v>
      </c>
      <c r="J21" s="38">
        <v>277</v>
      </c>
      <c r="K21" s="9">
        <f>E21+G21-I21</f>
        <v>46</v>
      </c>
      <c r="L21" s="9">
        <f t="shared" si="1"/>
        <v>54</v>
      </c>
      <c r="M21" s="13">
        <f t="shared" si="2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f>'Tháng 10'!K22</f>
        <v>11</v>
      </c>
      <c r="F22" s="38">
        <f>'Tháng 10'!L22</f>
        <v>10</v>
      </c>
      <c r="G22" s="38">
        <v>54</v>
      </c>
      <c r="H22" s="38">
        <v>54</v>
      </c>
      <c r="I22" s="38">
        <v>65</v>
      </c>
      <c r="J22" s="38">
        <v>63</v>
      </c>
      <c r="K22" s="9">
        <f t="shared" si="1"/>
        <v>0</v>
      </c>
      <c r="L22" s="9">
        <f t="shared" si="1"/>
        <v>1</v>
      </c>
      <c r="M22" s="13">
        <f t="shared" si="2"/>
        <v>2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f>'Tháng 10'!K23</f>
        <v>1141</v>
      </c>
      <c r="F23" s="38">
        <f>'Tháng 10'!L23</f>
        <v>434</v>
      </c>
      <c r="G23" s="38">
        <v>18937</v>
      </c>
      <c r="H23" s="38">
        <v>18937</v>
      </c>
      <c r="I23" s="38">
        <v>18435</v>
      </c>
      <c r="J23" s="38">
        <v>18574</v>
      </c>
      <c r="K23" s="9">
        <f t="shared" si="1"/>
        <v>1643</v>
      </c>
      <c r="L23" s="9">
        <f t="shared" si="1"/>
        <v>797</v>
      </c>
      <c r="M23" s="13">
        <f t="shared" si="2"/>
        <v>-139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f>'Tháng 10'!K24</f>
        <v>84</v>
      </c>
      <c r="F24" s="38">
        <f>'Tháng 10'!L24</f>
        <v>69</v>
      </c>
      <c r="G24" s="38">
        <v>240</v>
      </c>
      <c r="H24" s="38">
        <v>240</v>
      </c>
      <c r="I24" s="38">
        <v>272</v>
      </c>
      <c r="J24" s="38">
        <v>278</v>
      </c>
      <c r="K24" s="9">
        <f t="shared" si="1"/>
        <v>52</v>
      </c>
      <c r="L24" s="9">
        <f t="shared" si="1"/>
        <v>31</v>
      </c>
      <c r="M24" s="13">
        <f t="shared" si="2"/>
        <v>-6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f>'Tháng 10'!K25</f>
        <v>1298</v>
      </c>
      <c r="F25" s="38">
        <f>'Tháng 10'!L25</f>
        <v>834</v>
      </c>
      <c r="G25" s="38">
        <v>12436</v>
      </c>
      <c r="H25" s="38">
        <v>12436</v>
      </c>
      <c r="I25" s="38">
        <v>12672</v>
      </c>
      <c r="J25" s="38">
        <v>12751</v>
      </c>
      <c r="K25" s="9">
        <f t="shared" si="1"/>
        <v>1062</v>
      </c>
      <c r="L25" s="9">
        <f t="shared" si="1"/>
        <v>519</v>
      </c>
      <c r="M25" s="13">
        <f t="shared" si="2"/>
        <v>-79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f>'Tháng 10'!K26</f>
        <v>22</v>
      </c>
      <c r="F26" s="38">
        <f>'Tháng 10'!L26</f>
        <v>18</v>
      </c>
      <c r="G26" s="38">
        <v>41</v>
      </c>
      <c r="H26" s="38">
        <v>41</v>
      </c>
      <c r="I26" s="38">
        <v>53</v>
      </c>
      <c r="J26" s="38">
        <v>58</v>
      </c>
      <c r="K26" s="9">
        <f t="shared" si="1"/>
        <v>10</v>
      </c>
      <c r="L26" s="9">
        <f t="shared" si="1"/>
        <v>1</v>
      </c>
      <c r="M26" s="13">
        <f t="shared" si="2"/>
        <v>-5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>
        <f>'Tháng 10'!K27</f>
        <v>-21</v>
      </c>
      <c r="F27" s="38">
        <f>'Tháng 10'!L27</f>
        <v>18</v>
      </c>
      <c r="G27" s="38">
        <v>666</v>
      </c>
      <c r="H27" s="38">
        <v>666</v>
      </c>
      <c r="I27" s="38">
        <v>557</v>
      </c>
      <c r="J27" s="38">
        <v>562</v>
      </c>
      <c r="K27" s="9">
        <f t="shared" si="1"/>
        <v>88</v>
      </c>
      <c r="L27" s="9">
        <f t="shared" si="1"/>
        <v>122</v>
      </c>
      <c r="M27" s="13">
        <f t="shared" si="2"/>
        <v>-5</v>
      </c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f>'Tháng 10'!K28</f>
        <v>836</v>
      </c>
      <c r="F28" s="38">
        <f>'Tháng 10'!L28</f>
        <v>669</v>
      </c>
      <c r="G28" s="38">
        <v>11543</v>
      </c>
      <c r="H28" s="38">
        <v>11543</v>
      </c>
      <c r="I28" s="38">
        <v>11725</v>
      </c>
      <c r="J28" s="38">
        <v>11759</v>
      </c>
      <c r="K28" s="9">
        <f t="shared" si="1"/>
        <v>654</v>
      </c>
      <c r="L28" s="9">
        <f t="shared" si="1"/>
        <v>453</v>
      </c>
      <c r="M28" s="13">
        <f t="shared" si="2"/>
        <v>-34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>
        <f>'Tháng 10'!K29</f>
        <v>88</v>
      </c>
      <c r="F29" s="38">
        <f>'Tháng 10'!L29</f>
        <v>85</v>
      </c>
      <c r="G29" s="38">
        <v>242</v>
      </c>
      <c r="H29" s="38">
        <v>242</v>
      </c>
      <c r="I29" s="38">
        <v>176</v>
      </c>
      <c r="J29" s="38">
        <v>179</v>
      </c>
      <c r="K29" s="9">
        <f t="shared" si="1"/>
        <v>154</v>
      </c>
      <c r="L29" s="9">
        <f t="shared" si="1"/>
        <v>148</v>
      </c>
      <c r="M29" s="13">
        <f t="shared" si="2"/>
        <v>-3</v>
      </c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f>'Tháng 10'!K30</f>
        <v>314</v>
      </c>
      <c r="F30" s="38">
        <f>'Tháng 10'!L30</f>
        <v>77</v>
      </c>
      <c r="G30" s="38">
        <v>1200</v>
      </c>
      <c r="H30" s="38">
        <v>1200</v>
      </c>
      <c r="I30" s="38">
        <v>1180</v>
      </c>
      <c r="J30" s="38">
        <v>1180</v>
      </c>
      <c r="K30" s="9">
        <f t="shared" si="1"/>
        <v>334</v>
      </c>
      <c r="L30" s="9">
        <f t="shared" si="1"/>
        <v>97</v>
      </c>
      <c r="M30" s="13">
        <f t="shared" si="2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f>'Tháng 10'!K31</f>
        <v>1</v>
      </c>
      <c r="F31" s="38">
        <f>'Tháng 10'!L31</f>
        <v>-14</v>
      </c>
      <c r="G31" s="38">
        <v>92</v>
      </c>
      <c r="H31" s="38">
        <v>92</v>
      </c>
      <c r="I31" s="38">
        <v>92</v>
      </c>
      <c r="J31" s="38">
        <v>92</v>
      </c>
      <c r="K31" s="9">
        <f t="shared" si="1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C28" sqref="C28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4" width="13.7109375" style="1" customWidth="1"/>
    <col min="15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3" t="s">
        <v>54</v>
      </c>
      <c r="F4" s="43" t="s">
        <v>107</v>
      </c>
      <c r="G4" s="43" t="s">
        <v>54</v>
      </c>
      <c r="H4" s="43" t="s">
        <v>107</v>
      </c>
      <c r="I4" s="43" t="s">
        <v>54</v>
      </c>
      <c r="J4" s="43" t="s">
        <v>107</v>
      </c>
      <c r="K4" s="43" t="s">
        <v>54</v>
      </c>
      <c r="L4" s="43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7769</v>
      </c>
      <c r="F5" s="12">
        <f t="shared" si="0"/>
        <v>3755</v>
      </c>
      <c r="G5" s="12">
        <f t="shared" si="0"/>
        <v>87055</v>
      </c>
      <c r="H5" s="12">
        <f t="shared" si="0"/>
        <v>84024</v>
      </c>
      <c r="I5" s="12">
        <f t="shared" si="0"/>
        <v>81931</v>
      </c>
      <c r="J5" s="12">
        <f t="shared" si="0"/>
        <v>83815</v>
      </c>
      <c r="K5" s="12">
        <f t="shared" si="0"/>
        <v>12893</v>
      </c>
      <c r="L5" s="12">
        <f t="shared" si="0"/>
        <v>3964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f>'Tháng 11'!K6</f>
        <v>69</v>
      </c>
      <c r="F6" s="38">
        <f>'Tháng 11'!L6</f>
        <v>32</v>
      </c>
      <c r="G6" s="38">
        <v>594</v>
      </c>
      <c r="H6" s="38">
        <v>594</v>
      </c>
      <c r="I6" s="38">
        <v>598</v>
      </c>
      <c r="J6" s="38">
        <v>598</v>
      </c>
      <c r="K6" s="9">
        <f>E6+G6-I6</f>
        <v>65</v>
      </c>
      <c r="L6" s="9">
        <f>F6+H6-J6</f>
        <v>28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f>'Tháng 11'!K7</f>
        <v>-11</v>
      </c>
      <c r="F7" s="38">
        <f>'Tháng 11'!L7</f>
        <v>1</v>
      </c>
      <c r="G7" s="38">
        <v>292</v>
      </c>
      <c r="H7" s="38">
        <v>292</v>
      </c>
      <c r="I7" s="38">
        <v>242</v>
      </c>
      <c r="J7" s="38">
        <v>248</v>
      </c>
      <c r="K7" s="9">
        <f t="shared" ref="K7:L31" si="1">E7+G7-I7</f>
        <v>39</v>
      </c>
      <c r="L7" s="9">
        <f t="shared" si="1"/>
        <v>45</v>
      </c>
      <c r="M7" s="13">
        <f t="shared" ref="M7:M31" si="2">I7-J7</f>
        <v>-6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f>'Tháng 11'!K8</f>
        <v>0</v>
      </c>
      <c r="F8" s="38">
        <f>'Tháng 11'!L8</f>
        <v>0</v>
      </c>
      <c r="G8" s="38">
        <v>26</v>
      </c>
      <c r="H8" s="38">
        <v>26</v>
      </c>
      <c r="I8" s="38">
        <v>25</v>
      </c>
      <c r="J8" s="38">
        <v>26</v>
      </c>
      <c r="K8" s="9">
        <f t="shared" si="1"/>
        <v>1</v>
      </c>
      <c r="L8" s="9">
        <f t="shared" si="1"/>
        <v>0</v>
      </c>
      <c r="M8" s="13">
        <f t="shared" si="2"/>
        <v>-1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f>'Tháng 11'!K9</f>
        <v>0</v>
      </c>
      <c r="F9" s="38">
        <f>'Tháng 11'!L9</f>
        <v>0</v>
      </c>
      <c r="G9" s="38">
        <v>81</v>
      </c>
      <c r="H9" s="38">
        <v>81</v>
      </c>
      <c r="I9" s="38">
        <v>80</v>
      </c>
      <c r="J9" s="38">
        <v>81</v>
      </c>
      <c r="K9" s="9">
        <f t="shared" si="1"/>
        <v>1</v>
      </c>
      <c r="L9" s="9">
        <f t="shared" si="1"/>
        <v>0</v>
      </c>
      <c r="M9" s="13">
        <f t="shared" si="2"/>
        <v>-1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f>'Tháng 11'!K10</f>
        <v>605</v>
      </c>
      <c r="F10" s="38">
        <f>'Tháng 11'!L10</f>
        <v>421</v>
      </c>
      <c r="G10" s="38">
        <v>5783</v>
      </c>
      <c r="H10" s="38">
        <v>5613</v>
      </c>
      <c r="I10" s="38">
        <v>5323</v>
      </c>
      <c r="J10" s="38">
        <v>5487</v>
      </c>
      <c r="K10" s="9">
        <f t="shared" si="1"/>
        <v>1065</v>
      </c>
      <c r="L10" s="9">
        <f t="shared" si="1"/>
        <v>547</v>
      </c>
      <c r="M10" s="13">
        <f t="shared" si="2"/>
        <v>-164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f>'Tháng 11'!K11</f>
        <v>1317</v>
      </c>
      <c r="F11" s="38">
        <f>'Tháng 11'!L11</f>
        <v>580</v>
      </c>
      <c r="G11" s="38">
        <v>22240</v>
      </c>
      <c r="H11" s="38">
        <v>21444</v>
      </c>
      <c r="I11" s="38">
        <v>21316</v>
      </c>
      <c r="J11" s="38">
        <v>21602</v>
      </c>
      <c r="K11" s="9">
        <f t="shared" si="1"/>
        <v>2241</v>
      </c>
      <c r="L11" s="9">
        <f t="shared" si="1"/>
        <v>422</v>
      </c>
      <c r="M11" s="13">
        <f t="shared" si="2"/>
        <v>-286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f>'Tháng 11'!K12</f>
        <v>192</v>
      </c>
      <c r="F12" s="38">
        <f>'Tháng 11'!L12</f>
        <v>87</v>
      </c>
      <c r="G12" s="38">
        <v>715</v>
      </c>
      <c r="H12" s="38">
        <v>625</v>
      </c>
      <c r="I12" s="38">
        <v>610</v>
      </c>
      <c r="J12" s="38">
        <v>583</v>
      </c>
      <c r="K12" s="9">
        <f t="shared" si="1"/>
        <v>297</v>
      </c>
      <c r="L12" s="9">
        <f t="shared" si="1"/>
        <v>129</v>
      </c>
      <c r="M12" s="13">
        <f t="shared" si="2"/>
        <v>27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f>'Tháng 11'!K13</f>
        <v>14</v>
      </c>
      <c r="F13" s="38">
        <f>'Tháng 11'!L13</f>
        <v>-4</v>
      </c>
      <c r="G13" s="38">
        <v>0</v>
      </c>
      <c r="H13" s="38">
        <v>0</v>
      </c>
      <c r="I13" s="38">
        <v>0</v>
      </c>
      <c r="J13" s="38">
        <v>0</v>
      </c>
      <c r="K13" s="9">
        <f t="shared" si="1"/>
        <v>14</v>
      </c>
      <c r="L13" s="9">
        <f t="shared" si="1"/>
        <v>-4</v>
      </c>
      <c r="M13" s="13">
        <f t="shared" si="2"/>
        <v>0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>
        <f>'Tháng 11'!K14</f>
        <v>918</v>
      </c>
      <c r="F14" s="38">
        <f>'Tháng 11'!L14</f>
        <v>71</v>
      </c>
      <c r="G14" s="38">
        <v>265</v>
      </c>
      <c r="H14" s="38">
        <v>265</v>
      </c>
      <c r="I14" s="38">
        <v>306</v>
      </c>
      <c r="J14" s="38">
        <v>335</v>
      </c>
      <c r="K14" s="9">
        <f t="shared" si="1"/>
        <v>877</v>
      </c>
      <c r="L14" s="9">
        <f t="shared" si="1"/>
        <v>1</v>
      </c>
      <c r="M14" s="13">
        <f t="shared" si="2"/>
        <v>-29</v>
      </c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>
        <f>'Tháng 11'!K15</f>
        <v>208</v>
      </c>
      <c r="F15" s="38">
        <f>'Tháng 11'!L15</f>
        <v>128</v>
      </c>
      <c r="G15" s="38">
        <v>262</v>
      </c>
      <c r="H15" s="38">
        <v>262</v>
      </c>
      <c r="I15" s="38">
        <v>385</v>
      </c>
      <c r="J15" s="38">
        <v>388</v>
      </c>
      <c r="K15" s="9">
        <f t="shared" si="1"/>
        <v>85</v>
      </c>
      <c r="L15" s="9">
        <f t="shared" si="1"/>
        <v>2</v>
      </c>
      <c r="M15" s="13">
        <f t="shared" si="2"/>
        <v>-3</v>
      </c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f>'Tháng 11'!K16</f>
        <v>305</v>
      </c>
      <c r="F16" s="38">
        <f>'Tháng 11'!L16</f>
        <v>195</v>
      </c>
      <c r="G16" s="38">
        <v>2558</v>
      </c>
      <c r="H16" s="38">
        <v>2473</v>
      </c>
      <c r="I16" s="38">
        <v>2154</v>
      </c>
      <c r="J16" s="38">
        <v>2173</v>
      </c>
      <c r="K16" s="9">
        <f t="shared" si="1"/>
        <v>709</v>
      </c>
      <c r="L16" s="9">
        <f t="shared" si="1"/>
        <v>495</v>
      </c>
      <c r="M16" s="13">
        <f t="shared" si="2"/>
        <v>-19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f>'Tháng 11'!K17</f>
        <v>-5</v>
      </c>
      <c r="F17" s="38">
        <f>'Tháng 11'!L17</f>
        <v>3</v>
      </c>
      <c r="G17" s="38">
        <v>0</v>
      </c>
      <c r="H17" s="38"/>
      <c r="I17" s="38">
        <v>0</v>
      </c>
      <c r="J17" s="38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f>'Tháng 11'!K18</f>
        <v>0</v>
      </c>
      <c r="F18" s="38">
        <f>'Tháng 11'!L18</f>
        <v>0</v>
      </c>
      <c r="G18" s="38">
        <v>45</v>
      </c>
      <c r="H18" s="38">
        <v>20</v>
      </c>
      <c r="I18" s="38">
        <v>30</v>
      </c>
      <c r="J18" s="38">
        <v>20</v>
      </c>
      <c r="K18" s="9">
        <f t="shared" si="1"/>
        <v>15</v>
      </c>
      <c r="L18" s="9">
        <f t="shared" si="1"/>
        <v>0</v>
      </c>
      <c r="M18" s="13">
        <f t="shared" si="2"/>
        <v>10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f>'Tháng 11'!K19</f>
        <v>-1</v>
      </c>
      <c r="F19" s="38">
        <f>'Tháng 11'!L19</f>
        <v>-1</v>
      </c>
      <c r="G19" s="38">
        <v>7</v>
      </c>
      <c r="H19" s="38">
        <v>7</v>
      </c>
      <c r="I19" s="38">
        <v>6</v>
      </c>
      <c r="J19" s="38">
        <v>7</v>
      </c>
      <c r="K19" s="9">
        <f t="shared" si="1"/>
        <v>0</v>
      </c>
      <c r="L19" s="9">
        <f t="shared" si="1"/>
        <v>-1</v>
      </c>
      <c r="M19" s="13">
        <f t="shared" si="2"/>
        <v>-1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f>'Tháng 11'!K20</f>
        <v>114</v>
      </c>
      <c r="F20" s="38">
        <f>'Tháng 11'!L20</f>
        <v>33</v>
      </c>
      <c r="G20" s="38">
        <v>5346</v>
      </c>
      <c r="H20" s="38">
        <v>5346</v>
      </c>
      <c r="I20" s="38">
        <v>5093</v>
      </c>
      <c r="J20" s="38">
        <v>5290</v>
      </c>
      <c r="K20" s="9">
        <f t="shared" si="1"/>
        <v>367</v>
      </c>
      <c r="L20" s="9">
        <f t="shared" si="1"/>
        <v>89</v>
      </c>
      <c r="M20" s="13">
        <f t="shared" si="2"/>
        <v>-197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f>'Tháng 11'!K21</f>
        <v>46</v>
      </c>
      <c r="F21" s="38">
        <f>'Tháng 11'!L21</f>
        <v>54</v>
      </c>
      <c r="G21" s="38">
        <v>416</v>
      </c>
      <c r="H21" s="38">
        <v>337</v>
      </c>
      <c r="I21" s="38">
        <v>359</v>
      </c>
      <c r="J21" s="38">
        <v>375</v>
      </c>
      <c r="K21" s="9">
        <f>E21+G21-I21</f>
        <v>103</v>
      </c>
      <c r="L21" s="9">
        <f t="shared" si="1"/>
        <v>16</v>
      </c>
      <c r="M21" s="13">
        <f t="shared" si="2"/>
        <v>-16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f>'Tháng 11'!K22</f>
        <v>0</v>
      </c>
      <c r="F22" s="38">
        <f>'Tháng 11'!L22</f>
        <v>1</v>
      </c>
      <c r="G22" s="38">
        <v>230</v>
      </c>
      <c r="H22" s="38">
        <v>230</v>
      </c>
      <c r="I22" s="38">
        <v>204</v>
      </c>
      <c r="J22" s="38">
        <v>216</v>
      </c>
      <c r="K22" s="9">
        <f t="shared" si="1"/>
        <v>26</v>
      </c>
      <c r="L22" s="9">
        <f t="shared" si="1"/>
        <v>15</v>
      </c>
      <c r="M22" s="13">
        <f t="shared" si="2"/>
        <v>-12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f>'Tháng 11'!K23</f>
        <v>1643</v>
      </c>
      <c r="F23" s="38">
        <f>'Tháng 11'!L23</f>
        <v>797</v>
      </c>
      <c r="G23" s="38">
        <v>20241</v>
      </c>
      <c r="H23" s="38">
        <v>19555</v>
      </c>
      <c r="I23" s="38">
        <v>19033</v>
      </c>
      <c r="J23" s="38">
        <v>19729</v>
      </c>
      <c r="K23" s="9">
        <f t="shared" si="1"/>
        <v>2851</v>
      </c>
      <c r="L23" s="9">
        <f t="shared" si="1"/>
        <v>623</v>
      </c>
      <c r="M23" s="13">
        <f t="shared" si="2"/>
        <v>-696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f>'Tháng 11'!K24</f>
        <v>52</v>
      </c>
      <c r="F24" s="38">
        <f>'Tháng 11'!L24</f>
        <v>31</v>
      </c>
      <c r="G24" s="38">
        <v>323</v>
      </c>
      <c r="H24" s="38">
        <v>323</v>
      </c>
      <c r="I24" s="38">
        <v>292</v>
      </c>
      <c r="J24" s="38">
        <v>302</v>
      </c>
      <c r="K24" s="9">
        <f t="shared" si="1"/>
        <v>83</v>
      </c>
      <c r="L24" s="9">
        <f t="shared" si="1"/>
        <v>52</v>
      </c>
      <c r="M24" s="13">
        <f t="shared" si="2"/>
        <v>-10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f>'Tháng 11'!K25</f>
        <v>1062</v>
      </c>
      <c r="F25" s="38">
        <f>'Tháng 11'!L25</f>
        <v>519</v>
      </c>
      <c r="G25" s="38">
        <v>13402</v>
      </c>
      <c r="H25" s="38">
        <v>12602</v>
      </c>
      <c r="I25" s="38">
        <v>12062</v>
      </c>
      <c r="J25" s="38">
        <v>12287</v>
      </c>
      <c r="K25" s="9">
        <f t="shared" si="1"/>
        <v>2402</v>
      </c>
      <c r="L25" s="9">
        <f t="shared" si="1"/>
        <v>834</v>
      </c>
      <c r="M25" s="13">
        <f t="shared" si="2"/>
        <v>-225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f>'Tháng 11'!K26</f>
        <v>10</v>
      </c>
      <c r="F26" s="38">
        <f>'Tháng 11'!L26</f>
        <v>1</v>
      </c>
      <c r="G26" s="38">
        <v>320</v>
      </c>
      <c r="H26" s="38">
        <v>320</v>
      </c>
      <c r="I26" s="38">
        <v>310</v>
      </c>
      <c r="J26" s="38">
        <v>312</v>
      </c>
      <c r="K26" s="9">
        <f t="shared" si="1"/>
        <v>20</v>
      </c>
      <c r="L26" s="9">
        <f t="shared" si="1"/>
        <v>9</v>
      </c>
      <c r="M26" s="13">
        <f t="shared" si="2"/>
        <v>-2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>
        <f>'Tháng 11'!K27</f>
        <v>88</v>
      </c>
      <c r="F27" s="38">
        <f>'Tháng 11'!L27</f>
        <v>122</v>
      </c>
      <c r="G27" s="38">
        <v>704</v>
      </c>
      <c r="H27" s="38">
        <v>704</v>
      </c>
      <c r="I27" s="38">
        <v>807</v>
      </c>
      <c r="J27" s="38">
        <v>820</v>
      </c>
      <c r="K27" s="9">
        <f t="shared" si="1"/>
        <v>-15</v>
      </c>
      <c r="L27" s="9">
        <f t="shared" si="1"/>
        <v>6</v>
      </c>
      <c r="M27" s="13">
        <f t="shared" si="2"/>
        <v>-13</v>
      </c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f>'Tháng 11'!K28</f>
        <v>654</v>
      </c>
      <c r="F28" s="38">
        <f>'Tháng 11'!L28</f>
        <v>453</v>
      </c>
      <c r="G28" s="38">
        <v>11303</v>
      </c>
      <c r="H28" s="38">
        <v>11303</v>
      </c>
      <c r="I28" s="38">
        <v>11092</v>
      </c>
      <c r="J28" s="38">
        <v>11341</v>
      </c>
      <c r="K28" s="9">
        <f t="shared" si="1"/>
        <v>865</v>
      </c>
      <c r="L28" s="9">
        <f t="shared" si="1"/>
        <v>415</v>
      </c>
      <c r="M28" s="13">
        <f t="shared" si="2"/>
        <v>-249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>
        <f>'Tháng 11'!K29</f>
        <v>154</v>
      </c>
      <c r="F29" s="38">
        <f>'Tháng 11'!L29</f>
        <v>148</v>
      </c>
      <c r="G29" s="38">
        <v>61</v>
      </c>
      <c r="H29" s="38">
        <v>61</v>
      </c>
      <c r="I29" s="38">
        <v>183</v>
      </c>
      <c r="J29" s="38">
        <v>177</v>
      </c>
      <c r="K29" s="9">
        <f t="shared" si="1"/>
        <v>32</v>
      </c>
      <c r="L29" s="9">
        <f t="shared" si="1"/>
        <v>32</v>
      </c>
      <c r="M29" s="13">
        <f t="shared" si="2"/>
        <v>6</v>
      </c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f>'Tháng 11'!K30</f>
        <v>334</v>
      </c>
      <c r="F30" s="38">
        <f>'Tháng 11'!L30</f>
        <v>97</v>
      </c>
      <c r="G30" s="38">
        <v>1678</v>
      </c>
      <c r="H30" s="38">
        <v>1438</v>
      </c>
      <c r="I30" s="38">
        <v>1309</v>
      </c>
      <c r="J30" s="38">
        <v>1315</v>
      </c>
      <c r="K30" s="9">
        <f t="shared" si="1"/>
        <v>703</v>
      </c>
      <c r="L30" s="9">
        <f t="shared" si="1"/>
        <v>220</v>
      </c>
      <c r="M30" s="13">
        <f t="shared" si="2"/>
        <v>-6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f>'Tháng 11'!K31</f>
        <v>1</v>
      </c>
      <c r="F31" s="38">
        <f>'Tháng 11'!L31</f>
        <v>-14</v>
      </c>
      <c r="G31" s="38">
        <v>163</v>
      </c>
      <c r="H31" s="38">
        <v>103</v>
      </c>
      <c r="I31" s="38">
        <v>112</v>
      </c>
      <c r="J31" s="38">
        <v>103</v>
      </c>
      <c r="K31" s="9">
        <f t="shared" si="1"/>
        <v>52</v>
      </c>
      <c r="L31" s="9">
        <f t="shared" si="1"/>
        <v>-14</v>
      </c>
      <c r="M31" s="13">
        <f t="shared" si="2"/>
        <v>9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zoomScale="75" zoomScaleNormal="75"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H81" sqref="H81:H85"/>
    </sheetView>
  </sheetViews>
  <sheetFormatPr defaultRowHeight="15" x14ac:dyDescent="0.25"/>
  <cols>
    <col min="1" max="1" width="21.140625" style="16" customWidth="1"/>
    <col min="2" max="2" width="5.85546875" style="16" bestFit="1" customWidth="1"/>
    <col min="3" max="3" width="51.28515625" style="17" bestFit="1" customWidth="1"/>
    <col min="4" max="6" width="9.5703125" style="15" customWidth="1"/>
    <col min="7" max="7" width="11.140625" style="15" customWidth="1"/>
    <col min="8" max="8" width="8.42578125" style="15" customWidth="1"/>
    <col min="9" max="10" width="9.5703125" style="15" customWidth="1"/>
    <col min="11" max="11" width="8.5703125" style="15" customWidth="1"/>
    <col min="12" max="13" width="9.5703125" style="15" customWidth="1"/>
    <col min="14" max="14" width="10.7109375" style="15" customWidth="1"/>
    <col min="15" max="16" width="9.5703125" style="15" customWidth="1"/>
    <col min="17" max="17" width="11.28515625" style="15" customWidth="1"/>
    <col min="18" max="18" width="9.140625" style="15" customWidth="1"/>
    <col min="19" max="20" width="9.5703125" style="15" customWidth="1"/>
    <col min="21" max="21" width="10.42578125" style="15" customWidth="1"/>
    <col min="22" max="25" width="9.5703125" style="15" customWidth="1"/>
    <col min="26" max="26" width="11.7109375" style="15" customWidth="1"/>
    <col min="27" max="29" width="10.85546875" style="15" customWidth="1"/>
    <col min="30" max="30" width="15.85546875" style="15" customWidth="1"/>
    <col min="31" max="16384" width="9.140625" style="15"/>
  </cols>
  <sheetData>
    <row r="1" spans="1:30" s="14" customFormat="1" ht="42.75" customHeight="1" x14ac:dyDescent="0.25">
      <c r="A1" s="19" t="s">
        <v>58</v>
      </c>
      <c r="B1" s="20" t="s">
        <v>72</v>
      </c>
      <c r="C1" s="20" t="s">
        <v>59</v>
      </c>
      <c r="D1" s="18" t="s">
        <v>0</v>
      </c>
      <c r="E1" s="18" t="s">
        <v>16</v>
      </c>
      <c r="F1" s="18" t="s">
        <v>53</v>
      </c>
      <c r="G1" s="18" t="s">
        <v>2</v>
      </c>
      <c r="H1" s="18" t="s">
        <v>45</v>
      </c>
      <c r="I1" s="18" t="s">
        <v>5</v>
      </c>
      <c r="J1" s="18" t="s">
        <v>19</v>
      </c>
      <c r="K1" s="18" t="s">
        <v>71</v>
      </c>
      <c r="L1" s="18" t="s">
        <v>25</v>
      </c>
      <c r="M1" s="18" t="s">
        <v>70</v>
      </c>
      <c r="N1" s="18" t="s">
        <v>27</v>
      </c>
      <c r="O1" s="18" t="s">
        <v>46</v>
      </c>
      <c r="P1" s="18" t="s">
        <v>7</v>
      </c>
      <c r="Q1" s="18" t="s">
        <v>9</v>
      </c>
      <c r="R1" s="18" t="s">
        <v>47</v>
      </c>
      <c r="S1" s="18" t="s">
        <v>11</v>
      </c>
      <c r="T1" s="18" t="s">
        <v>74</v>
      </c>
      <c r="U1" s="18" t="s">
        <v>28</v>
      </c>
      <c r="V1" s="18" t="s">
        <v>3</v>
      </c>
      <c r="W1" s="18" t="s">
        <v>18</v>
      </c>
      <c r="X1" s="18" t="s">
        <v>15</v>
      </c>
      <c r="Y1" s="18" t="s">
        <v>111</v>
      </c>
      <c r="Z1" s="18" t="s">
        <v>129</v>
      </c>
      <c r="AA1" s="18" t="s">
        <v>130</v>
      </c>
      <c r="AB1" s="18" t="s">
        <v>131</v>
      </c>
      <c r="AC1" s="18" t="s">
        <v>132</v>
      </c>
      <c r="AD1" s="18" t="s">
        <v>133</v>
      </c>
    </row>
    <row r="2" spans="1:30" s="14" customFormat="1" ht="14.25" x14ac:dyDescent="0.25">
      <c r="A2" s="19" t="s">
        <v>69</v>
      </c>
      <c r="B2" s="19"/>
      <c r="C2" s="2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x14ac:dyDescent="0.25">
      <c r="A3" s="3" t="s">
        <v>55</v>
      </c>
      <c r="B3" s="3" t="s">
        <v>73</v>
      </c>
      <c r="C3" s="21" t="s">
        <v>56</v>
      </c>
      <c r="D3" s="31"/>
      <c r="E3" s="31"/>
      <c r="F3" s="31"/>
      <c r="G3" s="31"/>
      <c r="H3" s="31">
        <v>5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25">
      <c r="A4" s="3" t="s">
        <v>57</v>
      </c>
      <c r="B4" s="3" t="s">
        <v>73</v>
      </c>
      <c r="C4" s="21" t="s">
        <v>56</v>
      </c>
      <c r="D4" s="31"/>
      <c r="E4" s="31"/>
      <c r="F4" s="31"/>
      <c r="G4" s="31"/>
      <c r="H4" s="31">
        <v>5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 spans="1:30" x14ac:dyDescent="0.25">
      <c r="A5" s="3" t="s">
        <v>60</v>
      </c>
      <c r="B5" s="3" t="s">
        <v>73</v>
      </c>
      <c r="C5" s="21" t="s">
        <v>62</v>
      </c>
      <c r="D5" s="31"/>
      <c r="E5" s="31"/>
      <c r="F5" s="31"/>
      <c r="G5" s="31"/>
      <c r="H5" s="31"/>
      <c r="I5" s="31">
        <v>2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x14ac:dyDescent="0.25">
      <c r="A6" s="3" t="s">
        <v>61</v>
      </c>
      <c r="B6" s="3" t="s">
        <v>73</v>
      </c>
      <c r="C6" s="21" t="s">
        <v>63</v>
      </c>
      <c r="D6" s="31"/>
      <c r="E6" s="31"/>
      <c r="F6" s="31"/>
      <c r="G6" s="31"/>
      <c r="H6" s="31"/>
      <c r="I6" s="31">
        <v>5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x14ac:dyDescent="0.25">
      <c r="A7" s="3">
        <v>4145873147</v>
      </c>
      <c r="B7" s="3" t="s">
        <v>73</v>
      </c>
      <c r="C7" s="21" t="s">
        <v>78</v>
      </c>
      <c r="D7" s="31"/>
      <c r="E7" s="31"/>
      <c r="F7" s="31"/>
      <c r="G7" s="31"/>
      <c r="H7" s="31"/>
      <c r="I7" s="31">
        <v>6</v>
      </c>
      <c r="J7" s="31"/>
      <c r="K7" s="31"/>
      <c r="L7" s="31"/>
      <c r="M7" s="31"/>
      <c r="N7" s="31"/>
      <c r="O7" s="31"/>
      <c r="P7" s="31"/>
      <c r="Q7" s="31"/>
      <c r="R7" s="31">
        <v>10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30" x14ac:dyDescent="0.25">
      <c r="A8" s="22" t="s">
        <v>64</v>
      </c>
      <c r="B8" s="3" t="s">
        <v>73</v>
      </c>
      <c r="C8" s="21" t="s">
        <v>65</v>
      </c>
      <c r="D8" s="31"/>
      <c r="E8" s="31"/>
      <c r="F8" s="31"/>
      <c r="G8" s="31"/>
      <c r="H8" s="31"/>
      <c r="I8" s="31"/>
      <c r="J8" s="31">
        <v>15</v>
      </c>
      <c r="K8" s="31"/>
      <c r="L8" s="31"/>
      <c r="M8" s="31"/>
      <c r="N8" s="31"/>
      <c r="O8" s="31"/>
      <c r="P8" s="31"/>
      <c r="Q8" s="31"/>
      <c r="R8" s="31">
        <v>10</v>
      </c>
      <c r="S8" s="31"/>
      <c r="T8" s="31"/>
      <c r="U8" s="31"/>
      <c r="V8" s="31"/>
      <c r="W8" s="31"/>
      <c r="X8" s="31">
        <v>15</v>
      </c>
      <c r="Y8" s="31"/>
      <c r="Z8" s="31"/>
      <c r="AA8" s="31"/>
      <c r="AB8" s="31"/>
      <c r="AC8" s="31"/>
      <c r="AD8" s="31"/>
    </row>
    <row r="9" spans="1:30" ht="30" x14ac:dyDescent="0.25">
      <c r="A9" s="22">
        <v>4145900104</v>
      </c>
      <c r="B9" s="3" t="s">
        <v>73</v>
      </c>
      <c r="C9" s="21" t="s">
        <v>66</v>
      </c>
      <c r="D9" s="31"/>
      <c r="E9" s="31"/>
      <c r="F9" s="31"/>
      <c r="G9" s="31"/>
      <c r="H9" s="31"/>
      <c r="I9" s="31"/>
      <c r="J9" s="31"/>
      <c r="K9" s="31">
        <v>-3</v>
      </c>
      <c r="L9" s="31"/>
      <c r="M9" s="31">
        <v>3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ht="30" x14ac:dyDescent="0.25">
      <c r="A10" s="22">
        <v>4145704979</v>
      </c>
      <c r="B10" s="3" t="s">
        <v>73</v>
      </c>
      <c r="C10" s="21" t="s">
        <v>67</v>
      </c>
      <c r="D10" s="31"/>
      <c r="E10" s="31"/>
      <c r="F10" s="31"/>
      <c r="G10" s="31"/>
      <c r="H10" s="31"/>
      <c r="I10" s="31"/>
      <c r="J10" s="31"/>
      <c r="K10" s="31"/>
      <c r="L10" s="31">
        <v>-10</v>
      </c>
      <c r="M10" s="31"/>
      <c r="N10" s="31"/>
      <c r="O10" s="31"/>
      <c r="P10" s="31"/>
      <c r="Q10" s="31"/>
      <c r="R10" s="31"/>
      <c r="S10" s="31">
        <v>10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 ht="30" x14ac:dyDescent="0.25">
      <c r="A11" s="22">
        <v>4145893914</v>
      </c>
      <c r="B11" s="3" t="s">
        <v>73</v>
      </c>
      <c r="C11" s="21" t="s">
        <v>68</v>
      </c>
      <c r="D11" s="31"/>
      <c r="E11" s="31"/>
      <c r="F11" s="31"/>
      <c r="G11" s="31"/>
      <c r="H11" s="31"/>
      <c r="I11" s="31"/>
      <c r="J11" s="31"/>
      <c r="K11" s="31"/>
      <c r="L11" s="31">
        <v>3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x14ac:dyDescent="0.25">
      <c r="A12" s="22">
        <v>4145893973</v>
      </c>
      <c r="B12" s="22" t="s">
        <v>73</v>
      </c>
      <c r="C12" s="21" t="s">
        <v>76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>
        <v>10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x14ac:dyDescent="0.25">
      <c r="A13" s="22">
        <v>4145893604</v>
      </c>
      <c r="B13" s="22" t="s">
        <v>73</v>
      </c>
      <c r="C13" s="21" t="s">
        <v>75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>
        <v>5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x14ac:dyDescent="0.25">
      <c r="A14" s="22">
        <v>4145860466</v>
      </c>
      <c r="B14" s="22" t="s">
        <v>73</v>
      </c>
      <c r="C14" s="21" t="s">
        <v>77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>
        <v>5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x14ac:dyDescent="0.25">
      <c r="A15" s="22">
        <v>4145883867</v>
      </c>
      <c r="B15" s="22" t="s">
        <v>73</v>
      </c>
      <c r="C15" s="21" t="s">
        <v>79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>
        <v>6</v>
      </c>
      <c r="W15" s="31"/>
      <c r="X15" s="31"/>
      <c r="Y15" s="31"/>
      <c r="Z15" s="31"/>
      <c r="AA15" s="31"/>
      <c r="AB15" s="31"/>
      <c r="AC15" s="31"/>
      <c r="AD15" s="31"/>
    </row>
    <row r="16" spans="1:30" x14ac:dyDescent="0.25">
      <c r="A16" s="22">
        <v>4145883779</v>
      </c>
      <c r="B16" s="22" t="s">
        <v>73</v>
      </c>
      <c r="C16" s="21" t="s">
        <v>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>
        <v>10</v>
      </c>
      <c r="W16" s="31"/>
      <c r="X16" s="31"/>
      <c r="Y16" s="31"/>
      <c r="Z16" s="31"/>
      <c r="AA16" s="31"/>
      <c r="AB16" s="31"/>
      <c r="AC16" s="31"/>
      <c r="AD16" s="31"/>
    </row>
    <row r="17" spans="1:30" ht="30" x14ac:dyDescent="0.25">
      <c r="A17" s="22" t="s">
        <v>81</v>
      </c>
      <c r="B17" s="22" t="s">
        <v>73</v>
      </c>
      <c r="C17" s="21" t="s">
        <v>82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>
        <v>-15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s="14" customFormat="1" ht="14.25" x14ac:dyDescent="0.25">
      <c r="A18" s="19" t="s">
        <v>85</v>
      </c>
      <c r="B18" s="28"/>
      <c r="C18" s="2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x14ac:dyDescent="0.25">
      <c r="A19" s="22">
        <v>4146261538</v>
      </c>
      <c r="B19" s="22" t="s">
        <v>73</v>
      </c>
      <c r="C19" s="21" t="s">
        <v>86</v>
      </c>
      <c r="D19" s="31">
        <v>-5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x14ac:dyDescent="0.25">
      <c r="A20" s="22">
        <v>4146623431</v>
      </c>
      <c r="B20" s="22" t="s">
        <v>73</v>
      </c>
      <c r="C20" s="21" t="s">
        <v>97</v>
      </c>
      <c r="D20" s="31"/>
      <c r="E20" s="31"/>
      <c r="F20" s="31"/>
      <c r="G20" s="31"/>
      <c r="H20" s="31"/>
      <c r="I20" s="31">
        <v>5</v>
      </c>
      <c r="J20" s="31"/>
      <c r="K20" s="31"/>
      <c r="L20" s="31"/>
      <c r="M20" s="31"/>
      <c r="N20" s="31"/>
      <c r="O20" s="31"/>
      <c r="P20" s="31"/>
      <c r="Q20" s="31"/>
      <c r="R20" s="31">
        <v>10</v>
      </c>
      <c r="S20" s="31"/>
      <c r="T20" s="31">
        <v>5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x14ac:dyDescent="0.25">
      <c r="A21" s="22">
        <v>4146818636</v>
      </c>
      <c r="B21" s="22" t="s">
        <v>73</v>
      </c>
      <c r="C21" s="21" t="s">
        <v>87</v>
      </c>
      <c r="D21" s="31"/>
      <c r="E21" s="31"/>
      <c r="F21" s="31"/>
      <c r="G21" s="31"/>
      <c r="H21" s="31"/>
      <c r="I21" s="31">
        <v>10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x14ac:dyDescent="0.25">
      <c r="A22" s="22">
        <v>4146886334</v>
      </c>
      <c r="B22" s="22" t="s">
        <v>73</v>
      </c>
      <c r="C22" s="21" t="s">
        <v>88</v>
      </c>
      <c r="D22" s="31"/>
      <c r="E22" s="31"/>
      <c r="F22" s="31"/>
      <c r="G22" s="31"/>
      <c r="H22" s="31"/>
      <c r="I22" s="31">
        <v>3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x14ac:dyDescent="0.25">
      <c r="A23" s="22">
        <v>4146561592</v>
      </c>
      <c r="B23" s="22" t="s">
        <v>73</v>
      </c>
      <c r="C23" s="21" t="s">
        <v>89</v>
      </c>
      <c r="D23" s="31"/>
      <c r="E23" s="31"/>
      <c r="F23" s="31"/>
      <c r="G23" s="31"/>
      <c r="H23" s="31"/>
      <c r="I23" s="31"/>
      <c r="J23" s="31"/>
      <c r="K23" s="31">
        <v>-5</v>
      </c>
      <c r="L23" s="31"/>
      <c r="M23" s="31"/>
      <c r="N23" s="31"/>
      <c r="O23" s="31"/>
      <c r="P23" s="31"/>
      <c r="Q23" s="31"/>
      <c r="R23" s="31"/>
      <c r="S23" s="31"/>
      <c r="T23" s="31">
        <v>5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x14ac:dyDescent="0.25">
      <c r="A24" s="22">
        <v>4146648897</v>
      </c>
      <c r="B24" s="22" t="s">
        <v>73</v>
      </c>
      <c r="C24" s="21" t="s">
        <v>90</v>
      </c>
      <c r="D24" s="31"/>
      <c r="E24" s="31"/>
      <c r="F24" s="31"/>
      <c r="G24" s="31"/>
      <c r="H24" s="31"/>
      <c r="I24" s="31"/>
      <c r="J24" s="31"/>
      <c r="K24" s="31">
        <v>-5</v>
      </c>
      <c r="L24" s="31"/>
      <c r="M24" s="31">
        <v>5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x14ac:dyDescent="0.25">
      <c r="A25" s="22">
        <v>4146965497</v>
      </c>
      <c r="B25" s="22" t="s">
        <v>73</v>
      </c>
      <c r="C25" s="21" t="s">
        <v>91</v>
      </c>
      <c r="D25" s="31"/>
      <c r="E25" s="31"/>
      <c r="F25" s="31"/>
      <c r="G25" s="31"/>
      <c r="H25" s="31"/>
      <c r="I25" s="31"/>
      <c r="J25" s="31"/>
      <c r="K25" s="31"/>
      <c r="L25" s="31">
        <v>5</v>
      </c>
      <c r="M25" s="31"/>
      <c r="N25" s="31"/>
      <c r="O25" s="31"/>
      <c r="P25" s="31">
        <v>-5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x14ac:dyDescent="0.25">
      <c r="A26" s="22">
        <v>4146549975</v>
      </c>
      <c r="B26" s="22" t="s">
        <v>73</v>
      </c>
      <c r="C26" s="21" t="s">
        <v>92</v>
      </c>
      <c r="D26" s="31"/>
      <c r="E26" s="31"/>
      <c r="F26" s="31"/>
      <c r="G26" s="31"/>
      <c r="H26" s="31"/>
      <c r="I26" s="31"/>
      <c r="J26" s="31"/>
      <c r="K26" s="31"/>
      <c r="L26" s="31">
        <v>10</v>
      </c>
      <c r="M26" s="31"/>
      <c r="N26" s="31"/>
      <c r="O26" s="31"/>
      <c r="P26" s="31"/>
      <c r="Q26" s="31"/>
      <c r="R26" s="31"/>
      <c r="S26" s="31"/>
      <c r="T26" s="31"/>
      <c r="U26" s="31"/>
      <c r="V26" s="31">
        <v>5</v>
      </c>
      <c r="W26" s="31"/>
      <c r="X26" s="31"/>
      <c r="Y26" s="31"/>
      <c r="Z26" s="31"/>
      <c r="AA26" s="31"/>
      <c r="AB26" s="31"/>
      <c r="AC26" s="31"/>
      <c r="AD26" s="31"/>
    </row>
    <row r="27" spans="1:30" x14ac:dyDescent="0.25">
      <c r="A27" s="22">
        <v>4146283753</v>
      </c>
      <c r="B27" s="22" t="s">
        <v>73</v>
      </c>
      <c r="C27" s="21" t="s">
        <v>93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>
        <v>5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x14ac:dyDescent="0.25">
      <c r="A28" s="22" t="s">
        <v>100</v>
      </c>
      <c r="B28" s="22" t="s">
        <v>73</v>
      </c>
      <c r="C28" s="21" t="s">
        <v>98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>
        <v>-8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x14ac:dyDescent="0.25">
      <c r="A29" s="22" t="s">
        <v>99</v>
      </c>
      <c r="B29" s="22" t="s">
        <v>73</v>
      </c>
      <c r="C29" s="21" t="s">
        <v>101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>
        <v>-5</v>
      </c>
      <c r="U29" s="31">
        <v>5</v>
      </c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x14ac:dyDescent="0.25">
      <c r="A30" s="22">
        <v>4146746858</v>
      </c>
      <c r="B30" s="22" t="s">
        <v>73</v>
      </c>
      <c r="C30" s="21" t="s">
        <v>102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>
        <v>3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x14ac:dyDescent="0.25">
      <c r="A31" s="19" t="s">
        <v>104</v>
      </c>
      <c r="B31" s="22"/>
      <c r="C31" s="2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x14ac:dyDescent="0.25">
      <c r="A32" s="22" t="s">
        <v>105</v>
      </c>
      <c r="B32" s="22" t="s">
        <v>73</v>
      </c>
      <c r="C32" s="21" t="s">
        <v>106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>
        <v>3</v>
      </c>
      <c r="X32" s="31"/>
      <c r="Y32" s="31"/>
      <c r="Z32" s="31"/>
      <c r="AA32" s="31"/>
      <c r="AB32" s="31"/>
      <c r="AC32" s="31"/>
      <c r="AD32" s="31"/>
    </row>
    <row r="33" spans="1:30" x14ac:dyDescent="0.25">
      <c r="A33" s="22" t="s">
        <v>108</v>
      </c>
      <c r="B33" s="22" t="s">
        <v>73</v>
      </c>
      <c r="C33" s="21" t="s">
        <v>109</v>
      </c>
      <c r="D33" s="31"/>
      <c r="E33" s="31"/>
      <c r="F33" s="31"/>
      <c r="G33" s="31"/>
      <c r="H33" s="31"/>
      <c r="I33" s="31">
        <v>6</v>
      </c>
      <c r="J33" s="31"/>
      <c r="K33" s="31"/>
      <c r="L33" s="31">
        <v>6</v>
      </c>
      <c r="M33" s="31"/>
      <c r="N33" s="31"/>
      <c r="O33" s="31"/>
      <c r="P33" s="31"/>
      <c r="Q33" s="31"/>
      <c r="R33" s="31">
        <v>6</v>
      </c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x14ac:dyDescent="0.25">
      <c r="A34" s="22">
        <v>4147288814</v>
      </c>
      <c r="B34" s="22" t="s">
        <v>73</v>
      </c>
      <c r="C34" s="21" t="s">
        <v>110</v>
      </c>
      <c r="D34" s="31"/>
      <c r="E34" s="31"/>
      <c r="F34" s="31"/>
      <c r="G34" s="31"/>
      <c r="H34" s="31"/>
      <c r="I34" s="31">
        <v>-5</v>
      </c>
      <c r="J34" s="31"/>
      <c r="K34" s="31"/>
      <c r="L34" s="31"/>
      <c r="M34" s="31"/>
      <c r="N34" s="31"/>
      <c r="O34" s="31"/>
      <c r="P34" s="31"/>
      <c r="Q34" s="31"/>
      <c r="R34" s="31">
        <v>5</v>
      </c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x14ac:dyDescent="0.25">
      <c r="A35" s="19" t="s">
        <v>113</v>
      </c>
      <c r="B35" s="22"/>
      <c r="C35" s="2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ht="30" x14ac:dyDescent="0.25">
      <c r="A36" s="22" t="s">
        <v>114</v>
      </c>
      <c r="B36" s="22" t="s">
        <v>73</v>
      </c>
      <c r="C36" s="21" t="s">
        <v>115</v>
      </c>
      <c r="D36" s="31"/>
      <c r="E36" s="31"/>
      <c r="F36" s="31"/>
      <c r="G36" s="31"/>
      <c r="H36" s="31"/>
      <c r="I36" s="31">
        <v>10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x14ac:dyDescent="0.25">
      <c r="A37" s="22" t="s">
        <v>116</v>
      </c>
      <c r="B37" s="22" t="s">
        <v>73</v>
      </c>
      <c r="C37" s="21" t="s">
        <v>117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>
        <v>-5</v>
      </c>
      <c r="Q37" s="31"/>
      <c r="R37" s="31"/>
      <c r="S37" s="31">
        <v>5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x14ac:dyDescent="0.25">
      <c r="A38" s="22">
        <v>4149023629</v>
      </c>
      <c r="B38" s="22" t="s">
        <v>73</v>
      </c>
      <c r="C38" s="21" t="s">
        <v>118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>
        <v>2</v>
      </c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x14ac:dyDescent="0.25">
      <c r="A39" s="19" t="s">
        <v>120</v>
      </c>
      <c r="B39" s="22"/>
      <c r="C39" s="2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x14ac:dyDescent="0.25">
      <c r="A40" s="22" t="s">
        <v>121</v>
      </c>
      <c r="B40" s="22" t="s">
        <v>73</v>
      </c>
      <c r="C40" s="21" t="s">
        <v>122</v>
      </c>
      <c r="D40" s="31"/>
      <c r="E40" s="31"/>
      <c r="F40" s="31"/>
      <c r="G40" s="31"/>
      <c r="H40" s="31"/>
      <c r="I40" s="31">
        <v>5</v>
      </c>
      <c r="J40" s="31">
        <v>-5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x14ac:dyDescent="0.25">
      <c r="A41" s="22" t="s">
        <v>123</v>
      </c>
      <c r="B41" s="22" t="s">
        <v>73</v>
      </c>
      <c r="C41" s="21" t="s">
        <v>124</v>
      </c>
      <c r="D41" s="31"/>
      <c r="E41" s="31"/>
      <c r="F41" s="31"/>
      <c r="G41" s="31"/>
      <c r="H41" s="31"/>
      <c r="I41" s="31">
        <v>-5</v>
      </c>
      <c r="J41" s="31"/>
      <c r="K41" s="31"/>
      <c r="L41" s="31"/>
      <c r="M41" s="31"/>
      <c r="N41" s="31"/>
      <c r="O41" s="31"/>
      <c r="P41" s="31"/>
      <c r="Q41" s="31"/>
      <c r="R41" s="31">
        <v>5</v>
      </c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x14ac:dyDescent="0.25">
      <c r="A42" s="22" t="s">
        <v>125</v>
      </c>
      <c r="B42" s="22" t="s">
        <v>73</v>
      </c>
      <c r="C42" s="21" t="s">
        <v>124</v>
      </c>
      <c r="D42" s="31"/>
      <c r="E42" s="31"/>
      <c r="F42" s="31"/>
      <c r="G42" s="31"/>
      <c r="H42" s="31"/>
      <c r="I42" s="31">
        <v>-2</v>
      </c>
      <c r="J42" s="31"/>
      <c r="K42" s="31"/>
      <c r="L42" s="31"/>
      <c r="M42" s="31"/>
      <c r="N42" s="31"/>
      <c r="O42" s="31"/>
      <c r="P42" s="31"/>
      <c r="Q42" s="31"/>
      <c r="R42" s="31">
        <v>2</v>
      </c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x14ac:dyDescent="0.25">
      <c r="A43" s="22" t="s">
        <v>126</v>
      </c>
      <c r="B43" s="22" t="s">
        <v>73</v>
      </c>
      <c r="C43" s="21" t="s">
        <v>127</v>
      </c>
      <c r="D43" s="31"/>
      <c r="E43" s="31"/>
      <c r="F43" s="31"/>
      <c r="G43" s="31"/>
      <c r="H43" s="31"/>
      <c r="I43" s="31"/>
      <c r="J43" s="31"/>
      <c r="K43" s="31">
        <v>3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>
        <v>-3</v>
      </c>
      <c r="W43" s="31"/>
      <c r="X43" s="31"/>
      <c r="Y43" s="31"/>
      <c r="Z43" s="31"/>
      <c r="AA43" s="31"/>
      <c r="AB43" s="31"/>
      <c r="AC43" s="31"/>
      <c r="AD43" s="31"/>
    </row>
    <row r="44" spans="1:30" x14ac:dyDescent="0.25">
      <c r="A44" s="22" t="s">
        <v>134</v>
      </c>
      <c r="B44" s="22" t="s">
        <v>73</v>
      </c>
      <c r="C44" s="21" t="s">
        <v>128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>
        <v>8</v>
      </c>
      <c r="Z44" s="31"/>
      <c r="AA44" s="31"/>
      <c r="AB44" s="31"/>
      <c r="AC44" s="31"/>
      <c r="AD44" s="31"/>
    </row>
    <row r="45" spans="1:30" x14ac:dyDescent="0.25">
      <c r="A45" s="22">
        <v>4149736372</v>
      </c>
      <c r="B45" s="22" t="s">
        <v>73</v>
      </c>
      <c r="C45" s="21" t="s">
        <v>136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>
        <v>5</v>
      </c>
      <c r="U45" s="31"/>
      <c r="V45" s="31">
        <v>-5</v>
      </c>
      <c r="W45" s="31"/>
      <c r="X45" s="31"/>
      <c r="Y45" s="31"/>
      <c r="Z45" s="31"/>
      <c r="AA45" s="31"/>
      <c r="AB45" s="31"/>
      <c r="AC45" s="31"/>
      <c r="AD45" s="31"/>
    </row>
    <row r="46" spans="1:30" x14ac:dyDescent="0.25">
      <c r="A46" s="19" t="s">
        <v>137</v>
      </c>
      <c r="B46" s="22"/>
      <c r="C46" s="2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x14ac:dyDescent="0.25">
      <c r="A47" s="22" t="s">
        <v>134</v>
      </c>
      <c r="B47" s="22" t="s">
        <v>73</v>
      </c>
      <c r="C47" s="21" t="s">
        <v>138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>
        <v>9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x14ac:dyDescent="0.25">
      <c r="A48" s="22" t="s">
        <v>134</v>
      </c>
      <c r="B48" s="22" t="s">
        <v>73</v>
      </c>
      <c r="C48" s="21" t="s">
        <v>140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>
        <v>2</v>
      </c>
      <c r="W48" s="31"/>
      <c r="X48" s="31"/>
      <c r="Y48" s="31"/>
      <c r="Z48" s="31"/>
      <c r="AA48" s="31"/>
      <c r="AB48" s="31"/>
      <c r="AC48" s="31"/>
      <c r="AD48" s="31"/>
    </row>
    <row r="49" spans="1:30" x14ac:dyDescent="0.25">
      <c r="A49" s="19" t="s">
        <v>141</v>
      </c>
      <c r="B49" s="22"/>
      <c r="C49" s="2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x14ac:dyDescent="0.25">
      <c r="A50" s="22">
        <v>4151138953</v>
      </c>
      <c r="B50" s="22" t="s">
        <v>73</v>
      </c>
      <c r="C50" s="21" t="s">
        <v>142</v>
      </c>
      <c r="D50" s="31">
        <v>-5</v>
      </c>
      <c r="E50" s="31"/>
      <c r="F50" s="31"/>
      <c r="G50" s="31"/>
      <c r="H50" s="31"/>
      <c r="I50" s="31"/>
      <c r="J50" s="31">
        <v>5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30" x14ac:dyDescent="0.25">
      <c r="A51" s="22" t="s">
        <v>143</v>
      </c>
      <c r="B51" s="22" t="s">
        <v>73</v>
      </c>
      <c r="C51" s="21" t="s">
        <v>146</v>
      </c>
      <c r="D51" s="31">
        <v>8</v>
      </c>
      <c r="E51" s="31"/>
      <c r="F51" s="31"/>
      <c r="G51" s="31"/>
      <c r="H51" s="31"/>
      <c r="I51" s="31">
        <v>8</v>
      </c>
      <c r="J51" s="31"/>
      <c r="K51" s="31"/>
      <c r="L51" s="31"/>
      <c r="M51" s="31"/>
      <c r="N51" s="31"/>
      <c r="O51" s="31"/>
      <c r="P51" s="31"/>
      <c r="Q51" s="31"/>
      <c r="R51" s="31">
        <v>10</v>
      </c>
      <c r="S51" s="31"/>
      <c r="T51" s="31">
        <v>6</v>
      </c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x14ac:dyDescent="0.25">
      <c r="A52" s="22" t="s">
        <v>143</v>
      </c>
      <c r="B52" s="22" t="s">
        <v>73</v>
      </c>
      <c r="C52" s="21" t="s">
        <v>144</v>
      </c>
      <c r="D52" s="31">
        <v>5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x14ac:dyDescent="0.25">
      <c r="A53" s="22">
        <v>4151254164</v>
      </c>
      <c r="B53" s="22" t="s">
        <v>73</v>
      </c>
      <c r="C53" s="21" t="s">
        <v>145</v>
      </c>
      <c r="D53" s="31"/>
      <c r="E53" s="31"/>
      <c r="F53" s="31"/>
      <c r="G53" s="31"/>
      <c r="H53" s="31">
        <v>-5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x14ac:dyDescent="0.25">
      <c r="A54" s="22" t="s">
        <v>143</v>
      </c>
      <c r="B54" s="22" t="s">
        <v>73</v>
      </c>
      <c r="C54" s="21" t="s">
        <v>147</v>
      </c>
      <c r="D54" s="31"/>
      <c r="E54" s="31"/>
      <c r="F54" s="31"/>
      <c r="G54" s="31"/>
      <c r="H54" s="31">
        <v>5</v>
      </c>
      <c r="I54" s="31">
        <v>15</v>
      </c>
      <c r="J54" s="31"/>
      <c r="K54" s="31"/>
      <c r="L54" s="31"/>
      <c r="M54" s="31"/>
      <c r="N54" s="31"/>
      <c r="O54" s="31"/>
      <c r="P54" s="31"/>
      <c r="Q54" s="31"/>
      <c r="R54" s="31">
        <v>15</v>
      </c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x14ac:dyDescent="0.25">
      <c r="A55" s="22">
        <v>4151673673</v>
      </c>
      <c r="B55" s="22" t="s">
        <v>73</v>
      </c>
      <c r="C55" s="21" t="s">
        <v>148</v>
      </c>
      <c r="D55" s="31"/>
      <c r="E55" s="31"/>
      <c r="F55" s="31"/>
      <c r="G55" s="31"/>
      <c r="H55" s="31"/>
      <c r="I55" s="31">
        <v>5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x14ac:dyDescent="0.25">
      <c r="A56" s="22">
        <v>4151197155</v>
      </c>
      <c r="B56" s="22" t="s">
        <v>73</v>
      </c>
      <c r="C56" s="21" t="s">
        <v>149</v>
      </c>
      <c r="D56" s="31"/>
      <c r="E56" s="31"/>
      <c r="F56" s="31"/>
      <c r="G56" s="31"/>
      <c r="H56" s="31"/>
      <c r="I56" s="31"/>
      <c r="J56" s="31"/>
      <c r="K56" s="31">
        <v>-5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>
        <v>5</v>
      </c>
      <c r="W56" s="31"/>
      <c r="X56" s="31"/>
      <c r="Y56" s="31"/>
      <c r="Z56" s="31"/>
      <c r="AA56" s="31"/>
      <c r="AB56" s="31"/>
      <c r="AC56" s="31"/>
      <c r="AD56" s="31"/>
    </row>
    <row r="57" spans="1:30" x14ac:dyDescent="0.25">
      <c r="A57" s="22">
        <v>4148954848</v>
      </c>
      <c r="B57" s="22" t="s">
        <v>73</v>
      </c>
      <c r="C57" s="21" t="s">
        <v>150</v>
      </c>
      <c r="D57" s="31"/>
      <c r="E57" s="31"/>
      <c r="F57" s="31"/>
      <c r="G57" s="31"/>
      <c r="H57" s="31"/>
      <c r="I57" s="31"/>
      <c r="J57" s="31"/>
      <c r="K57" s="31">
        <v>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x14ac:dyDescent="0.25">
      <c r="A58" s="22">
        <v>4151254164</v>
      </c>
      <c r="B58" s="22" t="s">
        <v>73</v>
      </c>
      <c r="C58" s="21" t="s">
        <v>151</v>
      </c>
      <c r="D58" s="31"/>
      <c r="E58" s="31"/>
      <c r="F58" s="31"/>
      <c r="G58" s="31"/>
      <c r="H58" s="31">
        <v>-5</v>
      </c>
      <c r="I58" s="31"/>
      <c r="J58" s="31"/>
      <c r="K58" s="31"/>
      <c r="L58" s="31">
        <v>5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x14ac:dyDescent="0.25">
      <c r="A59" s="22" t="s">
        <v>152</v>
      </c>
      <c r="B59" s="22" t="s">
        <v>73</v>
      </c>
      <c r="C59" s="21" t="s">
        <v>153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>
        <v>-2</v>
      </c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0" x14ac:dyDescent="0.25">
      <c r="A60" s="22">
        <v>4151273182</v>
      </c>
      <c r="B60" s="22" t="s">
        <v>73</v>
      </c>
      <c r="C60" s="21" t="s">
        <v>154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>
        <v>-12</v>
      </c>
      <c r="U60" s="31"/>
      <c r="V60" s="31">
        <v>12</v>
      </c>
      <c r="W60" s="31"/>
      <c r="X60" s="31"/>
      <c r="Y60" s="31"/>
      <c r="Z60" s="31"/>
      <c r="AA60" s="31"/>
      <c r="AB60" s="31"/>
      <c r="AC60" s="31"/>
      <c r="AD60" s="31"/>
    </row>
    <row r="61" spans="1:30" x14ac:dyDescent="0.25">
      <c r="A61" s="22">
        <v>4151210209</v>
      </c>
      <c r="B61" s="22" t="s">
        <v>73</v>
      </c>
      <c r="C61" s="21" t="s">
        <v>155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>
        <v>-2</v>
      </c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x14ac:dyDescent="0.25">
      <c r="A62" s="19" t="s">
        <v>163</v>
      </c>
      <c r="B62" s="22"/>
      <c r="C62" s="2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x14ac:dyDescent="0.25">
      <c r="A63" s="22" t="s">
        <v>162</v>
      </c>
      <c r="B63" s="22" t="s">
        <v>73</v>
      </c>
      <c r="C63" s="21" t="s">
        <v>164</v>
      </c>
      <c r="D63" s="31">
        <v>5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x14ac:dyDescent="0.25">
      <c r="A64" s="22" t="s">
        <v>165</v>
      </c>
      <c r="B64" s="22" t="s">
        <v>73</v>
      </c>
      <c r="C64" s="21" t="s">
        <v>164</v>
      </c>
      <c r="D64" s="31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x14ac:dyDescent="0.25">
      <c r="A65" s="22">
        <v>4152573635</v>
      </c>
      <c r="B65" s="22" t="s">
        <v>73</v>
      </c>
      <c r="C65" s="21" t="s">
        <v>166</v>
      </c>
      <c r="D65" s="31">
        <v>12</v>
      </c>
      <c r="E65" s="31">
        <v>-12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x14ac:dyDescent="0.25">
      <c r="A66" s="22">
        <v>4152183664</v>
      </c>
      <c r="B66" s="22" t="s">
        <v>73</v>
      </c>
      <c r="C66" s="21" t="s">
        <v>167</v>
      </c>
      <c r="D66" s="31"/>
      <c r="E66" s="31"/>
      <c r="F66" s="31"/>
      <c r="G66" s="31"/>
      <c r="H66" s="31">
        <v>6</v>
      </c>
      <c r="I66" s="31"/>
      <c r="J66" s="31"/>
      <c r="K66" s="31"/>
      <c r="L66" s="31">
        <v>-6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x14ac:dyDescent="0.25">
      <c r="A67" s="22">
        <v>4152528793</v>
      </c>
      <c r="B67" s="22" t="s">
        <v>73</v>
      </c>
      <c r="C67" s="21" t="s">
        <v>168</v>
      </c>
      <c r="D67" s="31"/>
      <c r="E67" s="31"/>
      <c r="F67" s="31"/>
      <c r="G67" s="31"/>
      <c r="H67" s="31"/>
      <c r="I67" s="31">
        <v>-6</v>
      </c>
      <c r="J67" s="31"/>
      <c r="K67" s="31"/>
      <c r="L67" s="31"/>
      <c r="M67" s="31"/>
      <c r="N67" s="31"/>
      <c r="O67" s="31"/>
      <c r="P67" s="31"/>
      <c r="Q67" s="31"/>
      <c r="R67" s="31">
        <v>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x14ac:dyDescent="0.25">
      <c r="A68" s="22">
        <v>4152578991</v>
      </c>
      <c r="B68" s="22" t="s">
        <v>73</v>
      </c>
      <c r="C68" s="21" t="s">
        <v>168</v>
      </c>
      <c r="D68" s="31"/>
      <c r="E68" s="31"/>
      <c r="F68" s="31"/>
      <c r="G68" s="31"/>
      <c r="H68" s="31"/>
      <c r="I68" s="31">
        <v>10</v>
      </c>
      <c r="J68" s="31"/>
      <c r="K68" s="31"/>
      <c r="L68" s="31"/>
      <c r="M68" s="31"/>
      <c r="N68" s="31"/>
      <c r="O68" s="31"/>
      <c r="P68" s="31"/>
      <c r="Q68" s="31"/>
      <c r="R68" s="31">
        <v>-10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x14ac:dyDescent="0.25">
      <c r="A69" s="22" t="s">
        <v>169</v>
      </c>
      <c r="B69" s="22" t="s">
        <v>73</v>
      </c>
      <c r="C69" s="21" t="s">
        <v>170</v>
      </c>
      <c r="D69" s="31"/>
      <c r="E69" s="31"/>
      <c r="F69" s="31"/>
      <c r="G69" s="31"/>
      <c r="H69" s="31"/>
      <c r="I69" s="31">
        <v>2</v>
      </c>
      <c r="J69" s="31">
        <v>-2</v>
      </c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x14ac:dyDescent="0.25">
      <c r="A70" s="22" t="s">
        <v>171</v>
      </c>
      <c r="B70" s="22" t="s">
        <v>73</v>
      </c>
      <c r="C70" s="21" t="s">
        <v>172</v>
      </c>
      <c r="D70" s="31"/>
      <c r="E70" s="31"/>
      <c r="F70" s="31"/>
      <c r="G70" s="31"/>
      <c r="H70" s="31"/>
      <c r="I70" s="31"/>
      <c r="J70" s="31"/>
      <c r="K70" s="31">
        <v>5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x14ac:dyDescent="0.25">
      <c r="A71" s="22">
        <v>4153146736</v>
      </c>
      <c r="B71" s="22" t="s">
        <v>73</v>
      </c>
      <c r="C71" s="21" t="s">
        <v>174</v>
      </c>
      <c r="D71" s="31"/>
      <c r="E71" s="31"/>
      <c r="F71" s="31"/>
      <c r="G71" s="31"/>
      <c r="H71" s="31"/>
      <c r="I71" s="31"/>
      <c r="J71" s="31"/>
      <c r="K71" s="31"/>
      <c r="L71" s="31">
        <v>3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x14ac:dyDescent="0.25">
      <c r="A72" s="22">
        <v>4152140963</v>
      </c>
      <c r="B72" s="22" t="s">
        <v>73</v>
      </c>
      <c r="C72" s="21" t="s">
        <v>175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>
        <v>-5</v>
      </c>
      <c r="U72" s="31"/>
      <c r="V72" s="31">
        <v>5</v>
      </c>
      <c r="W72" s="31"/>
      <c r="X72" s="31"/>
      <c r="Y72" s="31"/>
      <c r="Z72" s="31"/>
      <c r="AA72" s="31"/>
      <c r="AB72" s="31"/>
      <c r="AC72" s="31"/>
      <c r="AD72" s="31"/>
    </row>
    <row r="73" spans="1:30" x14ac:dyDescent="0.25">
      <c r="A73" s="22">
        <v>4152325178</v>
      </c>
      <c r="B73" s="22" t="s">
        <v>73</v>
      </c>
      <c r="C73" s="21" t="s">
        <v>175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>
        <v>5</v>
      </c>
      <c r="U73" s="31"/>
      <c r="V73" s="31">
        <v>-5</v>
      </c>
      <c r="W73" s="31"/>
      <c r="X73" s="31"/>
      <c r="Y73" s="31"/>
      <c r="Z73" s="31"/>
      <c r="AA73" s="31"/>
      <c r="AB73" s="31"/>
      <c r="AC73" s="31"/>
      <c r="AD73" s="31"/>
    </row>
    <row r="74" spans="1:30" x14ac:dyDescent="0.25">
      <c r="A74" s="22">
        <v>4152358140</v>
      </c>
      <c r="B74" s="22" t="s">
        <v>73</v>
      </c>
      <c r="C74" s="21" t="s">
        <v>176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>
        <v>7</v>
      </c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x14ac:dyDescent="0.25">
      <c r="A75" s="22">
        <v>4152693496</v>
      </c>
      <c r="B75" s="22" t="s">
        <v>73</v>
      </c>
      <c r="C75" s="21" t="s">
        <v>177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>
        <v>5</v>
      </c>
      <c r="U75" s="31"/>
      <c r="V75" s="31">
        <v>-5</v>
      </c>
      <c r="W75" s="31"/>
      <c r="X75" s="31"/>
      <c r="Y75" s="31"/>
      <c r="Z75" s="31"/>
      <c r="AA75" s="31"/>
      <c r="AB75" s="31"/>
      <c r="AC75" s="31"/>
      <c r="AD75" s="31"/>
    </row>
    <row r="76" spans="1:30" x14ac:dyDescent="0.25">
      <c r="A76" s="22">
        <v>4152893014</v>
      </c>
      <c r="B76" s="22" t="s">
        <v>73</v>
      </c>
      <c r="C76" s="21" t="s">
        <v>178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>
        <v>-1</v>
      </c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x14ac:dyDescent="0.25">
      <c r="A77" s="22" t="s">
        <v>179</v>
      </c>
      <c r="B77" s="22" t="s">
        <v>73</v>
      </c>
      <c r="C77" s="21" t="s">
        <v>180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>
        <v>3</v>
      </c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x14ac:dyDescent="0.25">
      <c r="A78" s="22">
        <v>4152691741</v>
      </c>
      <c r="B78" s="22" t="s">
        <v>73</v>
      </c>
      <c r="C78" s="21" t="s">
        <v>181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>
        <v>4</v>
      </c>
      <c r="W78" s="31"/>
      <c r="X78" s="31"/>
      <c r="Y78" s="31"/>
      <c r="Z78" s="31"/>
      <c r="AA78" s="31"/>
      <c r="AB78" s="31"/>
      <c r="AC78" s="31"/>
      <c r="AD78" s="31"/>
    </row>
    <row r="79" spans="1:30" x14ac:dyDescent="0.25">
      <c r="A79" s="22">
        <v>4152893014</v>
      </c>
      <c r="B79" s="22" t="s">
        <v>73</v>
      </c>
      <c r="C79" s="21" t="s">
        <v>182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>
        <v>1</v>
      </c>
      <c r="W79" s="31"/>
      <c r="X79" s="31"/>
      <c r="Y79" s="31"/>
      <c r="Z79" s="31"/>
      <c r="AA79" s="31"/>
      <c r="AB79" s="31"/>
      <c r="AC79" s="31"/>
      <c r="AD79" s="31"/>
    </row>
    <row r="80" spans="1:30" x14ac:dyDescent="0.25">
      <c r="A80" s="19" t="s">
        <v>187</v>
      </c>
      <c r="B80" s="22"/>
      <c r="C80" s="2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x14ac:dyDescent="0.25">
      <c r="A81" s="22" t="s">
        <v>197</v>
      </c>
      <c r="B81" s="22" t="s">
        <v>73</v>
      </c>
      <c r="C81" s="21" t="s">
        <v>164</v>
      </c>
      <c r="D81" s="31"/>
      <c r="E81" s="31"/>
      <c r="F81" s="31"/>
      <c r="G81" s="31"/>
      <c r="H81" s="31">
        <v>3</v>
      </c>
      <c r="I81" s="31"/>
      <c r="J81" s="31"/>
      <c r="K81" s="31"/>
      <c r="L81" s="31">
        <v>3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x14ac:dyDescent="0.25">
      <c r="A82" s="22">
        <v>4153469091</v>
      </c>
      <c r="B82" s="22" t="s">
        <v>73</v>
      </c>
      <c r="C82" s="21" t="s">
        <v>198</v>
      </c>
      <c r="D82" s="31"/>
      <c r="E82" s="31"/>
      <c r="F82" s="31"/>
      <c r="G82" s="31"/>
      <c r="H82" s="31">
        <v>3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x14ac:dyDescent="0.25">
      <c r="A83" s="22">
        <v>4153469163</v>
      </c>
      <c r="B83" s="22" t="s">
        <v>73</v>
      </c>
      <c r="C83" s="21" t="s">
        <v>198</v>
      </c>
      <c r="D83" s="31"/>
      <c r="E83" s="31"/>
      <c r="F83" s="31"/>
      <c r="G83" s="31"/>
      <c r="H83" s="31">
        <v>3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x14ac:dyDescent="0.25">
      <c r="A84" s="22">
        <v>4153463535</v>
      </c>
      <c r="B84" s="22" t="s">
        <v>73</v>
      </c>
      <c r="C84" s="21" t="s">
        <v>199</v>
      </c>
      <c r="D84" s="31"/>
      <c r="E84" s="31"/>
      <c r="F84" s="31"/>
      <c r="G84" s="31"/>
      <c r="H84" s="31">
        <v>3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>
        <v>3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x14ac:dyDescent="0.25">
      <c r="A85" s="22">
        <v>4153619649</v>
      </c>
      <c r="B85" s="22" t="s">
        <v>73</v>
      </c>
      <c r="C85" s="21" t="s">
        <v>200</v>
      </c>
      <c r="D85" s="31"/>
      <c r="E85" s="31"/>
      <c r="F85" s="31"/>
      <c r="G85" s="31"/>
      <c r="H85" s="31">
        <v>5</v>
      </c>
      <c r="I85" s="31">
        <v>6</v>
      </c>
      <c r="J85" s="31"/>
      <c r="K85" s="31"/>
      <c r="L85" s="31"/>
      <c r="M85" s="31"/>
      <c r="N85" s="31"/>
      <c r="O85" s="31"/>
      <c r="P85" s="31"/>
      <c r="Q85" s="31"/>
      <c r="R85" s="31">
        <v>8</v>
      </c>
      <c r="S85" s="31"/>
      <c r="T85" s="31">
        <v>5</v>
      </c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x14ac:dyDescent="0.25">
      <c r="A86" s="22"/>
      <c r="B86" s="22"/>
      <c r="C86" s="2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x14ac:dyDescent="0.25">
      <c r="A87" s="22"/>
      <c r="B87" s="22"/>
      <c r="C87" s="2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x14ac:dyDescent="0.25">
      <c r="A88" s="22"/>
      <c r="B88" s="22"/>
      <c r="C88" s="2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x14ac:dyDescent="0.25">
      <c r="A89" s="22"/>
      <c r="B89" s="22"/>
      <c r="C89" s="2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x14ac:dyDescent="0.25">
      <c r="A90" s="22"/>
      <c r="B90" s="22"/>
      <c r="C90" s="2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x14ac:dyDescent="0.25">
      <c r="A91" s="22"/>
      <c r="B91" s="22"/>
      <c r="C91" s="2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x14ac:dyDescent="0.25">
      <c r="A92" s="22"/>
      <c r="B92" s="22"/>
      <c r="C92" s="2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x14ac:dyDescent="0.25">
      <c r="A93" s="22"/>
      <c r="B93" s="22"/>
      <c r="C93" s="2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x14ac:dyDescent="0.25">
      <c r="A94" s="22"/>
      <c r="B94" s="22"/>
      <c r="C94" s="2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x14ac:dyDescent="0.25">
      <c r="A95" s="22"/>
      <c r="B95" s="22"/>
      <c r="C95" s="2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x14ac:dyDescent="0.25">
      <c r="A96" s="22"/>
      <c r="B96" s="22"/>
      <c r="C96" s="2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x14ac:dyDescent="0.25">
      <c r="A97" s="22"/>
      <c r="B97" s="22"/>
      <c r="C97" s="2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x14ac:dyDescent="0.25">
      <c r="A98" s="22"/>
      <c r="B98" s="22"/>
      <c r="C98" s="2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x14ac:dyDescent="0.25">
      <c r="A99" s="22"/>
      <c r="B99" s="22"/>
      <c r="C99" s="2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x14ac:dyDescent="0.25">
      <c r="A100" s="22"/>
      <c r="B100" s="22"/>
      <c r="C100" s="2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x14ac:dyDescent="0.25">
      <c r="A101" s="22"/>
      <c r="B101" s="22"/>
      <c r="C101" s="2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x14ac:dyDescent="0.25">
      <c r="A102" s="22"/>
      <c r="B102" s="22"/>
      <c r="C102" s="2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x14ac:dyDescent="0.25">
      <c r="A103" s="22"/>
      <c r="B103" s="22"/>
      <c r="C103" s="2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x14ac:dyDescent="0.25">
      <c r="A104" s="22"/>
      <c r="B104" s="22"/>
      <c r="C104" s="2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x14ac:dyDescent="0.25">
      <c r="A105" s="22"/>
      <c r="B105" s="22"/>
      <c r="C105" s="2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x14ac:dyDescent="0.25">
      <c r="A106" s="22"/>
      <c r="B106" s="22"/>
      <c r="C106" s="2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x14ac:dyDescent="0.25">
      <c r="A107" s="22"/>
      <c r="B107" s="22"/>
      <c r="C107" s="2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x14ac:dyDescent="0.25">
      <c r="A108" s="22"/>
      <c r="B108" s="22"/>
      <c r="C108" s="2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x14ac:dyDescent="0.25">
      <c r="A109" s="22"/>
      <c r="B109" s="22"/>
      <c r="C109" s="2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x14ac:dyDescent="0.25">
      <c r="A110" s="22"/>
      <c r="B110" s="22"/>
      <c r="C110" s="2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x14ac:dyDescent="0.25">
      <c r="A111" s="22"/>
      <c r="B111" s="22"/>
      <c r="C111" s="2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x14ac:dyDescent="0.25">
      <c r="A112" s="22"/>
      <c r="B112" s="22"/>
      <c r="C112" s="2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1:30" x14ac:dyDescent="0.25">
      <c r="A113" s="22"/>
      <c r="B113" s="22"/>
      <c r="C113" s="2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1:30" x14ac:dyDescent="0.25">
      <c r="A114" s="22"/>
      <c r="B114" s="22"/>
      <c r="C114" s="2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x14ac:dyDescent="0.25">
      <c r="A115" s="22"/>
      <c r="B115" s="22"/>
      <c r="C115" s="2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1:30" x14ac:dyDescent="0.25">
      <c r="A116" s="22"/>
      <c r="B116" s="22"/>
      <c r="C116" s="2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x14ac:dyDescent="0.25">
      <c r="A117" s="22"/>
      <c r="B117" s="22"/>
      <c r="C117" s="2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1:30" x14ac:dyDescent="0.25">
      <c r="A118" s="22"/>
      <c r="B118" s="22"/>
      <c r="C118" s="2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1:30" x14ac:dyDescent="0.25">
      <c r="A119" s="22"/>
      <c r="B119" s="22"/>
      <c r="C119" s="2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x14ac:dyDescent="0.25">
      <c r="A120" s="22"/>
      <c r="B120" s="22"/>
      <c r="C120" s="2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x14ac:dyDescent="0.25">
      <c r="A121" s="22"/>
      <c r="B121" s="22"/>
      <c r="C121" s="2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x14ac:dyDescent="0.25">
      <c r="A122" s="22"/>
      <c r="B122" s="22"/>
      <c r="C122" s="2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x14ac:dyDescent="0.25">
      <c r="A123" s="22"/>
      <c r="B123" s="22"/>
      <c r="C123" s="2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x14ac:dyDescent="0.25">
      <c r="A124" s="22"/>
      <c r="B124" s="22"/>
      <c r="C124" s="2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x14ac:dyDescent="0.25">
      <c r="A125" s="22"/>
      <c r="B125" s="22"/>
      <c r="C125" s="2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x14ac:dyDescent="0.25">
      <c r="A126" s="49" t="s">
        <v>94</v>
      </c>
      <c r="B126" s="50"/>
      <c r="C126" s="51"/>
      <c r="D126" s="32">
        <f t="shared" ref="D126:X126" si="0">SUM(D2:D125)</f>
        <v>26</v>
      </c>
      <c r="E126" s="32">
        <f t="shared" si="0"/>
        <v>-12</v>
      </c>
      <c r="F126" s="32">
        <f t="shared" si="0"/>
        <v>0</v>
      </c>
      <c r="G126" s="32">
        <f t="shared" si="0"/>
        <v>0</v>
      </c>
      <c r="H126" s="32">
        <f t="shared" si="0"/>
        <v>28</v>
      </c>
      <c r="I126" s="32">
        <f t="shared" si="0"/>
        <v>80</v>
      </c>
      <c r="J126" s="32">
        <f t="shared" si="0"/>
        <v>13</v>
      </c>
      <c r="K126" s="32">
        <f t="shared" si="0"/>
        <v>-8</v>
      </c>
      <c r="L126" s="32">
        <f t="shared" si="0"/>
        <v>19</v>
      </c>
      <c r="M126" s="32">
        <f t="shared" si="0"/>
        <v>8</v>
      </c>
      <c r="N126" s="32">
        <f t="shared" si="0"/>
        <v>0</v>
      </c>
      <c r="O126" s="32">
        <f t="shared" si="0"/>
        <v>0</v>
      </c>
      <c r="P126" s="32">
        <f t="shared" si="0"/>
        <v>-10</v>
      </c>
      <c r="Q126" s="32">
        <f t="shared" si="0"/>
        <v>0</v>
      </c>
      <c r="R126" s="32">
        <f t="shared" si="0"/>
        <v>59</v>
      </c>
      <c r="S126" s="32">
        <f t="shared" si="0"/>
        <v>15</v>
      </c>
      <c r="T126" s="32">
        <f t="shared" si="0"/>
        <v>56</v>
      </c>
      <c r="U126" s="32">
        <f t="shared" si="0"/>
        <v>5</v>
      </c>
      <c r="V126" s="32">
        <f t="shared" si="0"/>
        <v>32</v>
      </c>
      <c r="W126" s="32">
        <f t="shared" si="0"/>
        <v>3</v>
      </c>
      <c r="X126" s="32">
        <f t="shared" si="0"/>
        <v>15</v>
      </c>
      <c r="Y126" s="32"/>
      <c r="Z126" s="32"/>
      <c r="AA126" s="32"/>
      <c r="AB126" s="32"/>
      <c r="AC126" s="32"/>
      <c r="AD126" s="32">
        <f>SUM(D126:AC126)</f>
        <v>329</v>
      </c>
    </row>
    <row r="127" spans="1:30" x14ac:dyDescent="0.25">
      <c r="A127" s="49" t="s">
        <v>95</v>
      </c>
      <c r="B127" s="50"/>
      <c r="C127" s="51"/>
      <c r="D127" s="32">
        <v>60900</v>
      </c>
      <c r="E127" s="32">
        <v>90825</v>
      </c>
      <c r="F127" s="32">
        <v>149625</v>
      </c>
      <c r="G127" s="32">
        <v>74478</v>
      </c>
      <c r="H127" s="32">
        <v>45000</v>
      </c>
      <c r="I127" s="32">
        <v>51561</v>
      </c>
      <c r="J127" s="32">
        <v>81803</v>
      </c>
      <c r="K127" s="32">
        <v>55000</v>
      </c>
      <c r="L127" s="32">
        <v>43000</v>
      </c>
      <c r="M127" s="32">
        <v>62000</v>
      </c>
      <c r="N127" s="32">
        <v>142750</v>
      </c>
      <c r="O127" s="32">
        <v>71375</v>
      </c>
      <c r="P127" s="32">
        <v>36000</v>
      </c>
      <c r="Q127" s="32">
        <v>63750</v>
      </c>
      <c r="R127" s="32">
        <v>69375</v>
      </c>
      <c r="S127" s="32">
        <v>37000</v>
      </c>
      <c r="T127" s="32">
        <v>35207</v>
      </c>
      <c r="U127" s="32">
        <v>64750</v>
      </c>
      <c r="V127" s="32">
        <v>32460</v>
      </c>
      <c r="W127" s="32">
        <v>36091</v>
      </c>
      <c r="X127" s="32">
        <v>70831</v>
      </c>
      <c r="Y127" s="32"/>
      <c r="Z127" s="32"/>
      <c r="AA127" s="32"/>
      <c r="AB127" s="32"/>
      <c r="AC127" s="32"/>
      <c r="AD127" s="32"/>
    </row>
    <row r="128" spans="1:30" x14ac:dyDescent="0.25">
      <c r="A128" s="49" t="s">
        <v>96</v>
      </c>
      <c r="B128" s="50"/>
      <c r="C128" s="51"/>
      <c r="D128" s="32">
        <f>D126*D127</f>
        <v>1583400</v>
      </c>
      <c r="E128" s="32">
        <f t="shared" ref="E128:X128" si="1">E126*E127</f>
        <v>-1089900</v>
      </c>
      <c r="F128" s="32">
        <f t="shared" si="1"/>
        <v>0</v>
      </c>
      <c r="G128" s="32">
        <f t="shared" si="1"/>
        <v>0</v>
      </c>
      <c r="H128" s="32">
        <f t="shared" si="1"/>
        <v>1260000</v>
      </c>
      <c r="I128" s="32">
        <f t="shared" si="1"/>
        <v>4124880</v>
      </c>
      <c r="J128" s="32">
        <f t="shared" si="1"/>
        <v>1063439</v>
      </c>
      <c r="K128" s="32">
        <f t="shared" si="1"/>
        <v>-440000</v>
      </c>
      <c r="L128" s="32">
        <f t="shared" si="1"/>
        <v>817000</v>
      </c>
      <c r="M128" s="32">
        <f t="shared" si="1"/>
        <v>496000</v>
      </c>
      <c r="N128" s="32">
        <f t="shared" si="1"/>
        <v>0</v>
      </c>
      <c r="O128" s="32">
        <f t="shared" si="1"/>
        <v>0</v>
      </c>
      <c r="P128" s="32">
        <f t="shared" si="1"/>
        <v>-360000</v>
      </c>
      <c r="Q128" s="32">
        <f t="shared" si="1"/>
        <v>0</v>
      </c>
      <c r="R128" s="32">
        <f t="shared" si="1"/>
        <v>4093125</v>
      </c>
      <c r="S128" s="32">
        <f t="shared" si="1"/>
        <v>555000</v>
      </c>
      <c r="T128" s="32">
        <f t="shared" si="1"/>
        <v>1971592</v>
      </c>
      <c r="U128" s="32">
        <f t="shared" si="1"/>
        <v>323750</v>
      </c>
      <c r="V128" s="32">
        <f t="shared" si="1"/>
        <v>1038720</v>
      </c>
      <c r="W128" s="32">
        <f t="shared" si="1"/>
        <v>108273</v>
      </c>
      <c r="X128" s="32">
        <f t="shared" si="1"/>
        <v>1062465</v>
      </c>
      <c r="Y128" s="32">
        <f>SUM(D128:X128)</f>
        <v>16607744</v>
      </c>
      <c r="Z128" s="32"/>
      <c r="AA128" s="32"/>
      <c r="AB128" s="32"/>
      <c r="AC128" s="32"/>
      <c r="AD128" s="32">
        <f>SUM(D128:AC128)</f>
        <v>33215488</v>
      </c>
    </row>
  </sheetData>
  <mergeCells count="3">
    <mergeCell ref="A127:C127"/>
    <mergeCell ref="A126:C126"/>
    <mergeCell ref="A128:C12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1"/>
  <sheetViews>
    <sheetView topLeftCell="A4" zoomScaleNormal="100" workbookViewId="0">
      <selection activeCell="E24" sqref="E24"/>
    </sheetView>
  </sheetViews>
  <sheetFormatPr defaultColWidth="9.140625" defaultRowHeight="15" outlineLevelRow="1" x14ac:dyDescent="0.25"/>
  <cols>
    <col min="1" max="1" width="5.7109375" style="1" customWidth="1"/>
    <col min="2" max="2" width="16.28515625" style="1" bestFit="1" customWidth="1"/>
    <col min="3" max="3" width="42.85546875" style="1" customWidth="1"/>
    <col min="4" max="4" width="9.28515625" style="1" customWidth="1"/>
    <col min="5" max="11" width="15.85546875" style="8" customWidth="1"/>
    <col min="12" max="16384" width="9.140625" style="1"/>
  </cols>
  <sheetData>
    <row r="1" spans="1:12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6"/>
    </row>
    <row r="2" spans="1:12" ht="18.75" x14ac:dyDescent="0.3">
      <c r="A2" s="44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6"/>
    </row>
    <row r="3" spans="1:12" s="5" customFormat="1" ht="16.5" customHeight="1" x14ac:dyDescent="0.2">
      <c r="A3" s="4"/>
      <c r="B3" s="45" t="s">
        <v>38</v>
      </c>
      <c r="C3" s="45" t="s">
        <v>39</v>
      </c>
      <c r="D3" s="45" t="s">
        <v>17</v>
      </c>
      <c r="E3" s="7" t="s">
        <v>21</v>
      </c>
      <c r="F3" s="46" t="s">
        <v>10</v>
      </c>
      <c r="G3" s="46"/>
      <c r="H3" s="46" t="s">
        <v>43</v>
      </c>
      <c r="I3" s="46"/>
      <c r="J3" s="46" t="s">
        <v>35</v>
      </c>
      <c r="K3" s="46"/>
    </row>
    <row r="4" spans="1:12" s="5" customFormat="1" ht="15" customHeight="1" x14ac:dyDescent="0.2">
      <c r="A4" s="4"/>
      <c r="B4" s="45"/>
      <c r="C4" s="45"/>
      <c r="D4" s="45"/>
      <c r="E4" s="7" t="s">
        <v>14</v>
      </c>
      <c r="F4" s="7" t="s">
        <v>54</v>
      </c>
      <c r="G4" s="36" t="s">
        <v>107</v>
      </c>
      <c r="H4" s="7" t="s">
        <v>54</v>
      </c>
      <c r="I4" s="36" t="s">
        <v>107</v>
      </c>
      <c r="J4" s="7" t="s">
        <v>54</v>
      </c>
      <c r="K4" s="36" t="s">
        <v>107</v>
      </c>
    </row>
    <row r="5" spans="1:12" s="5" customFormat="1" ht="14.25" x14ac:dyDescent="0.2">
      <c r="A5" s="10" t="s">
        <v>1</v>
      </c>
      <c r="B5" s="11"/>
      <c r="C5" s="11"/>
      <c r="D5" s="11"/>
      <c r="E5" s="12">
        <f>SUM(E6:E31)</f>
        <v>3626</v>
      </c>
      <c r="F5" s="12">
        <f>SUM(F6:F31)</f>
        <v>82163</v>
      </c>
      <c r="G5" s="12">
        <f>SUM(G6:G31)</f>
        <v>82163</v>
      </c>
      <c r="H5" s="12">
        <f>SUM(H6:H31)</f>
        <v>85584</v>
      </c>
      <c r="I5" s="12">
        <f>SUM(I6:I31)</f>
        <v>85681</v>
      </c>
      <c r="J5" s="12">
        <f>SUM(J6:J31)</f>
        <v>205</v>
      </c>
      <c r="K5" s="12">
        <f>SUM(K6:K31)</f>
        <v>108</v>
      </c>
    </row>
    <row r="6" spans="1:12" outlineLevel="1" x14ac:dyDescent="0.25">
      <c r="A6" s="2"/>
      <c r="B6" s="3" t="s">
        <v>0</v>
      </c>
      <c r="C6" s="3" t="s">
        <v>33</v>
      </c>
      <c r="D6" s="3" t="s">
        <v>42</v>
      </c>
      <c r="E6" s="9">
        <v>153</v>
      </c>
      <c r="F6" s="24">
        <v>3947</v>
      </c>
      <c r="G6" s="24">
        <v>3947</v>
      </c>
      <c r="H6" s="24">
        <v>4100</v>
      </c>
      <c r="I6" s="24">
        <v>4100</v>
      </c>
      <c r="J6" s="9">
        <f>E6+F6-H6</f>
        <v>0</v>
      </c>
      <c r="K6" s="9">
        <f>E6+G6-I6</f>
        <v>0</v>
      </c>
      <c r="L6" s="13"/>
    </row>
    <row r="7" spans="1:12" outlineLevel="1" x14ac:dyDescent="0.25">
      <c r="A7" s="2"/>
      <c r="B7" s="3" t="s">
        <v>16</v>
      </c>
      <c r="C7" s="3" t="s">
        <v>8</v>
      </c>
      <c r="D7" s="3" t="s">
        <v>42</v>
      </c>
      <c r="E7" s="9">
        <v>0</v>
      </c>
      <c r="F7" s="24">
        <v>350</v>
      </c>
      <c r="G7" s="24">
        <v>350</v>
      </c>
      <c r="H7" s="24">
        <v>330</v>
      </c>
      <c r="I7" s="24">
        <v>330</v>
      </c>
      <c r="J7" s="9">
        <f t="shared" ref="J7:J31" si="0">E7+F7-H7</f>
        <v>20</v>
      </c>
      <c r="K7" s="9">
        <f t="shared" ref="K7:K31" si="1">E7+G7-I7</f>
        <v>20</v>
      </c>
      <c r="L7" s="13"/>
    </row>
    <row r="8" spans="1:12" outlineLevel="1" x14ac:dyDescent="0.25">
      <c r="A8" s="2"/>
      <c r="B8" s="3" t="s">
        <v>53</v>
      </c>
      <c r="C8" s="3" t="s">
        <v>4</v>
      </c>
      <c r="D8" s="3" t="s">
        <v>42</v>
      </c>
      <c r="E8" s="9">
        <v>0</v>
      </c>
      <c r="F8" s="24">
        <v>55</v>
      </c>
      <c r="G8" s="24">
        <v>55</v>
      </c>
      <c r="H8" s="24">
        <v>55</v>
      </c>
      <c r="I8" s="24">
        <v>55</v>
      </c>
      <c r="J8" s="9">
        <f t="shared" si="0"/>
        <v>0</v>
      </c>
      <c r="K8" s="9">
        <f t="shared" si="1"/>
        <v>0</v>
      </c>
      <c r="L8" s="13"/>
    </row>
    <row r="9" spans="1:12" outlineLevel="1" x14ac:dyDescent="0.25">
      <c r="A9" s="2"/>
      <c r="B9" s="3" t="s">
        <v>2</v>
      </c>
      <c r="C9" s="3" t="s">
        <v>36</v>
      </c>
      <c r="D9" s="3" t="s">
        <v>42</v>
      </c>
      <c r="E9" s="9">
        <v>0</v>
      </c>
      <c r="F9" s="24">
        <v>69</v>
      </c>
      <c r="G9" s="24">
        <v>69</v>
      </c>
      <c r="H9" s="24">
        <v>69</v>
      </c>
      <c r="I9" s="24">
        <v>69</v>
      </c>
      <c r="J9" s="9">
        <f t="shared" si="0"/>
        <v>0</v>
      </c>
      <c r="K9" s="9">
        <f t="shared" si="1"/>
        <v>0</v>
      </c>
      <c r="L9" s="13"/>
    </row>
    <row r="10" spans="1:12" outlineLevel="1" x14ac:dyDescent="0.25">
      <c r="A10" s="2"/>
      <c r="B10" s="3" t="s">
        <v>45</v>
      </c>
      <c r="C10" s="3" t="s">
        <v>44</v>
      </c>
      <c r="D10" s="3" t="s">
        <v>42</v>
      </c>
      <c r="E10" s="9">
        <v>383</v>
      </c>
      <c r="F10" s="24">
        <v>3703</v>
      </c>
      <c r="G10" s="24">
        <v>3703</v>
      </c>
      <c r="H10" s="23">
        <v>4057</v>
      </c>
      <c r="I10" s="23">
        <v>4067</v>
      </c>
      <c r="J10" s="9">
        <f t="shared" si="0"/>
        <v>29</v>
      </c>
      <c r="K10" s="9">
        <f t="shared" si="1"/>
        <v>19</v>
      </c>
      <c r="L10" s="13"/>
    </row>
    <row r="11" spans="1:12" outlineLevel="1" x14ac:dyDescent="0.25">
      <c r="A11" s="2"/>
      <c r="B11" s="3" t="s">
        <v>5</v>
      </c>
      <c r="C11" s="3" t="s">
        <v>30</v>
      </c>
      <c r="D11" s="3" t="s">
        <v>42</v>
      </c>
      <c r="E11" s="9">
        <v>378</v>
      </c>
      <c r="F11" s="24">
        <v>18466</v>
      </c>
      <c r="G11" s="24">
        <v>18466</v>
      </c>
      <c r="H11" s="23">
        <v>18831</v>
      </c>
      <c r="I11" s="23">
        <v>18844</v>
      </c>
      <c r="J11" s="9">
        <f t="shared" si="0"/>
        <v>13</v>
      </c>
      <c r="K11" s="9">
        <f t="shared" si="1"/>
        <v>0</v>
      </c>
      <c r="L11" s="13"/>
    </row>
    <row r="12" spans="1:12" outlineLevel="1" x14ac:dyDescent="0.25">
      <c r="A12" s="2"/>
      <c r="B12" s="3" t="s">
        <v>19</v>
      </c>
      <c r="C12" s="3" t="s">
        <v>26</v>
      </c>
      <c r="D12" s="3" t="s">
        <v>42</v>
      </c>
      <c r="E12" s="9">
        <v>88</v>
      </c>
      <c r="F12" s="24">
        <v>1440</v>
      </c>
      <c r="G12" s="24">
        <v>1440</v>
      </c>
      <c r="H12" s="23">
        <v>1513</v>
      </c>
      <c r="I12" s="23">
        <v>1528</v>
      </c>
      <c r="J12" s="9">
        <f t="shared" si="0"/>
        <v>15</v>
      </c>
      <c r="K12" s="9">
        <f t="shared" si="1"/>
        <v>0</v>
      </c>
      <c r="L12" s="13"/>
    </row>
    <row r="13" spans="1:12" ht="15.75" customHeight="1" outlineLevel="1" x14ac:dyDescent="0.25">
      <c r="A13" s="2"/>
      <c r="B13" s="3" t="s">
        <v>48</v>
      </c>
      <c r="C13" s="3" t="s">
        <v>52</v>
      </c>
      <c r="D13" s="3" t="s">
        <v>42</v>
      </c>
      <c r="E13" s="9">
        <v>138</v>
      </c>
      <c r="F13" s="24">
        <v>1324</v>
      </c>
      <c r="G13" s="24">
        <v>1324</v>
      </c>
      <c r="H13" s="23">
        <v>1459</v>
      </c>
      <c r="I13" s="23">
        <v>1462</v>
      </c>
      <c r="J13" s="9">
        <f t="shared" si="0"/>
        <v>3</v>
      </c>
      <c r="K13" s="9">
        <f t="shared" si="1"/>
        <v>0</v>
      </c>
      <c r="L13" s="13"/>
    </row>
    <row r="14" spans="1:12" ht="15.75" customHeight="1" outlineLevel="1" x14ac:dyDescent="0.25">
      <c r="A14" s="2"/>
      <c r="B14" s="3" t="s">
        <v>129</v>
      </c>
      <c r="C14" s="3" t="s">
        <v>158</v>
      </c>
      <c r="D14" s="3" t="s">
        <v>42</v>
      </c>
      <c r="E14" s="9"/>
      <c r="F14" s="24"/>
      <c r="G14" s="24"/>
      <c r="H14" s="24"/>
      <c r="I14" s="24"/>
      <c r="J14" s="9"/>
      <c r="K14" s="9"/>
      <c r="L14" s="13"/>
    </row>
    <row r="15" spans="1:12" ht="15.75" customHeight="1" outlineLevel="1" x14ac:dyDescent="0.25">
      <c r="A15" s="2"/>
      <c r="B15" s="3" t="s">
        <v>130</v>
      </c>
      <c r="C15" s="3" t="s">
        <v>159</v>
      </c>
      <c r="D15" s="3" t="s">
        <v>42</v>
      </c>
      <c r="E15" s="9"/>
      <c r="F15" s="24"/>
      <c r="G15" s="24"/>
      <c r="H15" s="24"/>
      <c r="I15" s="24"/>
      <c r="J15" s="9"/>
      <c r="K15" s="9"/>
      <c r="L15" s="13"/>
    </row>
    <row r="16" spans="1:12" outlineLevel="1" x14ac:dyDescent="0.25">
      <c r="A16" s="2"/>
      <c r="B16" s="3" t="s">
        <v>25</v>
      </c>
      <c r="C16" s="3" t="s">
        <v>29</v>
      </c>
      <c r="D16" s="3" t="s">
        <v>42</v>
      </c>
      <c r="E16" s="9">
        <v>99</v>
      </c>
      <c r="F16" s="24">
        <v>2154</v>
      </c>
      <c r="G16" s="24">
        <v>2154</v>
      </c>
      <c r="H16" s="23">
        <v>2260</v>
      </c>
      <c r="I16" s="23">
        <v>2253</v>
      </c>
      <c r="J16" s="9">
        <f t="shared" si="0"/>
        <v>-7</v>
      </c>
      <c r="K16" s="9">
        <f t="shared" si="1"/>
        <v>0</v>
      </c>
      <c r="L16" s="13"/>
    </row>
    <row r="17" spans="1:12" outlineLevel="1" x14ac:dyDescent="0.25">
      <c r="A17" s="2"/>
      <c r="B17" s="3" t="s">
        <v>31</v>
      </c>
      <c r="C17" s="3" t="s">
        <v>23</v>
      </c>
      <c r="D17" s="3" t="s">
        <v>42</v>
      </c>
      <c r="E17" s="9">
        <v>182</v>
      </c>
      <c r="F17" s="24">
        <v>411</v>
      </c>
      <c r="G17" s="24">
        <v>411</v>
      </c>
      <c r="H17" s="23">
        <v>593</v>
      </c>
      <c r="I17" s="23">
        <v>590</v>
      </c>
      <c r="J17" s="9">
        <f t="shared" si="0"/>
        <v>0</v>
      </c>
      <c r="K17" s="9">
        <f t="shared" si="1"/>
        <v>3</v>
      </c>
      <c r="L17" s="13"/>
    </row>
    <row r="18" spans="1:12" outlineLevel="1" x14ac:dyDescent="0.25">
      <c r="A18" s="2"/>
      <c r="B18" s="3" t="s">
        <v>27</v>
      </c>
      <c r="C18" s="3" t="s">
        <v>51</v>
      </c>
      <c r="D18" s="3" t="s">
        <v>42</v>
      </c>
      <c r="E18" s="9">
        <v>48</v>
      </c>
      <c r="F18" s="24">
        <v>91</v>
      </c>
      <c r="G18" s="24">
        <v>91</v>
      </c>
      <c r="H18" s="24">
        <v>139</v>
      </c>
      <c r="I18" s="24">
        <v>139</v>
      </c>
      <c r="J18" s="9">
        <f t="shared" si="0"/>
        <v>0</v>
      </c>
      <c r="K18" s="9">
        <f t="shared" si="1"/>
        <v>0</v>
      </c>
      <c r="L18" s="13"/>
    </row>
    <row r="19" spans="1:12" outlineLevel="1" x14ac:dyDescent="0.25">
      <c r="A19" s="2"/>
      <c r="B19" s="3" t="s">
        <v>46</v>
      </c>
      <c r="C19" s="3" t="s">
        <v>41</v>
      </c>
      <c r="D19" s="3" t="s">
        <v>42</v>
      </c>
      <c r="E19" s="9">
        <v>0</v>
      </c>
      <c r="F19" s="24">
        <v>36</v>
      </c>
      <c r="G19" s="24">
        <v>36</v>
      </c>
      <c r="H19" s="24">
        <v>36</v>
      </c>
      <c r="I19" s="24">
        <v>36</v>
      </c>
      <c r="J19" s="9">
        <f t="shared" si="0"/>
        <v>0</v>
      </c>
      <c r="K19" s="9">
        <f t="shared" si="1"/>
        <v>0</v>
      </c>
      <c r="L19" s="13"/>
    </row>
    <row r="20" spans="1:12" outlineLevel="1" x14ac:dyDescent="0.25">
      <c r="A20" s="2"/>
      <c r="B20" s="3" t="s">
        <v>111</v>
      </c>
      <c r="C20" s="3" t="s">
        <v>135</v>
      </c>
      <c r="D20" s="3" t="s">
        <v>42</v>
      </c>
      <c r="E20" s="9"/>
      <c r="F20" s="24"/>
      <c r="G20" s="24"/>
      <c r="H20" s="24"/>
      <c r="I20" s="24"/>
      <c r="J20" s="9"/>
      <c r="K20" s="9"/>
      <c r="L20" s="13"/>
    </row>
    <row r="21" spans="1:12" outlineLevel="1" x14ac:dyDescent="0.25">
      <c r="A21" s="2"/>
      <c r="B21" s="3" t="s">
        <v>7</v>
      </c>
      <c r="C21" s="3" t="s">
        <v>50</v>
      </c>
      <c r="D21" s="3" t="s">
        <v>42</v>
      </c>
      <c r="E21" s="9">
        <v>83</v>
      </c>
      <c r="F21" s="24">
        <v>459</v>
      </c>
      <c r="G21" s="24">
        <v>459</v>
      </c>
      <c r="H21" s="24">
        <v>545</v>
      </c>
      <c r="I21" s="24">
        <v>545</v>
      </c>
      <c r="J21" s="9">
        <f t="shared" si="0"/>
        <v>-3</v>
      </c>
      <c r="K21" s="9">
        <f t="shared" si="1"/>
        <v>-3</v>
      </c>
      <c r="L21" s="13"/>
    </row>
    <row r="22" spans="1:12" outlineLevel="1" x14ac:dyDescent="0.25">
      <c r="A22" s="2"/>
      <c r="B22" s="3" t="s">
        <v>9</v>
      </c>
      <c r="C22" s="3" t="s">
        <v>34</v>
      </c>
      <c r="D22" s="3" t="s">
        <v>42</v>
      </c>
      <c r="E22" s="9">
        <v>30</v>
      </c>
      <c r="F22" s="24">
        <v>1971</v>
      </c>
      <c r="G22" s="24">
        <v>1971</v>
      </c>
      <c r="H22" s="24">
        <v>2001</v>
      </c>
      <c r="I22" s="24">
        <v>2001</v>
      </c>
      <c r="J22" s="9">
        <f t="shared" si="0"/>
        <v>0</v>
      </c>
      <c r="K22" s="9">
        <f t="shared" si="1"/>
        <v>0</v>
      </c>
      <c r="L22" s="13"/>
    </row>
    <row r="23" spans="1:12" outlineLevel="1" x14ac:dyDescent="0.25">
      <c r="A23" s="2"/>
      <c r="B23" s="3" t="s">
        <v>47</v>
      </c>
      <c r="C23" s="3" t="s">
        <v>32</v>
      </c>
      <c r="D23" s="3" t="s">
        <v>42</v>
      </c>
      <c r="E23" s="9">
        <v>908</v>
      </c>
      <c r="F23" s="24">
        <v>22230</v>
      </c>
      <c r="G23" s="24">
        <v>22230</v>
      </c>
      <c r="H23" s="23">
        <v>23106</v>
      </c>
      <c r="I23" s="23">
        <v>23111</v>
      </c>
      <c r="J23" s="9">
        <f t="shared" si="0"/>
        <v>32</v>
      </c>
      <c r="K23" s="9">
        <f t="shared" si="1"/>
        <v>27</v>
      </c>
      <c r="L23" s="13"/>
    </row>
    <row r="24" spans="1:12" outlineLevel="1" x14ac:dyDescent="0.25">
      <c r="A24" s="2"/>
      <c r="B24" s="3" t="s">
        <v>11</v>
      </c>
      <c r="C24" s="3" t="s">
        <v>20</v>
      </c>
      <c r="D24" s="3" t="s">
        <v>42</v>
      </c>
      <c r="E24" s="9">
        <v>40</v>
      </c>
      <c r="F24" s="24">
        <v>408</v>
      </c>
      <c r="G24" s="24">
        <v>408</v>
      </c>
      <c r="H24" s="23">
        <v>442</v>
      </c>
      <c r="I24" s="23">
        <v>452</v>
      </c>
      <c r="J24" s="9">
        <f t="shared" si="0"/>
        <v>6</v>
      </c>
      <c r="K24" s="9">
        <f t="shared" si="1"/>
        <v>-4</v>
      </c>
      <c r="L24" s="13"/>
    </row>
    <row r="25" spans="1:12" outlineLevel="1" x14ac:dyDescent="0.25">
      <c r="A25" s="2"/>
      <c r="B25" s="3" t="s">
        <v>22</v>
      </c>
      <c r="C25" s="3" t="s">
        <v>12</v>
      </c>
      <c r="D25" s="3" t="s">
        <v>42</v>
      </c>
      <c r="E25" s="9">
        <v>494</v>
      </c>
      <c r="F25" s="24">
        <v>10928</v>
      </c>
      <c r="G25" s="24">
        <v>10928</v>
      </c>
      <c r="H25" s="23">
        <v>11373</v>
      </c>
      <c r="I25" s="23">
        <v>11393</v>
      </c>
      <c r="J25" s="9">
        <f t="shared" si="0"/>
        <v>49</v>
      </c>
      <c r="K25" s="9">
        <f t="shared" si="1"/>
        <v>29</v>
      </c>
      <c r="L25" s="13"/>
    </row>
    <row r="26" spans="1:12" outlineLevel="1" x14ac:dyDescent="0.25">
      <c r="A26" s="2"/>
      <c r="B26" s="3" t="s">
        <v>28</v>
      </c>
      <c r="C26" s="3" t="s">
        <v>49</v>
      </c>
      <c r="D26" s="3" t="s">
        <v>42</v>
      </c>
      <c r="E26" s="9">
        <v>-4</v>
      </c>
      <c r="F26" s="24">
        <v>1982</v>
      </c>
      <c r="G26" s="24">
        <v>1982</v>
      </c>
      <c r="H26" s="24">
        <v>1970</v>
      </c>
      <c r="I26" s="24">
        <v>1970</v>
      </c>
      <c r="J26" s="9">
        <f t="shared" si="0"/>
        <v>8</v>
      </c>
      <c r="K26" s="9">
        <f t="shared" si="1"/>
        <v>8</v>
      </c>
      <c r="L26" s="13"/>
    </row>
    <row r="27" spans="1:12" outlineLevel="1" x14ac:dyDescent="0.25">
      <c r="A27" s="2"/>
      <c r="B27" s="3" t="s">
        <v>131</v>
      </c>
      <c r="C27" s="3" t="s">
        <v>160</v>
      </c>
      <c r="D27" s="3" t="s">
        <v>42</v>
      </c>
      <c r="E27" s="9"/>
      <c r="F27" s="24"/>
      <c r="G27" s="24"/>
      <c r="H27" s="24"/>
      <c r="I27" s="24"/>
      <c r="J27" s="9"/>
      <c r="K27" s="9"/>
      <c r="L27" s="13"/>
    </row>
    <row r="28" spans="1:12" outlineLevel="1" x14ac:dyDescent="0.25">
      <c r="A28" s="2"/>
      <c r="B28" s="3" t="s">
        <v>3</v>
      </c>
      <c r="C28" s="3" t="s">
        <v>6</v>
      </c>
      <c r="D28" s="3" t="s">
        <v>42</v>
      </c>
      <c r="E28" s="9">
        <v>567</v>
      </c>
      <c r="F28" s="24">
        <v>10098</v>
      </c>
      <c r="G28" s="24">
        <v>10098</v>
      </c>
      <c r="H28" s="23">
        <v>10649</v>
      </c>
      <c r="I28" s="23">
        <v>10665</v>
      </c>
      <c r="J28" s="9">
        <f t="shared" si="0"/>
        <v>16</v>
      </c>
      <c r="K28" s="9">
        <f t="shared" si="1"/>
        <v>0</v>
      </c>
      <c r="L28" s="13"/>
    </row>
    <row r="29" spans="1:12" outlineLevel="1" x14ac:dyDescent="0.25">
      <c r="A29" s="2"/>
      <c r="B29" s="3" t="s">
        <v>132</v>
      </c>
      <c r="C29" s="3" t="s">
        <v>161</v>
      </c>
      <c r="D29" s="3" t="s">
        <v>42</v>
      </c>
      <c r="E29" s="9"/>
      <c r="F29" s="24"/>
      <c r="G29" s="24"/>
      <c r="H29" s="24"/>
      <c r="I29" s="24"/>
      <c r="J29" s="9"/>
      <c r="K29" s="9"/>
      <c r="L29" s="13"/>
    </row>
    <row r="30" spans="1:12" outlineLevel="1" x14ac:dyDescent="0.25">
      <c r="A30" s="2"/>
      <c r="B30" s="3" t="s">
        <v>18</v>
      </c>
      <c r="C30" s="3" t="s">
        <v>37</v>
      </c>
      <c r="D30" s="3" t="s">
        <v>42</v>
      </c>
      <c r="E30" s="9">
        <v>39</v>
      </c>
      <c r="F30" s="24">
        <v>1658</v>
      </c>
      <c r="G30" s="24">
        <v>1658</v>
      </c>
      <c r="H30" s="24">
        <v>1694</v>
      </c>
      <c r="I30" s="24">
        <v>1694</v>
      </c>
      <c r="J30" s="9">
        <f t="shared" si="0"/>
        <v>3</v>
      </c>
      <c r="K30" s="9">
        <f t="shared" si="1"/>
        <v>3</v>
      </c>
      <c r="L30" s="13"/>
    </row>
    <row r="31" spans="1:12" outlineLevel="1" x14ac:dyDescent="0.25">
      <c r="A31" s="2"/>
      <c r="B31" s="3" t="s">
        <v>15</v>
      </c>
      <c r="C31" s="3" t="s">
        <v>13</v>
      </c>
      <c r="D31" s="3" t="s">
        <v>42</v>
      </c>
      <c r="E31" s="9">
        <v>0</v>
      </c>
      <c r="F31" s="24">
        <v>383</v>
      </c>
      <c r="G31" s="24">
        <v>383</v>
      </c>
      <c r="H31" s="23">
        <v>362</v>
      </c>
      <c r="I31" s="23">
        <v>377</v>
      </c>
      <c r="J31" s="9">
        <f t="shared" si="0"/>
        <v>21</v>
      </c>
      <c r="K31" s="9">
        <f t="shared" si="1"/>
        <v>6</v>
      </c>
      <c r="L31" s="13"/>
    </row>
  </sheetData>
  <mergeCells count="8"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E14" sqref="E14:E15"/>
    </sheetView>
  </sheetViews>
  <sheetFormatPr defaultRowHeight="15" outlineLevelRow="1" x14ac:dyDescent="0.25"/>
  <cols>
    <col min="1" max="1" width="3.140625" style="1" customWidth="1"/>
    <col min="2" max="2" width="12" style="1" bestFit="1" customWidth="1"/>
    <col min="3" max="3" width="40.140625" style="1" bestFit="1" customWidth="1"/>
    <col min="4" max="4" width="8.7109375" style="1" customWidth="1"/>
    <col min="5" max="5" width="13.5703125" style="27" customWidth="1"/>
    <col min="6" max="6" width="14.5703125" style="27" customWidth="1"/>
    <col min="7" max="7" width="13.42578125" style="27" customWidth="1"/>
    <col min="8" max="8" width="13.5703125" style="27" bestFit="1" customWidth="1"/>
    <col min="9" max="9" width="15.7109375" style="27" customWidth="1"/>
    <col min="10" max="10" width="13.5703125" style="27" bestFit="1" customWidth="1"/>
    <col min="11" max="11" width="14.42578125" style="27" customWidth="1"/>
    <col min="12" max="12" width="13.5703125" style="27" bestFit="1" customWidth="1"/>
    <col min="13" max="13" width="11.8554687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5"/>
    </row>
    <row r="2" spans="1:13" x14ac:dyDescent="0.25">
      <c r="A2" s="47" t="s">
        <v>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5"/>
    </row>
    <row r="3" spans="1:13" s="5" customFormat="1" ht="14.25" x14ac:dyDescent="0.2">
      <c r="A3" s="4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s="5" customFormat="1" ht="14.25" x14ac:dyDescent="0.2">
      <c r="A4" s="4"/>
      <c r="B4" s="45"/>
      <c r="C4" s="45"/>
      <c r="D4" s="45"/>
      <c r="E4" s="26" t="s">
        <v>54</v>
      </c>
      <c r="F4" s="36" t="s">
        <v>107</v>
      </c>
      <c r="G4" s="26" t="s">
        <v>54</v>
      </c>
      <c r="H4" s="36" t="s">
        <v>107</v>
      </c>
      <c r="I4" s="26" t="s">
        <v>54</v>
      </c>
      <c r="J4" s="36" t="s">
        <v>107</v>
      </c>
      <c r="K4" s="26" t="s">
        <v>54</v>
      </c>
      <c r="L4" s="36" t="s">
        <v>107</v>
      </c>
    </row>
    <row r="5" spans="1:13" s="5" customFormat="1" ht="14.25" x14ac:dyDescent="0.2">
      <c r="A5" s="10" t="s">
        <v>84</v>
      </c>
      <c r="B5" s="11"/>
      <c r="C5" s="11"/>
      <c r="D5" s="11"/>
      <c r="E5" s="12">
        <f>SUM(E6:E31)</f>
        <v>205</v>
      </c>
      <c r="F5" s="12">
        <f>SUM(F6:F31)</f>
        <v>108</v>
      </c>
      <c r="G5" s="12">
        <f>SUM(G6:G31)</f>
        <v>96876</v>
      </c>
      <c r="H5" s="12">
        <f>SUM(H6:H31)</f>
        <v>96876</v>
      </c>
      <c r="I5" s="12">
        <f>SUM(I6:I31)</f>
        <v>92214</v>
      </c>
      <c r="J5" s="12">
        <f>SUM(J6:J31)</f>
        <v>92259</v>
      </c>
      <c r="K5" s="12">
        <f>SUM(K6:K31)</f>
        <v>4867</v>
      </c>
      <c r="L5" s="12">
        <f>SUM(L6:L31)</f>
        <v>4725</v>
      </c>
    </row>
    <row r="6" spans="1:13" outlineLevel="1" x14ac:dyDescent="0.25">
      <c r="A6" s="2"/>
      <c r="B6" s="3" t="s">
        <v>0</v>
      </c>
      <c r="C6" s="3" t="s">
        <v>33</v>
      </c>
      <c r="D6" s="3" t="s">
        <v>42</v>
      </c>
      <c r="E6" s="9">
        <v>0</v>
      </c>
      <c r="F6" s="9">
        <f>VLOOKUP(C6,'Tháng 1'!$C$6:$K$31,9,0)</f>
        <v>0</v>
      </c>
      <c r="G6" s="24">
        <v>5009</v>
      </c>
      <c r="H6" s="24">
        <v>5009</v>
      </c>
      <c r="I6" s="23">
        <v>4449</v>
      </c>
      <c r="J6" s="23">
        <v>4444</v>
      </c>
      <c r="K6" s="9">
        <f>E6+G6-I6</f>
        <v>560</v>
      </c>
      <c r="L6" s="9">
        <f>F6+H6-J6</f>
        <v>565</v>
      </c>
      <c r="M6" s="13"/>
    </row>
    <row r="7" spans="1:13" outlineLevel="1" x14ac:dyDescent="0.25">
      <c r="A7" s="2"/>
      <c r="B7" s="3" t="s">
        <v>16</v>
      </c>
      <c r="C7" s="3" t="s">
        <v>8</v>
      </c>
      <c r="D7" s="3" t="s">
        <v>42</v>
      </c>
      <c r="E7" s="9">
        <v>20</v>
      </c>
      <c r="F7" s="9">
        <f>VLOOKUP(C7,'Tháng 1'!$C$6:$K$31,9,0)</f>
        <v>20</v>
      </c>
      <c r="G7" s="24">
        <v>131</v>
      </c>
      <c r="H7" s="24">
        <v>131</v>
      </c>
      <c r="I7" s="24">
        <v>151</v>
      </c>
      <c r="J7" s="24">
        <v>151</v>
      </c>
      <c r="K7" s="9">
        <f t="shared" ref="K7:K31" si="0">E7+G7-I7</f>
        <v>0</v>
      </c>
      <c r="L7" s="9">
        <f t="shared" ref="L7:L31" si="1">F7+H7-J7</f>
        <v>0</v>
      </c>
      <c r="M7" s="13"/>
    </row>
    <row r="8" spans="1:13" outlineLevel="1" x14ac:dyDescent="0.25">
      <c r="A8" s="2"/>
      <c r="B8" s="3" t="s">
        <v>53</v>
      </c>
      <c r="C8" s="3" t="s">
        <v>4</v>
      </c>
      <c r="D8" s="3" t="s">
        <v>42</v>
      </c>
      <c r="E8" s="9">
        <v>0</v>
      </c>
      <c r="F8" s="9">
        <f>VLOOKUP(C8,'Tháng 1'!$C$6:$K$31,9,0)</f>
        <v>0</v>
      </c>
      <c r="G8" s="24">
        <v>34</v>
      </c>
      <c r="H8" s="24">
        <v>34</v>
      </c>
      <c r="I8" s="24">
        <v>34</v>
      </c>
      <c r="J8" s="24">
        <v>34</v>
      </c>
      <c r="K8" s="9">
        <f t="shared" si="0"/>
        <v>0</v>
      </c>
      <c r="L8" s="9">
        <f t="shared" si="1"/>
        <v>0</v>
      </c>
      <c r="M8" s="13"/>
    </row>
    <row r="9" spans="1:13" outlineLevel="1" x14ac:dyDescent="0.25">
      <c r="A9" s="2"/>
      <c r="B9" s="3" t="s">
        <v>2</v>
      </c>
      <c r="C9" s="3" t="s">
        <v>36</v>
      </c>
      <c r="D9" s="3" t="s">
        <v>42</v>
      </c>
      <c r="E9" s="9">
        <v>0</v>
      </c>
      <c r="F9" s="9">
        <f>VLOOKUP(C9,'Tháng 1'!$C$6:$K$31,9,0)</f>
        <v>0</v>
      </c>
      <c r="G9" s="24">
        <v>43</v>
      </c>
      <c r="H9" s="24">
        <v>43</v>
      </c>
      <c r="I9" s="24">
        <v>43</v>
      </c>
      <c r="J9" s="24">
        <v>43</v>
      </c>
      <c r="K9" s="9">
        <f t="shared" si="0"/>
        <v>0</v>
      </c>
      <c r="L9" s="9">
        <f t="shared" si="1"/>
        <v>0</v>
      </c>
      <c r="M9" s="13"/>
    </row>
    <row r="10" spans="1:13" outlineLevel="1" x14ac:dyDescent="0.25">
      <c r="A10" s="2"/>
      <c r="B10" s="3" t="s">
        <v>45</v>
      </c>
      <c r="C10" s="3" t="s">
        <v>44</v>
      </c>
      <c r="D10" s="3" t="s">
        <v>42</v>
      </c>
      <c r="E10" s="9">
        <v>29</v>
      </c>
      <c r="F10" s="9">
        <f>VLOOKUP(C10,'Tháng 1'!$C$6:$K$31,9,0)</f>
        <v>19</v>
      </c>
      <c r="G10" s="24">
        <v>4884</v>
      </c>
      <c r="H10" s="24">
        <v>4884</v>
      </c>
      <c r="I10" s="24">
        <v>4455</v>
      </c>
      <c r="J10" s="24">
        <v>4455</v>
      </c>
      <c r="K10" s="9">
        <f t="shared" si="0"/>
        <v>458</v>
      </c>
      <c r="L10" s="9">
        <f t="shared" si="1"/>
        <v>448</v>
      </c>
      <c r="M10" s="13"/>
    </row>
    <row r="11" spans="1:13" outlineLevel="1" x14ac:dyDescent="0.25">
      <c r="A11" s="2"/>
      <c r="B11" s="3" t="s">
        <v>5</v>
      </c>
      <c r="C11" s="3" t="s">
        <v>30</v>
      </c>
      <c r="D11" s="3" t="s">
        <v>42</v>
      </c>
      <c r="E11" s="9">
        <v>13</v>
      </c>
      <c r="F11" s="9">
        <f>VLOOKUP(C11,'Tháng 1'!$C$6:$K$31,9,0)</f>
        <v>0</v>
      </c>
      <c r="G11" s="24">
        <v>23090</v>
      </c>
      <c r="H11" s="24">
        <v>23090</v>
      </c>
      <c r="I11" s="23">
        <v>22256</v>
      </c>
      <c r="J11" s="23">
        <v>22274</v>
      </c>
      <c r="K11" s="9">
        <f t="shared" si="0"/>
        <v>847</v>
      </c>
      <c r="L11" s="9">
        <f t="shared" si="1"/>
        <v>816</v>
      </c>
      <c r="M11" s="13"/>
    </row>
    <row r="12" spans="1:13" outlineLevel="1" x14ac:dyDescent="0.25">
      <c r="A12" s="2"/>
      <c r="B12" s="3" t="s">
        <v>19</v>
      </c>
      <c r="C12" s="3" t="s">
        <v>26</v>
      </c>
      <c r="D12" s="3" t="s">
        <v>42</v>
      </c>
      <c r="E12" s="9">
        <v>15</v>
      </c>
      <c r="F12" s="9">
        <f>VLOOKUP(C12,'Tháng 1'!$C$6:$K$31,9,0)</f>
        <v>0</v>
      </c>
      <c r="G12" s="24">
        <v>956</v>
      </c>
      <c r="H12" s="24">
        <v>956</v>
      </c>
      <c r="I12" s="24">
        <v>866</v>
      </c>
      <c r="J12" s="24">
        <v>866</v>
      </c>
      <c r="K12" s="9">
        <f t="shared" si="0"/>
        <v>105</v>
      </c>
      <c r="L12" s="9">
        <f t="shared" si="1"/>
        <v>90</v>
      </c>
      <c r="M12" s="13"/>
    </row>
    <row r="13" spans="1:13" outlineLevel="1" x14ac:dyDescent="0.25">
      <c r="A13" s="2"/>
      <c r="B13" s="3" t="s">
        <v>48</v>
      </c>
      <c r="C13" s="3" t="s">
        <v>52</v>
      </c>
      <c r="D13" s="3" t="s">
        <v>42</v>
      </c>
      <c r="E13" s="9">
        <v>3</v>
      </c>
      <c r="F13" s="9">
        <f>VLOOKUP(C13,'Tháng 1'!$C$6:$K$31,9,0)</f>
        <v>0</v>
      </c>
      <c r="G13" s="24">
        <v>1903</v>
      </c>
      <c r="H13" s="24">
        <v>1903</v>
      </c>
      <c r="I13" s="23">
        <v>1680</v>
      </c>
      <c r="J13" s="23">
        <v>1690</v>
      </c>
      <c r="K13" s="9">
        <f t="shared" si="0"/>
        <v>226</v>
      </c>
      <c r="L13" s="9">
        <f t="shared" si="1"/>
        <v>213</v>
      </c>
      <c r="M13" s="13"/>
    </row>
    <row r="14" spans="1:13" outlineLevel="1" x14ac:dyDescent="0.25">
      <c r="A14" s="2"/>
      <c r="B14" s="3" t="s">
        <v>129</v>
      </c>
      <c r="C14" s="3" t="s">
        <v>158</v>
      </c>
      <c r="D14" s="3" t="s">
        <v>42</v>
      </c>
      <c r="E14" s="9"/>
      <c r="F14" s="9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" t="s">
        <v>42</v>
      </c>
      <c r="E15" s="9"/>
      <c r="F15" s="9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" t="s">
        <v>42</v>
      </c>
      <c r="E16" s="9">
        <v>-7</v>
      </c>
      <c r="F16" s="9">
        <f>VLOOKUP(C16,'Tháng 1'!$C$6:$K$31,9,0)</f>
        <v>0</v>
      </c>
      <c r="G16" s="24">
        <v>2758</v>
      </c>
      <c r="H16" s="24">
        <v>2758</v>
      </c>
      <c r="I16" s="23">
        <v>2571</v>
      </c>
      <c r="J16" s="23">
        <v>2586</v>
      </c>
      <c r="K16" s="9">
        <f t="shared" si="0"/>
        <v>180</v>
      </c>
      <c r="L16" s="9">
        <f t="shared" si="1"/>
        <v>172</v>
      </c>
      <c r="M16" s="13"/>
    </row>
    <row r="17" spans="1:13" outlineLevel="1" x14ac:dyDescent="0.25">
      <c r="A17" s="2"/>
      <c r="B17" s="3" t="s">
        <v>31</v>
      </c>
      <c r="C17" s="3" t="s">
        <v>23</v>
      </c>
      <c r="D17" s="3" t="s">
        <v>42</v>
      </c>
      <c r="E17" s="9">
        <v>0</v>
      </c>
      <c r="F17" s="9">
        <f>VLOOKUP(C17,'Tháng 1'!$C$6:$K$31,9,0)</f>
        <v>3</v>
      </c>
      <c r="G17" s="24">
        <v>240</v>
      </c>
      <c r="H17" s="24">
        <v>240</v>
      </c>
      <c r="I17" s="23">
        <v>245</v>
      </c>
      <c r="J17" s="23">
        <v>240</v>
      </c>
      <c r="K17" s="9">
        <f t="shared" si="0"/>
        <v>-5</v>
      </c>
      <c r="L17" s="9">
        <f t="shared" si="1"/>
        <v>3</v>
      </c>
      <c r="M17" s="13"/>
    </row>
    <row r="18" spans="1:13" outlineLevel="1" x14ac:dyDescent="0.25">
      <c r="A18" s="2"/>
      <c r="B18" s="3" t="s">
        <v>27</v>
      </c>
      <c r="C18" s="3" t="s">
        <v>51</v>
      </c>
      <c r="D18" s="3" t="s">
        <v>42</v>
      </c>
      <c r="E18" s="9">
        <v>0</v>
      </c>
      <c r="F18" s="9">
        <f>VLOOKUP(C18,'Tháng 1'!$C$6:$K$31,9,0)</f>
        <v>0</v>
      </c>
      <c r="G18" s="24">
        <v>1</v>
      </c>
      <c r="H18" s="24">
        <v>1</v>
      </c>
      <c r="I18" s="24">
        <v>1</v>
      </c>
      <c r="J18" s="24">
        <v>1</v>
      </c>
      <c r="K18" s="9">
        <f t="shared" si="0"/>
        <v>0</v>
      </c>
      <c r="L18" s="9">
        <f t="shared" si="1"/>
        <v>0</v>
      </c>
      <c r="M18" s="13"/>
    </row>
    <row r="19" spans="1:13" outlineLevel="1" x14ac:dyDescent="0.25">
      <c r="A19" s="2"/>
      <c r="B19" s="3" t="s">
        <v>46</v>
      </c>
      <c r="C19" s="3" t="s">
        <v>41</v>
      </c>
      <c r="D19" s="3" t="s">
        <v>42</v>
      </c>
      <c r="E19" s="9">
        <v>0</v>
      </c>
      <c r="F19" s="9">
        <f>VLOOKUP(C19,'Tháng 1'!$C$6:$K$31,9,0)</f>
        <v>0</v>
      </c>
      <c r="G19" s="24">
        <v>22</v>
      </c>
      <c r="H19" s="24">
        <v>22</v>
      </c>
      <c r="I19" s="24">
        <v>22</v>
      </c>
      <c r="J19" s="24">
        <v>22</v>
      </c>
      <c r="K19" s="9">
        <f t="shared" si="0"/>
        <v>0</v>
      </c>
      <c r="L19" s="9">
        <f t="shared" si="1"/>
        <v>0</v>
      </c>
      <c r="M19" s="13"/>
    </row>
    <row r="20" spans="1:13" outlineLevel="1" x14ac:dyDescent="0.25">
      <c r="A20" s="2"/>
      <c r="B20" s="3" t="s">
        <v>111</v>
      </c>
      <c r="C20" s="3" t="s">
        <v>135</v>
      </c>
      <c r="D20" s="3" t="s">
        <v>42</v>
      </c>
      <c r="E20" s="9"/>
      <c r="F20" s="9"/>
      <c r="G20" s="24"/>
      <c r="H20" s="24"/>
      <c r="I20" s="24"/>
      <c r="J20" s="24"/>
      <c r="K20" s="9"/>
      <c r="L20" s="9"/>
      <c r="M20" s="13"/>
    </row>
    <row r="21" spans="1:13" outlineLevel="1" x14ac:dyDescent="0.25">
      <c r="A21" s="2"/>
      <c r="B21" s="3" t="s">
        <v>7</v>
      </c>
      <c r="C21" s="3" t="s">
        <v>50</v>
      </c>
      <c r="D21" s="3" t="s">
        <v>42</v>
      </c>
      <c r="E21" s="9">
        <v>-3</v>
      </c>
      <c r="F21" s="9">
        <f>VLOOKUP(C21,'Tháng 1'!$C$6:$K$31,9,0)</f>
        <v>-3</v>
      </c>
      <c r="G21" s="24">
        <v>325</v>
      </c>
      <c r="H21" s="24">
        <v>325</v>
      </c>
      <c r="I21" s="23">
        <v>319</v>
      </c>
      <c r="J21" s="23">
        <v>314</v>
      </c>
      <c r="K21" s="9">
        <f t="shared" si="0"/>
        <v>3</v>
      </c>
      <c r="L21" s="9">
        <f t="shared" si="1"/>
        <v>8</v>
      </c>
      <c r="M21" s="13"/>
    </row>
    <row r="22" spans="1:13" outlineLevel="1" x14ac:dyDescent="0.25">
      <c r="A22" s="2"/>
      <c r="B22" s="3" t="s">
        <v>9</v>
      </c>
      <c r="C22" s="3" t="s">
        <v>34</v>
      </c>
      <c r="D22" s="3" t="s">
        <v>42</v>
      </c>
      <c r="E22" s="9">
        <v>0</v>
      </c>
      <c r="F22" s="9">
        <f>VLOOKUP(C22,'Tháng 1'!$C$6:$K$31,9,0)</f>
        <v>0</v>
      </c>
      <c r="G22" s="24">
        <v>312</v>
      </c>
      <c r="H22" s="24">
        <v>312</v>
      </c>
      <c r="I22" s="24">
        <v>305</v>
      </c>
      <c r="J22" s="24">
        <v>305</v>
      </c>
      <c r="K22" s="9">
        <f t="shared" si="0"/>
        <v>7</v>
      </c>
      <c r="L22" s="9">
        <f t="shared" si="1"/>
        <v>7</v>
      </c>
      <c r="M22" s="13"/>
    </row>
    <row r="23" spans="1:13" outlineLevel="1" x14ac:dyDescent="0.25">
      <c r="A23" s="2"/>
      <c r="B23" s="3" t="s">
        <v>47</v>
      </c>
      <c r="C23" s="3" t="s">
        <v>32</v>
      </c>
      <c r="D23" s="3" t="s">
        <v>42</v>
      </c>
      <c r="E23" s="9">
        <v>32</v>
      </c>
      <c r="F23" s="9">
        <f>VLOOKUP(C23,'Tháng 1'!$C$6:$K$31,9,0)</f>
        <v>27</v>
      </c>
      <c r="G23" s="24">
        <v>28031</v>
      </c>
      <c r="H23" s="24">
        <v>28031</v>
      </c>
      <c r="I23" s="23">
        <v>27246</v>
      </c>
      <c r="J23" s="23">
        <v>27253</v>
      </c>
      <c r="K23" s="9">
        <f t="shared" si="0"/>
        <v>817</v>
      </c>
      <c r="L23" s="9">
        <f t="shared" si="1"/>
        <v>805</v>
      </c>
      <c r="M23" s="13"/>
    </row>
    <row r="24" spans="1:13" outlineLevel="1" x14ac:dyDescent="0.25">
      <c r="A24" s="2"/>
      <c r="B24" s="3" t="s">
        <v>11</v>
      </c>
      <c r="C24" s="3" t="s">
        <v>20</v>
      </c>
      <c r="D24" s="3" t="s">
        <v>42</v>
      </c>
      <c r="E24" s="9">
        <v>6</v>
      </c>
      <c r="F24" s="9">
        <f>VLOOKUP(C24,'Tháng 1'!$C$6:$K$31,9,0)</f>
        <v>-4</v>
      </c>
      <c r="G24" s="24">
        <v>361</v>
      </c>
      <c r="H24" s="24">
        <v>361</v>
      </c>
      <c r="I24" s="24">
        <v>343</v>
      </c>
      <c r="J24" s="24">
        <v>343</v>
      </c>
      <c r="K24" s="9">
        <f t="shared" si="0"/>
        <v>24</v>
      </c>
      <c r="L24" s="9">
        <f t="shared" si="1"/>
        <v>14</v>
      </c>
      <c r="M24" s="13"/>
    </row>
    <row r="25" spans="1:13" outlineLevel="1" x14ac:dyDescent="0.25">
      <c r="A25" s="2"/>
      <c r="B25" s="3" t="s">
        <v>22</v>
      </c>
      <c r="C25" s="3" t="s">
        <v>12</v>
      </c>
      <c r="D25" s="3" t="s">
        <v>42</v>
      </c>
      <c r="E25" s="9">
        <v>49</v>
      </c>
      <c r="F25" s="9">
        <f>VLOOKUP(C25,'Tháng 1'!$C$6:$K$31,9,0)</f>
        <v>29</v>
      </c>
      <c r="G25" s="24">
        <v>12382</v>
      </c>
      <c r="H25" s="24">
        <v>12382</v>
      </c>
      <c r="I25" s="23">
        <v>11516</v>
      </c>
      <c r="J25" s="23">
        <v>11521</v>
      </c>
      <c r="K25" s="9">
        <f t="shared" si="0"/>
        <v>915</v>
      </c>
      <c r="L25" s="9">
        <f t="shared" si="1"/>
        <v>890</v>
      </c>
      <c r="M25" s="13"/>
    </row>
    <row r="26" spans="1:13" outlineLevel="1" x14ac:dyDescent="0.25">
      <c r="A26" s="2"/>
      <c r="B26" s="3" t="s">
        <v>28</v>
      </c>
      <c r="C26" s="3" t="s">
        <v>49</v>
      </c>
      <c r="D26" s="3" t="s">
        <v>42</v>
      </c>
      <c r="E26" s="9">
        <v>8</v>
      </c>
      <c r="F26" s="9">
        <f>VLOOKUP(C26,'Tháng 1'!$C$6:$K$31,9,0)</f>
        <v>8</v>
      </c>
      <c r="G26" s="24">
        <v>491</v>
      </c>
      <c r="H26" s="24">
        <v>491</v>
      </c>
      <c r="I26" s="24">
        <v>486</v>
      </c>
      <c r="J26" s="24">
        <v>486</v>
      </c>
      <c r="K26" s="9">
        <f t="shared" si="0"/>
        <v>13</v>
      </c>
      <c r="L26" s="9">
        <f t="shared" si="1"/>
        <v>13</v>
      </c>
      <c r="M26" s="13"/>
    </row>
    <row r="27" spans="1:13" outlineLevel="1" x14ac:dyDescent="0.25">
      <c r="A27" s="2"/>
      <c r="B27" s="3" t="s">
        <v>131</v>
      </c>
      <c r="C27" s="3" t="s">
        <v>160</v>
      </c>
      <c r="D27" s="3" t="s">
        <v>42</v>
      </c>
      <c r="E27" s="9"/>
      <c r="F27" s="9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" t="s">
        <v>42</v>
      </c>
      <c r="E28" s="9">
        <v>16</v>
      </c>
      <c r="F28" s="9">
        <f>VLOOKUP(C28,'Tháng 1'!$C$6:$K$31,9,0)</f>
        <v>0</v>
      </c>
      <c r="G28" s="24">
        <v>14424</v>
      </c>
      <c r="H28" s="24">
        <v>14424</v>
      </c>
      <c r="I28" s="23">
        <v>13779</v>
      </c>
      <c r="J28" s="23">
        <v>13784</v>
      </c>
      <c r="K28" s="9">
        <f t="shared" si="0"/>
        <v>661</v>
      </c>
      <c r="L28" s="9">
        <f t="shared" si="1"/>
        <v>640</v>
      </c>
      <c r="M28" s="13"/>
    </row>
    <row r="29" spans="1:13" outlineLevel="1" x14ac:dyDescent="0.25">
      <c r="A29" s="2"/>
      <c r="B29" s="3" t="s">
        <v>132</v>
      </c>
      <c r="C29" s="3" t="s">
        <v>161</v>
      </c>
      <c r="D29" s="3" t="s">
        <v>42</v>
      </c>
      <c r="E29" s="9"/>
      <c r="F29" s="9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" t="s">
        <v>42</v>
      </c>
      <c r="E30" s="9">
        <v>3</v>
      </c>
      <c r="F30" s="9">
        <f>VLOOKUP(C30,'Tháng 1'!$C$6:$K$31,9,0)</f>
        <v>3</v>
      </c>
      <c r="G30" s="24">
        <v>1315</v>
      </c>
      <c r="H30" s="24">
        <v>1315</v>
      </c>
      <c r="I30" s="24">
        <v>1263</v>
      </c>
      <c r="J30" s="24">
        <v>1263</v>
      </c>
      <c r="K30" s="9">
        <f t="shared" si="0"/>
        <v>55</v>
      </c>
      <c r="L30" s="9">
        <f t="shared" si="1"/>
        <v>55</v>
      </c>
      <c r="M30" s="13"/>
    </row>
    <row r="31" spans="1:13" outlineLevel="1" x14ac:dyDescent="0.25">
      <c r="A31" s="2"/>
      <c r="B31" s="3" t="s">
        <v>15</v>
      </c>
      <c r="C31" s="3" t="s">
        <v>13</v>
      </c>
      <c r="D31" s="3" t="s">
        <v>42</v>
      </c>
      <c r="E31" s="9">
        <v>21</v>
      </c>
      <c r="F31" s="9">
        <f>VLOOKUP(C31,'Tháng 1'!$C$6:$K$31,9,0)</f>
        <v>6</v>
      </c>
      <c r="G31" s="24">
        <v>164</v>
      </c>
      <c r="H31" s="24">
        <v>164</v>
      </c>
      <c r="I31" s="24">
        <v>184</v>
      </c>
      <c r="J31" s="24">
        <v>184</v>
      </c>
      <c r="K31" s="9">
        <f t="shared" si="0"/>
        <v>1</v>
      </c>
      <c r="L31" s="9">
        <f t="shared" si="1"/>
        <v>-14</v>
      </c>
      <c r="M31" s="13"/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I20" sqref="I20:J20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30" t="s">
        <v>54</v>
      </c>
      <c r="F4" s="30" t="s">
        <v>107</v>
      </c>
      <c r="G4" s="30" t="s">
        <v>54</v>
      </c>
      <c r="H4" s="36" t="s">
        <v>107</v>
      </c>
      <c r="I4" s="30" t="s">
        <v>54</v>
      </c>
      <c r="J4" s="36" t="s">
        <v>107</v>
      </c>
      <c r="K4" s="30" t="s">
        <v>54</v>
      </c>
      <c r="L4" s="36" t="s">
        <v>107</v>
      </c>
    </row>
    <row r="5" spans="1:13" x14ac:dyDescent="0.25">
      <c r="A5" s="34" t="s">
        <v>84</v>
      </c>
      <c r="B5" s="2"/>
      <c r="C5" s="2"/>
      <c r="D5" s="31"/>
      <c r="E5" s="12">
        <f>SUM(E6:E31)</f>
        <v>4867</v>
      </c>
      <c r="F5" s="12">
        <f>SUM(F6:F31)</f>
        <v>4725</v>
      </c>
      <c r="G5" s="12">
        <f>SUM(G6:G31)</f>
        <v>75778</v>
      </c>
      <c r="H5" s="12">
        <f>SUM(H6:H31)</f>
        <v>75487</v>
      </c>
      <c r="I5" s="12">
        <f>SUM(I6:I31)</f>
        <v>75769</v>
      </c>
      <c r="J5" s="12">
        <f>SUM(J6:J31)</f>
        <v>75782</v>
      </c>
      <c r="K5" s="12">
        <f>SUM(K6:K31)</f>
        <v>4876</v>
      </c>
      <c r="L5" s="12">
        <f>SUM(L6:L31)</f>
        <v>4430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9">
        <v>560</v>
      </c>
      <c r="F6" s="9">
        <v>565</v>
      </c>
      <c r="G6" s="24">
        <v>3654</v>
      </c>
      <c r="H6" s="24">
        <v>3654</v>
      </c>
      <c r="I6" s="24">
        <v>3847</v>
      </c>
      <c r="J6" s="24">
        <v>3847</v>
      </c>
      <c r="K6" s="9">
        <f>E6+G6-I6</f>
        <v>367</v>
      </c>
      <c r="L6" s="9">
        <f>F6+H6-J6</f>
        <v>372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9">
        <v>0</v>
      </c>
      <c r="F7" s="9">
        <v>0</v>
      </c>
      <c r="G7" s="24">
        <v>84</v>
      </c>
      <c r="H7" s="24">
        <v>84</v>
      </c>
      <c r="I7" s="24">
        <v>84</v>
      </c>
      <c r="J7" s="24">
        <v>84</v>
      </c>
      <c r="K7" s="9">
        <f t="shared" ref="K7:K31" si="0">E7+G7-I7</f>
        <v>0</v>
      </c>
      <c r="L7" s="9">
        <f t="shared" ref="L7:L31" si="1">F7+H7-J7</f>
        <v>0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9">
        <v>0</v>
      </c>
      <c r="F8" s="9">
        <v>0</v>
      </c>
      <c r="G8" s="24">
        <v>25</v>
      </c>
      <c r="H8" s="24">
        <v>25</v>
      </c>
      <c r="I8" s="24">
        <v>25</v>
      </c>
      <c r="J8" s="24">
        <v>25</v>
      </c>
      <c r="K8" s="9">
        <f t="shared" si="0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9">
        <v>0</v>
      </c>
      <c r="F9" s="9">
        <v>0</v>
      </c>
      <c r="G9" s="24">
        <v>62</v>
      </c>
      <c r="H9" s="24">
        <v>62</v>
      </c>
      <c r="I9" s="24">
        <v>62</v>
      </c>
      <c r="J9" s="24">
        <v>62</v>
      </c>
      <c r="K9" s="9">
        <f t="shared" si="0"/>
        <v>0</v>
      </c>
      <c r="L9" s="9">
        <f t="shared" si="1"/>
        <v>0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9">
        <v>458</v>
      </c>
      <c r="F10" s="9">
        <v>448</v>
      </c>
      <c r="G10" s="24">
        <v>4821</v>
      </c>
      <c r="H10" s="24">
        <v>4821</v>
      </c>
      <c r="I10" s="23">
        <v>4903</v>
      </c>
      <c r="J10" s="23">
        <v>4908</v>
      </c>
      <c r="K10" s="9">
        <f t="shared" si="0"/>
        <v>376</v>
      </c>
      <c r="L10" s="9">
        <f t="shared" si="1"/>
        <v>361</v>
      </c>
      <c r="M10" s="13">
        <f t="shared" si="2"/>
        <v>-5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9">
        <v>847</v>
      </c>
      <c r="F11" s="9">
        <v>816</v>
      </c>
      <c r="G11" s="24">
        <v>17626</v>
      </c>
      <c r="H11" s="24">
        <v>17626</v>
      </c>
      <c r="I11" s="23">
        <v>18040</v>
      </c>
      <c r="J11" s="23">
        <v>18041</v>
      </c>
      <c r="K11" s="9">
        <f t="shared" si="0"/>
        <v>433</v>
      </c>
      <c r="L11" s="9">
        <f t="shared" si="1"/>
        <v>401</v>
      </c>
      <c r="M11" s="13">
        <f t="shared" si="2"/>
        <v>-1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9">
        <v>105</v>
      </c>
      <c r="F12" s="9">
        <v>90</v>
      </c>
      <c r="G12" s="24">
        <v>606</v>
      </c>
      <c r="H12" s="24">
        <v>606</v>
      </c>
      <c r="I12" s="24">
        <v>456</v>
      </c>
      <c r="J12" s="24">
        <v>456</v>
      </c>
      <c r="K12" s="9">
        <f t="shared" si="0"/>
        <v>255</v>
      </c>
      <c r="L12" s="9">
        <f t="shared" si="1"/>
        <v>240</v>
      </c>
      <c r="M12" s="13">
        <f t="shared" si="2"/>
        <v>0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9">
        <v>226</v>
      </c>
      <c r="F13" s="9">
        <v>213</v>
      </c>
      <c r="G13" s="24">
        <v>1400</v>
      </c>
      <c r="H13" s="24">
        <v>1400</v>
      </c>
      <c r="I13" s="24">
        <v>1403</v>
      </c>
      <c r="J13" s="24">
        <v>1403</v>
      </c>
      <c r="K13" s="9">
        <f t="shared" si="0"/>
        <v>223</v>
      </c>
      <c r="L13" s="9">
        <f t="shared" si="1"/>
        <v>210</v>
      </c>
      <c r="M13" s="13">
        <f t="shared" si="2"/>
        <v>0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9"/>
      <c r="F14" s="9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9"/>
      <c r="F15" s="9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9">
        <v>180</v>
      </c>
      <c r="F16" s="9">
        <v>172</v>
      </c>
      <c r="G16" s="24">
        <v>2618</v>
      </c>
      <c r="H16" s="24">
        <v>2618</v>
      </c>
      <c r="I16" s="23">
        <v>2585</v>
      </c>
      <c r="J16" s="23">
        <v>2591</v>
      </c>
      <c r="K16" s="9">
        <f t="shared" si="0"/>
        <v>213</v>
      </c>
      <c r="L16" s="9">
        <f t="shared" si="1"/>
        <v>199</v>
      </c>
      <c r="M16" s="13">
        <f t="shared" si="2"/>
        <v>-6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9">
        <v>-5</v>
      </c>
      <c r="F17" s="9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0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9">
        <v>0</v>
      </c>
      <c r="F18" s="9">
        <v>0</v>
      </c>
      <c r="G18" s="24">
        <v>0</v>
      </c>
      <c r="H18" s="24">
        <v>0</v>
      </c>
      <c r="I18" s="24">
        <v>0</v>
      </c>
      <c r="J18" s="24">
        <v>0</v>
      </c>
      <c r="K18" s="9">
        <f t="shared" si="0"/>
        <v>0</v>
      </c>
      <c r="L18" s="9">
        <f t="shared" si="1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9">
        <v>0</v>
      </c>
      <c r="F19" s="9">
        <v>0</v>
      </c>
      <c r="G19" s="24">
        <v>65</v>
      </c>
      <c r="H19" s="24">
        <v>65</v>
      </c>
      <c r="I19" s="24">
        <v>65</v>
      </c>
      <c r="J19" s="24">
        <v>65</v>
      </c>
      <c r="K19" s="9">
        <f t="shared" si="0"/>
        <v>0</v>
      </c>
      <c r="L19" s="9">
        <f t="shared" si="1"/>
        <v>0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9"/>
      <c r="F20" s="9"/>
      <c r="G20" s="24"/>
      <c r="H20" s="24"/>
      <c r="I20" s="24"/>
      <c r="J20" s="24"/>
      <c r="K20" s="9"/>
      <c r="L20" s="9"/>
      <c r="M20" s="13"/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9">
        <v>3</v>
      </c>
      <c r="F21" s="9">
        <v>8</v>
      </c>
      <c r="G21" s="24">
        <v>371</v>
      </c>
      <c r="H21" s="24">
        <v>371</v>
      </c>
      <c r="I21" s="24">
        <v>352</v>
      </c>
      <c r="J21" s="24">
        <v>352</v>
      </c>
      <c r="K21" s="9">
        <f t="shared" si="0"/>
        <v>22</v>
      </c>
      <c r="L21" s="9">
        <f t="shared" si="1"/>
        <v>27</v>
      </c>
      <c r="M21" s="13">
        <f t="shared" si="2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9">
        <v>7</v>
      </c>
      <c r="F22" s="9">
        <v>7</v>
      </c>
      <c r="G22" s="24">
        <v>157</v>
      </c>
      <c r="H22" s="24">
        <v>157</v>
      </c>
      <c r="I22" s="24">
        <v>162</v>
      </c>
      <c r="J22" s="24">
        <v>162</v>
      </c>
      <c r="K22" s="9">
        <f t="shared" si="0"/>
        <v>2</v>
      </c>
      <c r="L22" s="9">
        <f t="shared" si="1"/>
        <v>2</v>
      </c>
      <c r="M22" s="13">
        <f t="shared" si="2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9">
        <v>817</v>
      </c>
      <c r="F23" s="9">
        <v>805</v>
      </c>
      <c r="G23" s="24">
        <v>22552</v>
      </c>
      <c r="H23" s="24">
        <v>22252</v>
      </c>
      <c r="I23" s="23">
        <v>22199</v>
      </c>
      <c r="J23" s="23">
        <v>22200</v>
      </c>
      <c r="K23" s="9">
        <f t="shared" si="0"/>
        <v>1170</v>
      </c>
      <c r="L23" s="9">
        <f t="shared" si="1"/>
        <v>857</v>
      </c>
      <c r="M23" s="13">
        <f t="shared" si="2"/>
        <v>-1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9">
        <v>24</v>
      </c>
      <c r="F24" s="9">
        <v>14</v>
      </c>
      <c r="G24" s="24">
        <v>363</v>
      </c>
      <c r="H24" s="24">
        <v>363</v>
      </c>
      <c r="I24" s="24">
        <v>334</v>
      </c>
      <c r="J24" s="24">
        <v>334</v>
      </c>
      <c r="K24" s="9">
        <f t="shared" si="0"/>
        <v>53</v>
      </c>
      <c r="L24" s="9">
        <f t="shared" si="1"/>
        <v>43</v>
      </c>
      <c r="M24" s="13">
        <f t="shared" si="2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9">
        <v>915</v>
      </c>
      <c r="F25" s="9">
        <v>890</v>
      </c>
      <c r="G25" s="24">
        <v>9597</v>
      </c>
      <c r="H25" s="24">
        <v>9597</v>
      </c>
      <c r="I25" s="24">
        <v>9650</v>
      </c>
      <c r="J25" s="24">
        <v>9650</v>
      </c>
      <c r="K25" s="9">
        <f t="shared" si="0"/>
        <v>862</v>
      </c>
      <c r="L25" s="9">
        <f t="shared" si="1"/>
        <v>837</v>
      </c>
      <c r="M25" s="13">
        <f t="shared" si="2"/>
        <v>0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9">
        <v>13</v>
      </c>
      <c r="F26" s="9">
        <v>13</v>
      </c>
      <c r="G26" s="24">
        <v>171</v>
      </c>
      <c r="H26" s="24">
        <v>171</v>
      </c>
      <c r="I26" s="24">
        <v>179</v>
      </c>
      <c r="J26" s="24">
        <v>179</v>
      </c>
      <c r="K26" s="9">
        <f t="shared" si="0"/>
        <v>5</v>
      </c>
      <c r="L26" s="9">
        <f t="shared" si="1"/>
        <v>5</v>
      </c>
      <c r="M26" s="13">
        <f t="shared" si="2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9"/>
      <c r="F27" s="9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9">
        <v>661</v>
      </c>
      <c r="F28" s="9">
        <v>640</v>
      </c>
      <c r="G28" s="24">
        <v>10378</v>
      </c>
      <c r="H28" s="24">
        <v>10387</v>
      </c>
      <c r="I28" s="24">
        <v>10201</v>
      </c>
      <c r="J28" s="24">
        <v>10201</v>
      </c>
      <c r="K28" s="9">
        <f t="shared" si="0"/>
        <v>838</v>
      </c>
      <c r="L28" s="9">
        <f t="shared" si="1"/>
        <v>826</v>
      </c>
      <c r="M28" s="13">
        <f t="shared" si="2"/>
        <v>0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9"/>
      <c r="F29" s="9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9">
        <v>55</v>
      </c>
      <c r="F30" s="9">
        <v>55</v>
      </c>
      <c r="G30" s="24">
        <v>1093</v>
      </c>
      <c r="H30" s="24">
        <v>1093</v>
      </c>
      <c r="I30" s="24">
        <v>1087</v>
      </c>
      <c r="J30" s="24">
        <v>1087</v>
      </c>
      <c r="K30" s="9">
        <f t="shared" si="0"/>
        <v>61</v>
      </c>
      <c r="L30" s="9">
        <f t="shared" si="1"/>
        <v>61</v>
      </c>
      <c r="M30" s="13">
        <f t="shared" si="2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9">
        <v>1</v>
      </c>
      <c r="F31" s="9">
        <v>-14</v>
      </c>
      <c r="G31" s="24">
        <v>135</v>
      </c>
      <c r="H31" s="24">
        <v>135</v>
      </c>
      <c r="I31" s="24">
        <v>135</v>
      </c>
      <c r="J31" s="24">
        <v>135</v>
      </c>
      <c r="K31" s="9">
        <f t="shared" si="0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B6" sqref="B6:D31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37" t="s">
        <v>54</v>
      </c>
      <c r="F4" s="37" t="s">
        <v>107</v>
      </c>
      <c r="G4" s="37" t="s">
        <v>54</v>
      </c>
      <c r="H4" s="37" t="s">
        <v>107</v>
      </c>
      <c r="I4" s="37" t="s">
        <v>54</v>
      </c>
      <c r="J4" s="37" t="s">
        <v>107</v>
      </c>
      <c r="K4" s="37" t="s">
        <v>54</v>
      </c>
      <c r="L4" s="37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4876</v>
      </c>
      <c r="F5" s="12">
        <f t="shared" si="0"/>
        <v>4430</v>
      </c>
      <c r="G5" s="12">
        <f t="shared" si="0"/>
        <v>89950</v>
      </c>
      <c r="H5" s="12">
        <f t="shared" si="0"/>
        <v>89950</v>
      </c>
      <c r="I5" s="12">
        <f t="shared" si="0"/>
        <v>92857</v>
      </c>
      <c r="J5" s="12">
        <f t="shared" si="0"/>
        <v>92869</v>
      </c>
      <c r="K5" s="12">
        <f t="shared" si="0"/>
        <v>1969</v>
      </c>
      <c r="L5" s="12">
        <f t="shared" si="0"/>
        <v>1511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v>367</v>
      </c>
      <c r="F6" s="38">
        <v>372</v>
      </c>
      <c r="G6" s="24">
        <v>4821</v>
      </c>
      <c r="H6" s="24">
        <v>4821</v>
      </c>
      <c r="I6" s="24">
        <v>4790</v>
      </c>
      <c r="J6" s="24">
        <v>4790</v>
      </c>
      <c r="K6" s="9">
        <f>E6+G6-I6</f>
        <v>398</v>
      </c>
      <c r="L6" s="9">
        <f>F6+H6-J6</f>
        <v>403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v>0</v>
      </c>
      <c r="F7" s="38">
        <v>0</v>
      </c>
      <c r="G7" s="24">
        <v>38</v>
      </c>
      <c r="H7" s="24">
        <v>38</v>
      </c>
      <c r="I7" s="24">
        <v>38</v>
      </c>
      <c r="J7" s="24">
        <v>38</v>
      </c>
      <c r="K7" s="9">
        <f t="shared" ref="K7:L31" si="1">E7+G7-I7</f>
        <v>0</v>
      </c>
      <c r="L7" s="9">
        <f t="shared" si="1"/>
        <v>0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v>0</v>
      </c>
      <c r="F8" s="38">
        <v>0</v>
      </c>
      <c r="G8" s="24">
        <v>21</v>
      </c>
      <c r="H8" s="24">
        <v>21</v>
      </c>
      <c r="I8" s="24">
        <v>21</v>
      </c>
      <c r="J8" s="24">
        <v>21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v>0</v>
      </c>
      <c r="F9" s="38">
        <v>0</v>
      </c>
      <c r="G9" s="24">
        <v>26</v>
      </c>
      <c r="H9" s="24">
        <v>26</v>
      </c>
      <c r="I9" s="24">
        <v>26</v>
      </c>
      <c r="J9" s="24">
        <v>26</v>
      </c>
      <c r="K9" s="9">
        <f t="shared" si="1"/>
        <v>0</v>
      </c>
      <c r="L9" s="9">
        <f t="shared" si="1"/>
        <v>0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v>376</v>
      </c>
      <c r="F10" s="38">
        <v>361</v>
      </c>
      <c r="G10" s="24">
        <v>5490</v>
      </c>
      <c r="H10" s="24">
        <v>5490</v>
      </c>
      <c r="I10" s="24">
        <v>5734</v>
      </c>
      <c r="J10" s="24">
        <v>5734</v>
      </c>
      <c r="K10" s="9">
        <f t="shared" si="1"/>
        <v>132</v>
      </c>
      <c r="L10" s="9">
        <f t="shared" si="1"/>
        <v>117</v>
      </c>
      <c r="M10" s="13">
        <f t="shared" si="2"/>
        <v>0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v>433</v>
      </c>
      <c r="F11" s="38">
        <v>401</v>
      </c>
      <c r="G11" s="24">
        <v>19268</v>
      </c>
      <c r="H11" s="24">
        <v>19268</v>
      </c>
      <c r="I11" s="23">
        <v>19640</v>
      </c>
      <c r="J11" s="23">
        <v>19650</v>
      </c>
      <c r="K11" s="9">
        <f t="shared" si="1"/>
        <v>61</v>
      </c>
      <c r="L11" s="9">
        <f t="shared" si="1"/>
        <v>19</v>
      </c>
      <c r="M11" s="13">
        <f t="shared" si="2"/>
        <v>-10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v>255</v>
      </c>
      <c r="F12" s="38">
        <v>240</v>
      </c>
      <c r="G12" s="24">
        <v>360</v>
      </c>
      <c r="H12" s="24">
        <v>360</v>
      </c>
      <c r="I12" s="24">
        <v>523</v>
      </c>
      <c r="J12" s="24">
        <v>523</v>
      </c>
      <c r="K12" s="9">
        <f t="shared" si="1"/>
        <v>92</v>
      </c>
      <c r="L12" s="9">
        <f t="shared" si="1"/>
        <v>77</v>
      </c>
      <c r="M12" s="13">
        <f t="shared" si="2"/>
        <v>0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v>223</v>
      </c>
      <c r="F13" s="38">
        <v>210</v>
      </c>
      <c r="G13" s="24">
        <v>1400</v>
      </c>
      <c r="H13" s="24">
        <v>1400</v>
      </c>
      <c r="I13" s="24">
        <v>1440</v>
      </c>
      <c r="J13" s="24">
        <v>1440</v>
      </c>
      <c r="K13" s="9">
        <f t="shared" si="1"/>
        <v>183</v>
      </c>
      <c r="L13" s="9">
        <f t="shared" si="1"/>
        <v>170</v>
      </c>
      <c r="M13" s="13">
        <f t="shared" si="2"/>
        <v>0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/>
      <c r="F14" s="38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/>
      <c r="F15" s="38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v>213</v>
      </c>
      <c r="F16" s="38">
        <v>199</v>
      </c>
      <c r="G16" s="24">
        <v>3028</v>
      </c>
      <c r="H16" s="24">
        <v>3028</v>
      </c>
      <c r="I16" s="24">
        <v>3042</v>
      </c>
      <c r="J16" s="24">
        <v>3042</v>
      </c>
      <c r="K16" s="9">
        <f t="shared" si="1"/>
        <v>199</v>
      </c>
      <c r="L16" s="9">
        <f t="shared" si="1"/>
        <v>185</v>
      </c>
      <c r="M16" s="13">
        <f t="shared" si="2"/>
        <v>0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v>-5</v>
      </c>
      <c r="F17" s="38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v>0</v>
      </c>
      <c r="F18" s="38">
        <v>0</v>
      </c>
      <c r="G18" s="24">
        <v>65</v>
      </c>
      <c r="H18" s="24">
        <v>65</v>
      </c>
      <c r="I18" s="24">
        <v>65</v>
      </c>
      <c r="J18" s="24">
        <v>65</v>
      </c>
      <c r="K18" s="9">
        <f t="shared" si="1"/>
        <v>0</v>
      </c>
      <c r="L18" s="9">
        <f t="shared" si="1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v>0</v>
      </c>
      <c r="F19" s="38">
        <v>0</v>
      </c>
      <c r="G19" s="24">
        <v>46</v>
      </c>
      <c r="H19" s="24">
        <v>46</v>
      </c>
      <c r="I19" s="24">
        <v>45</v>
      </c>
      <c r="J19" s="24">
        <v>45</v>
      </c>
      <c r="K19" s="9">
        <f t="shared" si="1"/>
        <v>1</v>
      </c>
      <c r="L19" s="9">
        <f t="shared" si="1"/>
        <v>1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v>0</v>
      </c>
      <c r="F20" s="38">
        <v>0</v>
      </c>
      <c r="G20" s="24">
        <v>425</v>
      </c>
      <c r="H20" s="24">
        <v>425</v>
      </c>
      <c r="I20" s="24">
        <v>425</v>
      </c>
      <c r="J20" s="24">
        <v>425</v>
      </c>
      <c r="K20" s="9">
        <f t="shared" si="1"/>
        <v>0</v>
      </c>
      <c r="L20" s="9">
        <f t="shared" si="1"/>
        <v>0</v>
      </c>
      <c r="M20" s="13">
        <f t="shared" si="2"/>
        <v>0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v>22</v>
      </c>
      <c r="F21" s="38">
        <v>27</v>
      </c>
      <c r="G21" s="24">
        <v>364</v>
      </c>
      <c r="H21" s="24">
        <v>364</v>
      </c>
      <c r="I21" s="23">
        <v>393</v>
      </c>
      <c r="J21" s="23">
        <v>388</v>
      </c>
      <c r="K21" s="9">
        <f t="shared" si="1"/>
        <v>-7</v>
      </c>
      <c r="L21" s="9">
        <f t="shared" si="1"/>
        <v>3</v>
      </c>
      <c r="M21" s="13">
        <f t="shared" si="2"/>
        <v>5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v>2</v>
      </c>
      <c r="F22" s="38">
        <v>2</v>
      </c>
      <c r="G22" s="24">
        <v>185</v>
      </c>
      <c r="H22" s="24">
        <v>185</v>
      </c>
      <c r="I22" s="24">
        <v>187</v>
      </c>
      <c r="J22" s="24">
        <v>187</v>
      </c>
      <c r="K22" s="9">
        <f t="shared" si="1"/>
        <v>0</v>
      </c>
      <c r="L22" s="9">
        <f t="shared" si="1"/>
        <v>0</v>
      </c>
      <c r="M22" s="13">
        <f t="shared" si="2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v>1170</v>
      </c>
      <c r="F23" s="38">
        <v>857</v>
      </c>
      <c r="G23" s="24">
        <v>27694</v>
      </c>
      <c r="H23" s="24">
        <v>27694</v>
      </c>
      <c r="I23" s="23">
        <v>28751</v>
      </c>
      <c r="J23" s="23">
        <v>28753</v>
      </c>
      <c r="K23" s="9">
        <f t="shared" si="1"/>
        <v>113</v>
      </c>
      <c r="L23" s="9">
        <f>F23+H23-J23</f>
        <v>-202</v>
      </c>
      <c r="M23" s="13">
        <f t="shared" si="2"/>
        <v>-2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v>53</v>
      </c>
      <c r="F24" s="38">
        <v>43</v>
      </c>
      <c r="G24" s="24">
        <v>357</v>
      </c>
      <c r="H24" s="24">
        <v>357</v>
      </c>
      <c r="I24" s="23">
        <v>398</v>
      </c>
      <c r="J24" s="23">
        <v>403</v>
      </c>
      <c r="K24" s="9">
        <f t="shared" si="1"/>
        <v>12</v>
      </c>
      <c r="L24" s="9">
        <f t="shared" si="1"/>
        <v>-3</v>
      </c>
      <c r="M24" s="13">
        <f t="shared" si="2"/>
        <v>-5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v>862</v>
      </c>
      <c r="F25" s="38">
        <v>837</v>
      </c>
      <c r="G25" s="24">
        <v>12962</v>
      </c>
      <c r="H25" s="24">
        <v>12962</v>
      </c>
      <c r="I25" s="24">
        <v>13334</v>
      </c>
      <c r="J25" s="24">
        <v>13334</v>
      </c>
      <c r="K25" s="9">
        <f t="shared" si="1"/>
        <v>490</v>
      </c>
      <c r="L25" s="9">
        <f t="shared" si="1"/>
        <v>465</v>
      </c>
      <c r="M25" s="13">
        <f t="shared" si="2"/>
        <v>0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v>5</v>
      </c>
      <c r="F26" s="38">
        <v>5</v>
      </c>
      <c r="G26" s="24">
        <v>200</v>
      </c>
      <c r="H26" s="24">
        <v>200</v>
      </c>
      <c r="I26" s="24">
        <v>208</v>
      </c>
      <c r="J26" s="24">
        <v>208</v>
      </c>
      <c r="K26" s="9">
        <f t="shared" si="1"/>
        <v>-3</v>
      </c>
      <c r="L26" s="9">
        <f t="shared" si="1"/>
        <v>-3</v>
      </c>
      <c r="M26" s="13">
        <f t="shared" si="2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/>
      <c r="F27" s="38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v>838</v>
      </c>
      <c r="F28" s="38">
        <v>826</v>
      </c>
      <c r="G28" s="24">
        <v>12012</v>
      </c>
      <c r="H28" s="24">
        <v>12012</v>
      </c>
      <c r="I28" s="24">
        <v>12538</v>
      </c>
      <c r="J28" s="24">
        <v>12538</v>
      </c>
      <c r="K28" s="9">
        <f t="shared" si="1"/>
        <v>312</v>
      </c>
      <c r="L28" s="9">
        <f t="shared" si="1"/>
        <v>300</v>
      </c>
      <c r="M28" s="13">
        <f t="shared" si="2"/>
        <v>0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/>
      <c r="F29" s="38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v>61</v>
      </c>
      <c r="F30" s="38">
        <v>61</v>
      </c>
      <c r="G30" s="24">
        <v>1071</v>
      </c>
      <c r="H30" s="24">
        <v>1071</v>
      </c>
      <c r="I30" s="24">
        <v>1142</v>
      </c>
      <c r="J30" s="24">
        <v>1142</v>
      </c>
      <c r="K30" s="9">
        <f t="shared" si="1"/>
        <v>-10</v>
      </c>
      <c r="L30" s="9">
        <f t="shared" si="1"/>
        <v>-10</v>
      </c>
      <c r="M30" s="13">
        <f t="shared" si="2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v>1</v>
      </c>
      <c r="F31" s="38">
        <v>-14</v>
      </c>
      <c r="G31" s="24">
        <v>117</v>
      </c>
      <c r="H31" s="24">
        <v>117</v>
      </c>
      <c r="I31" s="24">
        <v>117</v>
      </c>
      <c r="J31" s="24">
        <v>117</v>
      </c>
      <c r="K31" s="9">
        <f t="shared" si="1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B6" sqref="B6:D31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39" t="s">
        <v>54</v>
      </c>
      <c r="F4" s="39" t="s">
        <v>107</v>
      </c>
      <c r="G4" s="39" t="s">
        <v>54</v>
      </c>
      <c r="H4" s="39" t="s">
        <v>107</v>
      </c>
      <c r="I4" s="39" t="s">
        <v>54</v>
      </c>
      <c r="J4" s="39" t="s">
        <v>107</v>
      </c>
      <c r="K4" s="39" t="s">
        <v>54</v>
      </c>
      <c r="L4" s="39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1969</v>
      </c>
      <c r="F5" s="12">
        <f t="shared" si="0"/>
        <v>1511</v>
      </c>
      <c r="G5" s="12">
        <f t="shared" si="0"/>
        <v>82228</v>
      </c>
      <c r="H5" s="12">
        <f t="shared" si="0"/>
        <v>82228</v>
      </c>
      <c r="I5" s="12">
        <f t="shared" si="0"/>
        <v>80576</v>
      </c>
      <c r="J5" s="12">
        <f t="shared" si="0"/>
        <v>80583</v>
      </c>
      <c r="K5" s="12">
        <f t="shared" si="0"/>
        <v>3621</v>
      </c>
      <c r="L5" s="12">
        <f t="shared" si="0"/>
        <v>3156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v>398</v>
      </c>
      <c r="F6" s="38">
        <v>403</v>
      </c>
      <c r="G6" s="24">
        <v>4393</v>
      </c>
      <c r="H6" s="24">
        <v>4393</v>
      </c>
      <c r="I6" s="24">
        <v>4520</v>
      </c>
      <c r="J6" s="24">
        <v>4520</v>
      </c>
      <c r="K6" s="9">
        <f>E6+G6-I6</f>
        <v>271</v>
      </c>
      <c r="L6" s="9">
        <f>F6+H6-J6</f>
        <v>276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v>0</v>
      </c>
      <c r="F7" s="38">
        <v>0</v>
      </c>
      <c r="G7" s="24">
        <v>98</v>
      </c>
      <c r="H7" s="24">
        <v>98</v>
      </c>
      <c r="I7" s="24">
        <v>98</v>
      </c>
      <c r="J7" s="24">
        <v>98</v>
      </c>
      <c r="K7" s="9">
        <f t="shared" ref="K7:L31" si="1">E7+G7-I7</f>
        <v>0</v>
      </c>
      <c r="L7" s="9">
        <f t="shared" si="1"/>
        <v>0</v>
      </c>
      <c r="M7" s="13">
        <f t="shared" ref="M7:M31" si="2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v>0</v>
      </c>
      <c r="F8" s="38">
        <v>0</v>
      </c>
      <c r="G8" s="24">
        <v>29</v>
      </c>
      <c r="H8" s="24">
        <v>29</v>
      </c>
      <c r="I8" s="24">
        <v>29</v>
      </c>
      <c r="J8" s="24">
        <v>29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v>0</v>
      </c>
      <c r="F9" s="38">
        <v>0</v>
      </c>
      <c r="G9" s="24">
        <v>40</v>
      </c>
      <c r="H9" s="24">
        <v>40</v>
      </c>
      <c r="I9" s="24">
        <v>40</v>
      </c>
      <c r="J9" s="24">
        <v>40</v>
      </c>
      <c r="K9" s="9">
        <f t="shared" si="1"/>
        <v>0</v>
      </c>
      <c r="L9" s="9">
        <f t="shared" si="1"/>
        <v>0</v>
      </c>
      <c r="M9" s="13">
        <f t="shared" si="2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v>132</v>
      </c>
      <c r="F10" s="38">
        <v>117</v>
      </c>
      <c r="G10" s="24">
        <v>8607</v>
      </c>
      <c r="H10" s="24">
        <v>8607</v>
      </c>
      <c r="I10" s="24">
        <v>8318</v>
      </c>
      <c r="J10" s="24">
        <v>8318</v>
      </c>
      <c r="K10" s="9">
        <f t="shared" si="1"/>
        <v>421</v>
      </c>
      <c r="L10" s="9">
        <f t="shared" si="1"/>
        <v>406</v>
      </c>
      <c r="M10" s="13">
        <f t="shared" si="2"/>
        <v>0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v>61</v>
      </c>
      <c r="F11" s="38">
        <v>19</v>
      </c>
      <c r="G11" s="24">
        <v>16717</v>
      </c>
      <c r="H11" s="24">
        <v>16717</v>
      </c>
      <c r="I11" s="23">
        <v>16459</v>
      </c>
      <c r="J11" s="23">
        <v>16456</v>
      </c>
      <c r="K11" s="9">
        <f t="shared" si="1"/>
        <v>319</v>
      </c>
      <c r="L11" s="9">
        <f t="shared" si="1"/>
        <v>280</v>
      </c>
      <c r="M11" s="13">
        <f t="shared" si="2"/>
        <v>3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v>92</v>
      </c>
      <c r="F12" s="38">
        <v>77</v>
      </c>
      <c r="G12" s="24">
        <v>562</v>
      </c>
      <c r="H12" s="24">
        <v>562</v>
      </c>
      <c r="I12" s="23">
        <v>543</v>
      </c>
      <c r="J12" s="23">
        <v>538</v>
      </c>
      <c r="K12" s="9">
        <f t="shared" si="1"/>
        <v>111</v>
      </c>
      <c r="L12" s="9">
        <f t="shared" si="1"/>
        <v>101</v>
      </c>
      <c r="M12" s="13">
        <f t="shared" si="2"/>
        <v>5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v>183</v>
      </c>
      <c r="F13" s="38">
        <v>170</v>
      </c>
      <c r="G13" s="24">
        <v>1695</v>
      </c>
      <c r="H13" s="24">
        <v>1695</v>
      </c>
      <c r="I13" s="23">
        <v>1761</v>
      </c>
      <c r="J13" s="23">
        <v>1764</v>
      </c>
      <c r="K13" s="9">
        <f t="shared" si="1"/>
        <v>117</v>
      </c>
      <c r="L13" s="9">
        <f t="shared" si="1"/>
        <v>101</v>
      </c>
      <c r="M13" s="13">
        <f t="shared" si="2"/>
        <v>-3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/>
      <c r="F14" s="38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/>
      <c r="F15" s="38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v>199</v>
      </c>
      <c r="F16" s="38">
        <v>185</v>
      </c>
      <c r="G16" s="24">
        <v>3037</v>
      </c>
      <c r="H16" s="24">
        <v>3037</v>
      </c>
      <c r="I16" s="24">
        <v>2981</v>
      </c>
      <c r="J16" s="24">
        <v>2981</v>
      </c>
      <c r="K16" s="9">
        <f t="shared" si="1"/>
        <v>255</v>
      </c>
      <c r="L16" s="9">
        <f t="shared" si="1"/>
        <v>241</v>
      </c>
      <c r="M16" s="13">
        <f t="shared" si="2"/>
        <v>0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v>-5</v>
      </c>
      <c r="F17" s="38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1"/>
        <v>-5</v>
      </c>
      <c r="L17" s="9">
        <f t="shared" si="1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v>0</v>
      </c>
      <c r="F18" s="38">
        <v>0</v>
      </c>
      <c r="G18" s="24">
        <v>101</v>
      </c>
      <c r="H18" s="24">
        <v>101</v>
      </c>
      <c r="I18" s="24">
        <v>96</v>
      </c>
      <c r="J18" s="24">
        <v>96</v>
      </c>
      <c r="K18" s="9">
        <f t="shared" si="1"/>
        <v>5</v>
      </c>
      <c r="L18" s="9">
        <f t="shared" si="1"/>
        <v>5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v>1</v>
      </c>
      <c r="F19" s="38">
        <v>1</v>
      </c>
      <c r="G19" s="24">
        <v>30</v>
      </c>
      <c r="H19" s="24">
        <v>30</v>
      </c>
      <c r="I19" s="24">
        <v>30</v>
      </c>
      <c r="J19" s="24">
        <v>30</v>
      </c>
      <c r="K19" s="9">
        <f t="shared" si="1"/>
        <v>1</v>
      </c>
      <c r="L19" s="9">
        <f t="shared" si="1"/>
        <v>1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v>0</v>
      </c>
      <c r="F20" s="38">
        <v>0</v>
      </c>
      <c r="G20" s="24">
        <v>1750</v>
      </c>
      <c r="H20" s="24">
        <v>1750</v>
      </c>
      <c r="I20" s="23">
        <v>1738</v>
      </c>
      <c r="J20" s="23">
        <v>1746</v>
      </c>
      <c r="K20" s="9">
        <f t="shared" si="1"/>
        <v>12</v>
      </c>
      <c r="L20" s="9">
        <f t="shared" si="1"/>
        <v>4</v>
      </c>
      <c r="M20" s="13">
        <f t="shared" si="2"/>
        <v>-8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v>-7</v>
      </c>
      <c r="F21" s="38">
        <v>3</v>
      </c>
      <c r="G21" s="24">
        <v>327</v>
      </c>
      <c r="H21" s="24">
        <v>327</v>
      </c>
      <c r="I21" s="24">
        <v>271</v>
      </c>
      <c r="J21" s="24">
        <v>271</v>
      </c>
      <c r="K21" s="9">
        <f t="shared" si="1"/>
        <v>49</v>
      </c>
      <c r="L21" s="9">
        <f t="shared" si="1"/>
        <v>59</v>
      </c>
      <c r="M21" s="13">
        <f t="shared" si="2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v>0</v>
      </c>
      <c r="F22" s="38">
        <v>0</v>
      </c>
      <c r="G22" s="24">
        <v>156</v>
      </c>
      <c r="H22" s="24">
        <v>156</v>
      </c>
      <c r="I22" s="24">
        <v>156</v>
      </c>
      <c r="J22" s="24">
        <v>156</v>
      </c>
      <c r="K22" s="9">
        <f t="shared" si="1"/>
        <v>0</v>
      </c>
      <c r="L22" s="9">
        <f t="shared" si="1"/>
        <v>0</v>
      </c>
      <c r="M22" s="13">
        <f t="shared" si="2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v>113</v>
      </c>
      <c r="F23" s="38">
        <v>-202</v>
      </c>
      <c r="G23" s="24">
        <v>22876</v>
      </c>
      <c r="H23" s="24">
        <v>22876</v>
      </c>
      <c r="I23" s="23">
        <v>22365</v>
      </c>
      <c r="J23" s="23">
        <v>22372</v>
      </c>
      <c r="K23" s="9">
        <f t="shared" si="1"/>
        <v>624</v>
      </c>
      <c r="L23" s="9">
        <f t="shared" si="1"/>
        <v>302</v>
      </c>
      <c r="M23" s="13">
        <f t="shared" si="2"/>
        <v>-7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v>12</v>
      </c>
      <c r="F24" s="38">
        <v>-3</v>
      </c>
      <c r="G24" s="24">
        <v>274</v>
      </c>
      <c r="H24" s="24">
        <v>274</v>
      </c>
      <c r="I24" s="24">
        <v>261</v>
      </c>
      <c r="J24" s="24">
        <v>261</v>
      </c>
      <c r="K24" s="9">
        <f t="shared" si="1"/>
        <v>25</v>
      </c>
      <c r="L24" s="9">
        <f t="shared" si="1"/>
        <v>10</v>
      </c>
      <c r="M24" s="13">
        <f t="shared" si="2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v>490</v>
      </c>
      <c r="F25" s="38">
        <v>465</v>
      </c>
      <c r="G25" s="24">
        <v>10329</v>
      </c>
      <c r="H25" s="24">
        <v>10329</v>
      </c>
      <c r="I25" s="23">
        <v>10051</v>
      </c>
      <c r="J25" s="23">
        <v>10056</v>
      </c>
      <c r="K25" s="9">
        <f t="shared" si="1"/>
        <v>768</v>
      </c>
      <c r="L25" s="9">
        <f t="shared" si="1"/>
        <v>738</v>
      </c>
      <c r="M25" s="13">
        <f t="shared" si="2"/>
        <v>-5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v>-3</v>
      </c>
      <c r="F26" s="38">
        <v>-3</v>
      </c>
      <c r="G26" s="24">
        <v>170</v>
      </c>
      <c r="H26" s="24">
        <v>170</v>
      </c>
      <c r="I26" s="24">
        <v>165</v>
      </c>
      <c r="J26" s="24">
        <v>165</v>
      </c>
      <c r="K26" s="9">
        <f t="shared" si="1"/>
        <v>2</v>
      </c>
      <c r="L26" s="9">
        <f t="shared" si="1"/>
        <v>2</v>
      </c>
      <c r="M26" s="13">
        <f t="shared" si="2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/>
      <c r="F27" s="38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v>312</v>
      </c>
      <c r="F28" s="38">
        <v>300</v>
      </c>
      <c r="G28" s="24">
        <v>9951</v>
      </c>
      <c r="H28" s="24">
        <v>9951</v>
      </c>
      <c r="I28" s="23">
        <v>9614</v>
      </c>
      <c r="J28" s="23">
        <v>9606</v>
      </c>
      <c r="K28" s="9">
        <f t="shared" si="1"/>
        <v>649</v>
      </c>
      <c r="L28" s="9">
        <f t="shared" si="1"/>
        <v>645</v>
      </c>
      <c r="M28" s="13">
        <f t="shared" si="2"/>
        <v>8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/>
      <c r="F29" s="38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v>-10</v>
      </c>
      <c r="F30" s="38">
        <v>-10</v>
      </c>
      <c r="G30" s="24">
        <v>1020</v>
      </c>
      <c r="H30" s="24">
        <v>1020</v>
      </c>
      <c r="I30" s="24">
        <v>1015</v>
      </c>
      <c r="J30" s="24">
        <v>1015</v>
      </c>
      <c r="K30" s="9">
        <f t="shared" si="1"/>
        <v>-5</v>
      </c>
      <c r="L30" s="9">
        <f t="shared" si="1"/>
        <v>-5</v>
      </c>
      <c r="M30" s="13">
        <f t="shared" si="2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v>1</v>
      </c>
      <c r="F31" s="38">
        <v>-14</v>
      </c>
      <c r="G31" s="24">
        <v>66</v>
      </c>
      <c r="H31" s="24">
        <v>66</v>
      </c>
      <c r="I31" s="24">
        <v>65</v>
      </c>
      <c r="J31" s="24">
        <v>65</v>
      </c>
      <c r="K31" s="9">
        <f t="shared" si="1"/>
        <v>2</v>
      </c>
      <c r="L31" s="9">
        <f t="shared" si="1"/>
        <v>-13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4" workbookViewId="0">
      <selection activeCell="B6" sqref="B6:D31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0" t="s">
        <v>54</v>
      </c>
      <c r="F4" s="40" t="s">
        <v>107</v>
      </c>
      <c r="G4" s="40" t="s">
        <v>54</v>
      </c>
      <c r="H4" s="40" t="s">
        <v>107</v>
      </c>
      <c r="I4" s="40" t="s">
        <v>54</v>
      </c>
      <c r="J4" s="40" t="s">
        <v>107</v>
      </c>
      <c r="K4" s="40" t="s">
        <v>54</v>
      </c>
      <c r="L4" s="40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3621</v>
      </c>
      <c r="F5" s="12">
        <f t="shared" si="0"/>
        <v>3156</v>
      </c>
      <c r="G5" s="12">
        <f t="shared" si="0"/>
        <v>88608</v>
      </c>
      <c r="H5" s="12">
        <f t="shared" si="0"/>
        <v>88608</v>
      </c>
      <c r="I5" s="12">
        <f t="shared" si="0"/>
        <v>88156</v>
      </c>
      <c r="J5" s="12">
        <f t="shared" si="0"/>
        <v>88163</v>
      </c>
      <c r="K5" s="12">
        <f t="shared" si="0"/>
        <v>4073</v>
      </c>
      <c r="L5" s="12">
        <f t="shared" si="0"/>
        <v>3601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v>271</v>
      </c>
      <c r="F6" s="38">
        <v>276</v>
      </c>
      <c r="G6" s="24">
        <v>4763</v>
      </c>
      <c r="H6" s="24">
        <v>4763</v>
      </c>
      <c r="I6" s="24">
        <v>4548</v>
      </c>
      <c r="J6" s="24">
        <v>4548</v>
      </c>
      <c r="K6" s="9">
        <f>E6+G6-I6</f>
        <v>486</v>
      </c>
      <c r="L6" s="9">
        <f>F6+H6-J6</f>
        <v>491</v>
      </c>
      <c r="M6" s="13">
        <f>I6-J6</f>
        <v>0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v>0</v>
      </c>
      <c r="F7" s="38">
        <v>0</v>
      </c>
      <c r="G7" s="24">
        <v>100</v>
      </c>
      <c r="H7" s="24">
        <v>100</v>
      </c>
      <c r="I7" s="24">
        <v>100</v>
      </c>
      <c r="J7" s="24">
        <v>100</v>
      </c>
      <c r="K7" s="9">
        <f t="shared" ref="K7:K31" si="1">E7+G7-I7</f>
        <v>0</v>
      </c>
      <c r="L7" s="9">
        <f t="shared" ref="L7:L31" si="2">F7+H7-J7</f>
        <v>0</v>
      </c>
      <c r="M7" s="13">
        <f t="shared" ref="M7:M31" si="3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v>0</v>
      </c>
      <c r="F8" s="38">
        <v>0</v>
      </c>
      <c r="G8" s="24">
        <v>18</v>
      </c>
      <c r="H8" s="24">
        <v>18</v>
      </c>
      <c r="I8" s="24">
        <v>18</v>
      </c>
      <c r="J8" s="24">
        <v>18</v>
      </c>
      <c r="K8" s="9">
        <f t="shared" si="1"/>
        <v>0</v>
      </c>
      <c r="L8" s="9">
        <f t="shared" si="2"/>
        <v>0</v>
      </c>
      <c r="M8" s="13">
        <f t="shared" si="3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v>0</v>
      </c>
      <c r="F9" s="38">
        <v>0</v>
      </c>
      <c r="G9" s="24">
        <v>109</v>
      </c>
      <c r="H9" s="24">
        <v>109</v>
      </c>
      <c r="I9" s="24">
        <v>109</v>
      </c>
      <c r="J9" s="24">
        <v>109</v>
      </c>
      <c r="K9" s="9">
        <f t="shared" si="1"/>
        <v>0</v>
      </c>
      <c r="L9" s="9">
        <f t="shared" si="2"/>
        <v>0</v>
      </c>
      <c r="M9" s="13">
        <f t="shared" si="3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v>421</v>
      </c>
      <c r="F10" s="38">
        <v>406</v>
      </c>
      <c r="G10" s="24">
        <v>8531</v>
      </c>
      <c r="H10" s="24">
        <v>8531</v>
      </c>
      <c r="I10" s="24">
        <v>8447</v>
      </c>
      <c r="J10" s="24">
        <v>8447</v>
      </c>
      <c r="K10" s="9">
        <f t="shared" si="1"/>
        <v>505</v>
      </c>
      <c r="L10" s="9">
        <f t="shared" si="2"/>
        <v>490</v>
      </c>
      <c r="M10" s="13">
        <f t="shared" si="3"/>
        <v>0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v>319</v>
      </c>
      <c r="F11" s="38">
        <v>280</v>
      </c>
      <c r="G11" s="24">
        <v>19642</v>
      </c>
      <c r="H11" s="24">
        <v>19642</v>
      </c>
      <c r="I11" s="24">
        <v>19391</v>
      </c>
      <c r="J11" s="24">
        <v>19391</v>
      </c>
      <c r="K11" s="9">
        <f t="shared" si="1"/>
        <v>570</v>
      </c>
      <c r="L11" s="9">
        <f t="shared" si="2"/>
        <v>531</v>
      </c>
      <c r="M11" s="13">
        <f t="shared" si="3"/>
        <v>0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v>111</v>
      </c>
      <c r="F12" s="38">
        <v>101</v>
      </c>
      <c r="G12" s="24">
        <v>490</v>
      </c>
      <c r="H12" s="24">
        <v>490</v>
      </c>
      <c r="I12" s="24">
        <v>502</v>
      </c>
      <c r="J12" s="24">
        <v>502</v>
      </c>
      <c r="K12" s="9">
        <f t="shared" si="1"/>
        <v>99</v>
      </c>
      <c r="L12" s="9">
        <f t="shared" si="2"/>
        <v>89</v>
      </c>
      <c r="M12" s="13">
        <f t="shared" si="3"/>
        <v>0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v>117</v>
      </c>
      <c r="F13" s="38">
        <v>101</v>
      </c>
      <c r="G13" s="24">
        <v>2334</v>
      </c>
      <c r="H13" s="24">
        <v>2334</v>
      </c>
      <c r="I13" s="24">
        <v>2332</v>
      </c>
      <c r="J13" s="24">
        <v>2332</v>
      </c>
      <c r="K13" s="9">
        <f t="shared" si="1"/>
        <v>119</v>
      </c>
      <c r="L13" s="9">
        <f t="shared" si="2"/>
        <v>103</v>
      </c>
      <c r="M13" s="13">
        <f t="shared" si="3"/>
        <v>0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/>
      <c r="F14" s="38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/>
      <c r="F15" s="38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v>255</v>
      </c>
      <c r="F16" s="38">
        <v>241</v>
      </c>
      <c r="G16" s="24">
        <v>3499</v>
      </c>
      <c r="H16" s="24">
        <v>3499</v>
      </c>
      <c r="I16" s="24">
        <v>3580</v>
      </c>
      <c r="J16" s="24">
        <v>3580</v>
      </c>
      <c r="K16" s="9">
        <f t="shared" si="1"/>
        <v>174</v>
      </c>
      <c r="L16" s="9">
        <f t="shared" si="2"/>
        <v>160</v>
      </c>
      <c r="M16" s="13">
        <f t="shared" si="3"/>
        <v>0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v>-5</v>
      </c>
      <c r="F17" s="38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1"/>
        <v>-5</v>
      </c>
      <c r="L17" s="9">
        <f t="shared" si="2"/>
        <v>3</v>
      </c>
      <c r="M17" s="13">
        <f t="shared" si="3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v>5</v>
      </c>
      <c r="F18" s="38">
        <v>5</v>
      </c>
      <c r="G18" s="24">
        <v>0</v>
      </c>
      <c r="H18" s="24">
        <v>0</v>
      </c>
      <c r="I18" s="24">
        <v>5</v>
      </c>
      <c r="J18" s="24">
        <v>5</v>
      </c>
      <c r="K18" s="9">
        <f t="shared" si="1"/>
        <v>0</v>
      </c>
      <c r="L18" s="9">
        <f t="shared" si="2"/>
        <v>0</v>
      </c>
      <c r="M18" s="13">
        <f t="shared" si="3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v>1</v>
      </c>
      <c r="F19" s="38">
        <v>1</v>
      </c>
      <c r="G19" s="24">
        <v>75</v>
      </c>
      <c r="H19" s="24">
        <v>75</v>
      </c>
      <c r="I19" s="24">
        <v>74</v>
      </c>
      <c r="J19" s="24">
        <v>74</v>
      </c>
      <c r="K19" s="9">
        <f t="shared" si="1"/>
        <v>2</v>
      </c>
      <c r="L19" s="9">
        <f t="shared" si="2"/>
        <v>2</v>
      </c>
      <c r="M19" s="13">
        <f t="shared" si="3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v>12</v>
      </c>
      <c r="F20" s="38">
        <v>4</v>
      </c>
      <c r="G20" s="24">
        <v>160</v>
      </c>
      <c r="H20" s="24">
        <v>160</v>
      </c>
      <c r="I20" s="24">
        <v>176</v>
      </c>
      <c r="J20" s="24">
        <v>176</v>
      </c>
      <c r="K20" s="9">
        <f t="shared" si="1"/>
        <v>-4</v>
      </c>
      <c r="L20" s="9">
        <f t="shared" si="2"/>
        <v>-12</v>
      </c>
      <c r="M20" s="13">
        <f t="shared" si="3"/>
        <v>0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v>49</v>
      </c>
      <c r="F21" s="38">
        <v>59</v>
      </c>
      <c r="G21" s="24">
        <v>324</v>
      </c>
      <c r="H21" s="24">
        <v>324</v>
      </c>
      <c r="I21" s="24">
        <v>363</v>
      </c>
      <c r="J21" s="24">
        <v>363</v>
      </c>
      <c r="K21" s="9">
        <f t="shared" si="1"/>
        <v>10</v>
      </c>
      <c r="L21" s="9">
        <f t="shared" si="2"/>
        <v>20</v>
      </c>
      <c r="M21" s="13">
        <f t="shared" si="3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v>0</v>
      </c>
      <c r="F22" s="38">
        <v>0</v>
      </c>
      <c r="G22" s="24">
        <v>186</v>
      </c>
      <c r="H22" s="24">
        <v>186</v>
      </c>
      <c r="I22" s="24">
        <v>183</v>
      </c>
      <c r="J22" s="24">
        <v>183</v>
      </c>
      <c r="K22" s="9">
        <f t="shared" si="1"/>
        <v>3</v>
      </c>
      <c r="L22" s="9">
        <f t="shared" si="2"/>
        <v>3</v>
      </c>
      <c r="M22" s="13">
        <f t="shared" si="3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v>624</v>
      </c>
      <c r="F23" s="38">
        <v>302</v>
      </c>
      <c r="G23" s="24">
        <v>25452</v>
      </c>
      <c r="H23" s="24">
        <v>25452</v>
      </c>
      <c r="I23" s="24">
        <v>25266</v>
      </c>
      <c r="J23" s="24">
        <v>25266</v>
      </c>
      <c r="K23" s="9">
        <f t="shared" si="1"/>
        <v>810</v>
      </c>
      <c r="L23" s="9">
        <f t="shared" si="2"/>
        <v>488</v>
      </c>
      <c r="M23" s="13">
        <f t="shared" si="3"/>
        <v>0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v>25</v>
      </c>
      <c r="F24" s="38">
        <v>10</v>
      </c>
      <c r="G24" s="24">
        <v>264</v>
      </c>
      <c r="H24" s="24">
        <v>264</v>
      </c>
      <c r="I24" s="24">
        <v>270</v>
      </c>
      <c r="J24" s="24">
        <v>270</v>
      </c>
      <c r="K24" s="9">
        <f t="shared" si="1"/>
        <v>19</v>
      </c>
      <c r="L24" s="9">
        <f t="shared" si="2"/>
        <v>4</v>
      </c>
      <c r="M24" s="13">
        <f t="shared" si="3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v>768</v>
      </c>
      <c r="F25" s="38">
        <v>738</v>
      </c>
      <c r="G25" s="24">
        <v>11419</v>
      </c>
      <c r="H25" s="24">
        <v>11419</v>
      </c>
      <c r="I25" s="23">
        <v>11669</v>
      </c>
      <c r="J25" s="23">
        <v>11678</v>
      </c>
      <c r="K25" s="9">
        <f t="shared" si="1"/>
        <v>518</v>
      </c>
      <c r="L25" s="9">
        <f t="shared" si="2"/>
        <v>479</v>
      </c>
      <c r="M25" s="13">
        <f t="shared" si="3"/>
        <v>-9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v>2</v>
      </c>
      <c r="F26" s="38">
        <v>2</v>
      </c>
      <c r="G26" s="24">
        <v>221</v>
      </c>
      <c r="H26" s="24">
        <v>221</v>
      </c>
      <c r="I26" s="24">
        <v>219</v>
      </c>
      <c r="J26" s="24">
        <v>219</v>
      </c>
      <c r="K26" s="9">
        <f t="shared" si="1"/>
        <v>4</v>
      </c>
      <c r="L26" s="9">
        <f t="shared" si="2"/>
        <v>4</v>
      </c>
      <c r="M26" s="13">
        <f t="shared" si="3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/>
      <c r="F27" s="38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v>649</v>
      </c>
      <c r="F28" s="38">
        <v>645</v>
      </c>
      <c r="G28" s="24">
        <v>9649</v>
      </c>
      <c r="H28" s="24">
        <v>9649</v>
      </c>
      <c r="I28" s="23">
        <v>9529</v>
      </c>
      <c r="J28" s="23">
        <v>9527</v>
      </c>
      <c r="K28" s="9">
        <f t="shared" si="1"/>
        <v>769</v>
      </c>
      <c r="L28" s="9">
        <f t="shared" si="2"/>
        <v>767</v>
      </c>
      <c r="M28" s="13">
        <f t="shared" si="3"/>
        <v>2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/>
      <c r="F29" s="38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v>-5</v>
      </c>
      <c r="F30" s="38">
        <v>-5</v>
      </c>
      <c r="G30" s="24">
        <v>1254</v>
      </c>
      <c r="H30" s="24">
        <v>1254</v>
      </c>
      <c r="I30" s="24">
        <v>1256</v>
      </c>
      <c r="J30" s="24">
        <v>1256</v>
      </c>
      <c r="K30" s="9">
        <f t="shared" si="1"/>
        <v>-7</v>
      </c>
      <c r="L30" s="9">
        <f t="shared" si="2"/>
        <v>-7</v>
      </c>
      <c r="M30" s="13">
        <f t="shared" si="3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v>2</v>
      </c>
      <c r="F31" s="38">
        <v>-13</v>
      </c>
      <c r="G31" s="24">
        <v>118</v>
      </c>
      <c r="H31" s="24">
        <v>118</v>
      </c>
      <c r="I31" s="24">
        <v>119</v>
      </c>
      <c r="J31" s="24">
        <v>119</v>
      </c>
      <c r="K31" s="9">
        <f t="shared" si="1"/>
        <v>1</v>
      </c>
      <c r="L31" s="9">
        <f t="shared" si="2"/>
        <v>-14</v>
      </c>
      <c r="M31" s="13">
        <f t="shared" si="3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1"/>
  <sheetViews>
    <sheetView topLeftCell="A7" workbookViewId="0">
      <selection activeCell="I29" activeCellId="1" sqref="I14:J15 I29:J29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6384" width="9.140625" style="1"/>
  </cols>
  <sheetData>
    <row r="1" spans="1:13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3" x14ac:dyDescent="0.25">
      <c r="A2" s="47" t="s">
        <v>156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3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3" x14ac:dyDescent="0.25">
      <c r="A4" s="2"/>
      <c r="B4" s="45"/>
      <c r="C4" s="45"/>
      <c r="D4" s="45"/>
      <c r="E4" s="41" t="s">
        <v>54</v>
      </c>
      <c r="F4" s="41" t="s">
        <v>107</v>
      </c>
      <c r="G4" s="41" t="s">
        <v>54</v>
      </c>
      <c r="H4" s="41" t="s">
        <v>107</v>
      </c>
      <c r="I4" s="41" t="s">
        <v>54</v>
      </c>
      <c r="J4" s="41" t="s">
        <v>107</v>
      </c>
      <c r="K4" s="41" t="s">
        <v>54</v>
      </c>
      <c r="L4" s="41" t="s">
        <v>107</v>
      </c>
    </row>
    <row r="5" spans="1:13" x14ac:dyDescent="0.25">
      <c r="A5" s="34" t="s">
        <v>84</v>
      </c>
      <c r="B5" s="2"/>
      <c r="C5" s="2"/>
      <c r="D5" s="31"/>
      <c r="E5" s="12">
        <f t="shared" ref="E5:L5" si="0">SUM(E6:E31)</f>
        <v>4073</v>
      </c>
      <c r="F5" s="12">
        <f t="shared" si="0"/>
        <v>3601</v>
      </c>
      <c r="G5" s="12">
        <f t="shared" si="0"/>
        <v>87205</v>
      </c>
      <c r="H5" s="12">
        <f t="shared" si="0"/>
        <v>87205</v>
      </c>
      <c r="I5" s="12">
        <f t="shared" si="0"/>
        <v>85360</v>
      </c>
      <c r="J5" s="12">
        <f t="shared" si="0"/>
        <v>85432</v>
      </c>
      <c r="K5" s="12">
        <f t="shared" si="0"/>
        <v>5918</v>
      </c>
      <c r="L5" s="12">
        <f t="shared" si="0"/>
        <v>5374</v>
      </c>
    </row>
    <row r="6" spans="1:13" outlineLevel="1" x14ac:dyDescent="0.25">
      <c r="A6" s="2"/>
      <c r="B6" s="3" t="s">
        <v>0</v>
      </c>
      <c r="C6" s="3" t="s">
        <v>33</v>
      </c>
      <c r="D6" s="35" t="s">
        <v>42</v>
      </c>
      <c r="E6" s="38">
        <v>486</v>
      </c>
      <c r="F6" s="38">
        <v>491</v>
      </c>
      <c r="G6" s="24">
        <v>3740</v>
      </c>
      <c r="H6" s="24">
        <v>3740</v>
      </c>
      <c r="I6" s="23">
        <v>3947</v>
      </c>
      <c r="J6" s="23">
        <v>3955</v>
      </c>
      <c r="K6" s="9">
        <f>E6+G6-I6</f>
        <v>279</v>
      </c>
      <c r="L6" s="9">
        <f>F6+H6-J6</f>
        <v>276</v>
      </c>
      <c r="M6" s="13">
        <f>I6-J6</f>
        <v>-8</v>
      </c>
    </row>
    <row r="7" spans="1:13" outlineLevel="1" x14ac:dyDescent="0.25">
      <c r="A7" s="2"/>
      <c r="B7" s="3" t="s">
        <v>16</v>
      </c>
      <c r="C7" s="3" t="s">
        <v>8</v>
      </c>
      <c r="D7" s="35" t="s">
        <v>42</v>
      </c>
      <c r="E7" s="38">
        <v>0</v>
      </c>
      <c r="F7" s="38">
        <v>0</v>
      </c>
      <c r="G7" s="24">
        <v>111</v>
      </c>
      <c r="H7" s="24">
        <v>111</v>
      </c>
      <c r="I7" s="24">
        <v>111</v>
      </c>
      <c r="J7" s="24">
        <v>111</v>
      </c>
      <c r="K7" s="9">
        <f t="shared" ref="K7:K31" si="1">E7+G7-I7</f>
        <v>0</v>
      </c>
      <c r="L7" s="9">
        <f t="shared" ref="L7:L31" si="2">F7+H7-J7</f>
        <v>0</v>
      </c>
      <c r="M7" s="13">
        <f t="shared" ref="M7:M31" si="3">I7-J7</f>
        <v>0</v>
      </c>
    </row>
    <row r="8" spans="1:13" outlineLevel="1" x14ac:dyDescent="0.25">
      <c r="A8" s="2"/>
      <c r="B8" s="3" t="s">
        <v>53</v>
      </c>
      <c r="C8" s="3" t="s">
        <v>4</v>
      </c>
      <c r="D8" s="35" t="s">
        <v>42</v>
      </c>
      <c r="E8" s="38">
        <v>0</v>
      </c>
      <c r="F8" s="38">
        <v>0</v>
      </c>
      <c r="G8" s="24">
        <v>31</v>
      </c>
      <c r="H8" s="24">
        <v>31</v>
      </c>
      <c r="I8" s="24">
        <v>31</v>
      </c>
      <c r="J8" s="24">
        <v>31</v>
      </c>
      <c r="K8" s="9">
        <f t="shared" si="1"/>
        <v>0</v>
      </c>
      <c r="L8" s="9">
        <f t="shared" si="2"/>
        <v>0</v>
      </c>
      <c r="M8" s="13">
        <f t="shared" si="3"/>
        <v>0</v>
      </c>
    </row>
    <row r="9" spans="1:13" outlineLevel="1" x14ac:dyDescent="0.25">
      <c r="A9" s="2"/>
      <c r="B9" s="3" t="s">
        <v>2</v>
      </c>
      <c r="C9" s="3" t="s">
        <v>36</v>
      </c>
      <c r="D9" s="35" t="s">
        <v>42</v>
      </c>
      <c r="E9" s="38">
        <v>0</v>
      </c>
      <c r="F9" s="38">
        <v>0</v>
      </c>
      <c r="G9" s="24">
        <v>35</v>
      </c>
      <c r="H9" s="24">
        <v>35</v>
      </c>
      <c r="I9" s="24">
        <v>35</v>
      </c>
      <c r="J9" s="24">
        <v>35</v>
      </c>
      <c r="K9" s="9">
        <f t="shared" si="1"/>
        <v>0</v>
      </c>
      <c r="L9" s="9">
        <f t="shared" si="2"/>
        <v>0</v>
      </c>
      <c r="M9" s="13">
        <f t="shared" si="3"/>
        <v>0</v>
      </c>
    </row>
    <row r="10" spans="1:13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v>505</v>
      </c>
      <c r="F10" s="38">
        <v>490</v>
      </c>
      <c r="G10" s="24">
        <v>7187</v>
      </c>
      <c r="H10" s="24">
        <v>7187</v>
      </c>
      <c r="I10" s="24">
        <v>7276</v>
      </c>
      <c r="J10" s="24">
        <v>7276</v>
      </c>
      <c r="K10" s="9">
        <f t="shared" si="1"/>
        <v>416</v>
      </c>
      <c r="L10" s="9">
        <f t="shared" si="2"/>
        <v>401</v>
      </c>
      <c r="M10" s="13">
        <f t="shared" si="3"/>
        <v>0</v>
      </c>
    </row>
    <row r="11" spans="1:13" outlineLevel="1" x14ac:dyDescent="0.25">
      <c r="A11" s="2"/>
      <c r="B11" s="3" t="s">
        <v>5</v>
      </c>
      <c r="C11" s="3" t="s">
        <v>30</v>
      </c>
      <c r="D11" s="35" t="s">
        <v>42</v>
      </c>
      <c r="E11" s="38">
        <v>570</v>
      </c>
      <c r="F11" s="38">
        <v>531</v>
      </c>
      <c r="G11" s="24">
        <v>19596</v>
      </c>
      <c r="H11" s="24">
        <v>19596</v>
      </c>
      <c r="I11" s="23">
        <v>18604</v>
      </c>
      <c r="J11" s="23">
        <v>18632</v>
      </c>
      <c r="K11" s="9">
        <f t="shared" si="1"/>
        <v>1562</v>
      </c>
      <c r="L11" s="9">
        <f t="shared" si="2"/>
        <v>1495</v>
      </c>
      <c r="M11" s="13">
        <f t="shared" si="3"/>
        <v>-28</v>
      </c>
    </row>
    <row r="12" spans="1:13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v>99</v>
      </c>
      <c r="F12" s="38">
        <v>89</v>
      </c>
      <c r="G12" s="24">
        <v>576</v>
      </c>
      <c r="H12" s="24">
        <v>576</v>
      </c>
      <c r="I12" s="23">
        <v>550</v>
      </c>
      <c r="J12" s="23">
        <v>555</v>
      </c>
      <c r="K12" s="9">
        <f t="shared" si="1"/>
        <v>125</v>
      </c>
      <c r="L12" s="9">
        <f t="shared" si="2"/>
        <v>110</v>
      </c>
      <c r="M12" s="13">
        <f t="shared" si="3"/>
        <v>-5</v>
      </c>
    </row>
    <row r="13" spans="1:13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v>119</v>
      </c>
      <c r="F13" s="38">
        <v>103</v>
      </c>
      <c r="G13" s="24">
        <v>1578</v>
      </c>
      <c r="H13" s="24">
        <v>1578</v>
      </c>
      <c r="I13" s="23">
        <v>1518</v>
      </c>
      <c r="J13" s="23">
        <v>1515</v>
      </c>
      <c r="K13" s="9">
        <f t="shared" si="1"/>
        <v>179</v>
      </c>
      <c r="L13" s="9">
        <f t="shared" si="2"/>
        <v>166</v>
      </c>
      <c r="M13" s="13">
        <f t="shared" si="3"/>
        <v>3</v>
      </c>
    </row>
    <row r="14" spans="1:13" outlineLevel="1" x14ac:dyDescent="0.25">
      <c r="A14" s="2"/>
      <c r="B14" s="3" t="s">
        <v>129</v>
      </c>
      <c r="C14" s="3" t="s">
        <v>158</v>
      </c>
      <c r="D14" s="35" t="s">
        <v>42</v>
      </c>
      <c r="E14" s="38"/>
      <c r="F14" s="38"/>
      <c r="G14" s="24"/>
      <c r="H14" s="24"/>
      <c r="I14" s="24"/>
      <c r="J14" s="24"/>
      <c r="K14" s="9"/>
      <c r="L14" s="9"/>
      <c r="M14" s="13"/>
    </row>
    <row r="15" spans="1:13" outlineLevel="1" x14ac:dyDescent="0.25">
      <c r="A15" s="2"/>
      <c r="B15" s="3" t="s">
        <v>130</v>
      </c>
      <c r="C15" s="3" t="s">
        <v>159</v>
      </c>
      <c r="D15" s="35" t="s">
        <v>42</v>
      </c>
      <c r="E15" s="38"/>
      <c r="F15" s="38"/>
      <c r="G15" s="24"/>
      <c r="H15" s="24"/>
      <c r="I15" s="24"/>
      <c r="J15" s="24"/>
      <c r="K15" s="9"/>
      <c r="L15" s="9"/>
      <c r="M15" s="13"/>
    </row>
    <row r="16" spans="1:13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v>174</v>
      </c>
      <c r="F16" s="38">
        <v>160</v>
      </c>
      <c r="G16" s="24">
        <v>2828</v>
      </c>
      <c r="H16" s="24">
        <v>2828</v>
      </c>
      <c r="I16" s="23">
        <v>2711</v>
      </c>
      <c r="J16" s="23">
        <v>2716</v>
      </c>
      <c r="K16" s="9">
        <f t="shared" si="1"/>
        <v>291</v>
      </c>
      <c r="L16" s="9">
        <f t="shared" si="2"/>
        <v>272</v>
      </c>
      <c r="M16" s="13">
        <f t="shared" si="3"/>
        <v>-5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v>-5</v>
      </c>
      <c r="F17" s="38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1"/>
        <v>-5</v>
      </c>
      <c r="L17" s="9">
        <f t="shared" si="2"/>
        <v>3</v>
      </c>
      <c r="M17" s="13">
        <f t="shared" si="3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v>0</v>
      </c>
      <c r="F18" s="38">
        <v>0</v>
      </c>
      <c r="G18" s="24">
        <v>32</v>
      </c>
      <c r="H18" s="24">
        <v>32</v>
      </c>
      <c r="I18" s="24">
        <v>32</v>
      </c>
      <c r="J18" s="24">
        <v>32</v>
      </c>
      <c r="K18" s="9">
        <f t="shared" si="1"/>
        <v>0</v>
      </c>
      <c r="L18" s="9">
        <f t="shared" si="2"/>
        <v>0</v>
      </c>
      <c r="M18" s="13">
        <f t="shared" si="3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v>2</v>
      </c>
      <c r="F19" s="38">
        <v>2</v>
      </c>
      <c r="G19" s="24">
        <v>89</v>
      </c>
      <c r="H19" s="24">
        <v>89</v>
      </c>
      <c r="I19" s="24">
        <v>91</v>
      </c>
      <c r="J19" s="24">
        <v>91</v>
      </c>
      <c r="K19" s="9">
        <f t="shared" si="1"/>
        <v>0</v>
      </c>
      <c r="L19" s="9">
        <f t="shared" si="2"/>
        <v>0</v>
      </c>
      <c r="M19" s="13">
        <f t="shared" si="3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v>-4</v>
      </c>
      <c r="F20" s="38">
        <v>-12</v>
      </c>
      <c r="G20" s="24">
        <v>0</v>
      </c>
      <c r="H20" s="24">
        <v>0</v>
      </c>
      <c r="I20" s="24">
        <v>0</v>
      </c>
      <c r="J20" s="24">
        <v>0</v>
      </c>
      <c r="K20" s="9">
        <f t="shared" si="1"/>
        <v>-4</v>
      </c>
      <c r="L20" s="9">
        <f t="shared" si="2"/>
        <v>-12</v>
      </c>
      <c r="M20" s="13">
        <f t="shared" si="3"/>
        <v>0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v>10</v>
      </c>
      <c r="F21" s="38">
        <v>20</v>
      </c>
      <c r="G21" s="24">
        <v>406</v>
      </c>
      <c r="H21" s="24">
        <v>406</v>
      </c>
      <c r="I21" s="24">
        <v>377</v>
      </c>
      <c r="J21" s="24">
        <v>377</v>
      </c>
      <c r="K21" s="9">
        <f t="shared" si="1"/>
        <v>39</v>
      </c>
      <c r="L21" s="9">
        <f t="shared" si="2"/>
        <v>49</v>
      </c>
      <c r="M21" s="13">
        <f t="shared" si="3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v>3</v>
      </c>
      <c r="F22" s="38">
        <v>3</v>
      </c>
      <c r="G22" s="24">
        <v>234</v>
      </c>
      <c r="H22" s="24">
        <v>234</v>
      </c>
      <c r="I22" s="24">
        <v>229</v>
      </c>
      <c r="J22" s="24">
        <v>229</v>
      </c>
      <c r="K22" s="9">
        <f t="shared" si="1"/>
        <v>8</v>
      </c>
      <c r="L22" s="9">
        <f t="shared" si="2"/>
        <v>8</v>
      </c>
      <c r="M22" s="13">
        <f t="shared" si="3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v>810</v>
      </c>
      <c r="F23" s="38">
        <v>488</v>
      </c>
      <c r="G23" s="24">
        <v>26838</v>
      </c>
      <c r="H23" s="24">
        <v>26838</v>
      </c>
      <c r="I23" s="23">
        <v>26317</v>
      </c>
      <c r="J23" s="23">
        <v>26339</v>
      </c>
      <c r="K23" s="9">
        <f t="shared" si="1"/>
        <v>1331</v>
      </c>
      <c r="L23" s="9">
        <f t="shared" si="2"/>
        <v>987</v>
      </c>
      <c r="M23" s="13">
        <f t="shared" si="3"/>
        <v>-22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v>19</v>
      </c>
      <c r="F24" s="38">
        <v>4</v>
      </c>
      <c r="G24" s="24">
        <v>380</v>
      </c>
      <c r="H24" s="24">
        <v>380</v>
      </c>
      <c r="I24" s="24">
        <v>341</v>
      </c>
      <c r="J24" s="24">
        <v>341</v>
      </c>
      <c r="K24" s="9">
        <f t="shared" si="1"/>
        <v>58</v>
      </c>
      <c r="L24" s="9">
        <f t="shared" si="2"/>
        <v>43</v>
      </c>
      <c r="M24" s="13">
        <f t="shared" si="3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v>518</v>
      </c>
      <c r="F25" s="38">
        <v>479</v>
      </c>
      <c r="G25" s="24">
        <v>12267</v>
      </c>
      <c r="H25" s="24">
        <v>12267</v>
      </c>
      <c r="I25" s="23">
        <v>12107</v>
      </c>
      <c r="J25" s="23">
        <v>12099</v>
      </c>
      <c r="K25" s="9">
        <f t="shared" si="1"/>
        <v>678</v>
      </c>
      <c r="L25" s="9">
        <f t="shared" si="2"/>
        <v>647</v>
      </c>
      <c r="M25" s="13">
        <f t="shared" si="3"/>
        <v>8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v>4</v>
      </c>
      <c r="F26" s="38">
        <v>4</v>
      </c>
      <c r="G26" s="24">
        <v>213</v>
      </c>
      <c r="H26" s="24">
        <v>213</v>
      </c>
      <c r="I26" s="24">
        <v>211</v>
      </c>
      <c r="J26" s="24">
        <v>211</v>
      </c>
      <c r="K26" s="9">
        <f t="shared" si="1"/>
        <v>6</v>
      </c>
      <c r="L26" s="9">
        <f t="shared" si="2"/>
        <v>6</v>
      </c>
      <c r="M26" s="13">
        <f t="shared" si="3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/>
      <c r="F27" s="38"/>
      <c r="G27" s="24"/>
      <c r="H27" s="24"/>
      <c r="I27" s="24"/>
      <c r="J27" s="24"/>
      <c r="K27" s="9"/>
      <c r="L27" s="9"/>
      <c r="M27" s="13"/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v>769</v>
      </c>
      <c r="F28" s="38">
        <v>767</v>
      </c>
      <c r="G28" s="24">
        <v>9659</v>
      </c>
      <c r="H28" s="24">
        <v>9659</v>
      </c>
      <c r="I28" s="23">
        <v>9536</v>
      </c>
      <c r="J28" s="23">
        <v>9551</v>
      </c>
      <c r="K28" s="9">
        <f t="shared" si="1"/>
        <v>892</v>
      </c>
      <c r="L28" s="9">
        <f t="shared" si="2"/>
        <v>875</v>
      </c>
      <c r="M28" s="13">
        <f t="shared" si="3"/>
        <v>-15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/>
      <c r="F29" s="38"/>
      <c r="G29" s="24"/>
      <c r="H29" s="24"/>
      <c r="I29" s="24"/>
      <c r="J29" s="24"/>
      <c r="K29" s="9"/>
      <c r="L29" s="9"/>
      <c r="M29" s="13"/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v>-7</v>
      </c>
      <c r="F30" s="38">
        <v>-7</v>
      </c>
      <c r="G30" s="24">
        <v>1309</v>
      </c>
      <c r="H30" s="24">
        <v>1309</v>
      </c>
      <c r="I30" s="24">
        <v>1240</v>
      </c>
      <c r="J30" s="24">
        <v>1240</v>
      </c>
      <c r="K30" s="9">
        <f t="shared" si="1"/>
        <v>62</v>
      </c>
      <c r="L30" s="9">
        <f t="shared" si="2"/>
        <v>62</v>
      </c>
      <c r="M30" s="13">
        <f t="shared" si="3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v>1</v>
      </c>
      <c r="F31" s="38">
        <v>-14</v>
      </c>
      <c r="G31" s="24">
        <v>96</v>
      </c>
      <c r="H31" s="24">
        <v>96</v>
      </c>
      <c r="I31" s="24">
        <v>96</v>
      </c>
      <c r="J31" s="24">
        <v>96</v>
      </c>
      <c r="K31" s="9">
        <f t="shared" si="1"/>
        <v>1</v>
      </c>
      <c r="L31" s="9">
        <f t="shared" si="2"/>
        <v>-14</v>
      </c>
      <c r="M31" s="13">
        <f t="shared" si="3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1"/>
  <sheetViews>
    <sheetView topLeftCell="A4" workbookViewId="0">
      <selection activeCell="C27" sqref="C27"/>
    </sheetView>
  </sheetViews>
  <sheetFormatPr defaultRowHeight="15" outlineLevelRow="1" x14ac:dyDescent="0.25"/>
  <cols>
    <col min="1" max="1" width="3.42578125" style="1" customWidth="1"/>
    <col min="2" max="2" width="10.85546875" style="1" bestFit="1" customWidth="1"/>
    <col min="3" max="3" width="41.85546875" style="1" customWidth="1"/>
    <col min="4" max="4" width="7.42578125" style="15" customWidth="1"/>
    <col min="5" max="12" width="14.28515625" style="1" customWidth="1"/>
    <col min="13" max="13" width="16.5703125" style="1" customWidth="1"/>
    <col min="14" max="14" width="13.7109375" style="1" customWidth="1"/>
    <col min="15" max="16384" width="9.140625" style="1"/>
  </cols>
  <sheetData>
    <row r="1" spans="1:14" ht="18.7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3"/>
    </row>
    <row r="2" spans="1:14" x14ac:dyDescent="0.25">
      <c r="A2" s="47" t="s">
        <v>157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</row>
    <row r="3" spans="1:14" x14ac:dyDescent="0.25">
      <c r="A3" s="2"/>
      <c r="B3" s="45" t="s">
        <v>38</v>
      </c>
      <c r="C3" s="45" t="s">
        <v>39</v>
      </c>
      <c r="D3" s="45" t="s">
        <v>17</v>
      </c>
      <c r="E3" s="48" t="s">
        <v>21</v>
      </c>
      <c r="F3" s="48"/>
      <c r="G3" s="48" t="s">
        <v>10</v>
      </c>
      <c r="H3" s="48"/>
      <c r="I3" s="48" t="s">
        <v>43</v>
      </c>
      <c r="J3" s="48"/>
      <c r="K3" s="48" t="s">
        <v>35</v>
      </c>
      <c r="L3" s="48"/>
    </row>
    <row r="4" spans="1:14" x14ac:dyDescent="0.25">
      <c r="A4" s="2"/>
      <c r="B4" s="45"/>
      <c r="C4" s="45"/>
      <c r="D4" s="45"/>
      <c r="E4" s="42" t="s">
        <v>54</v>
      </c>
      <c r="F4" s="42" t="s">
        <v>107</v>
      </c>
      <c r="G4" s="42" t="s">
        <v>54</v>
      </c>
      <c r="H4" s="42" t="s">
        <v>107</v>
      </c>
      <c r="I4" s="42" t="s">
        <v>54</v>
      </c>
      <c r="J4" s="42" t="s">
        <v>107</v>
      </c>
      <c r="K4" s="42" t="s">
        <v>54</v>
      </c>
      <c r="L4" s="42" t="s">
        <v>107</v>
      </c>
    </row>
    <row r="5" spans="1:14" x14ac:dyDescent="0.25">
      <c r="A5" s="34" t="s">
        <v>84</v>
      </c>
      <c r="B5" s="2"/>
      <c r="C5" s="2"/>
      <c r="D5" s="31"/>
      <c r="E5" s="12">
        <f t="shared" ref="E5:L5" si="0">SUM(E6:E31)</f>
        <v>5918</v>
      </c>
      <c r="F5" s="12">
        <f t="shared" si="0"/>
        <v>5374</v>
      </c>
      <c r="G5" s="12">
        <f t="shared" si="0"/>
        <v>113564</v>
      </c>
      <c r="H5" s="12">
        <f t="shared" si="0"/>
        <v>113564</v>
      </c>
      <c r="I5" s="12">
        <f t="shared" si="0"/>
        <v>114256</v>
      </c>
      <c r="J5" s="12">
        <f t="shared" si="0"/>
        <v>114371</v>
      </c>
      <c r="K5" s="12">
        <f t="shared" si="0"/>
        <v>5226</v>
      </c>
      <c r="L5" s="12">
        <f t="shared" si="0"/>
        <v>4567</v>
      </c>
    </row>
    <row r="6" spans="1:14" outlineLevel="1" x14ac:dyDescent="0.25">
      <c r="A6" s="2"/>
      <c r="B6" s="3" t="s">
        <v>0</v>
      </c>
      <c r="C6" s="3" t="s">
        <v>33</v>
      </c>
      <c r="D6" s="35" t="s">
        <v>42</v>
      </c>
      <c r="E6" s="38">
        <v>279</v>
      </c>
      <c r="F6" s="38">
        <v>276</v>
      </c>
      <c r="G6" s="24">
        <v>3419</v>
      </c>
      <c r="H6" s="24">
        <v>3419</v>
      </c>
      <c r="I6" s="23">
        <v>3438</v>
      </c>
      <c r="J6" s="23">
        <v>3461</v>
      </c>
      <c r="K6" s="9">
        <f>E6+G6-I6</f>
        <v>260</v>
      </c>
      <c r="L6" s="9">
        <f>F6+H6-J6</f>
        <v>234</v>
      </c>
      <c r="M6" s="13">
        <f>I6-J6</f>
        <v>-23</v>
      </c>
    </row>
    <row r="7" spans="1:14" outlineLevel="1" x14ac:dyDescent="0.25">
      <c r="A7" s="2"/>
      <c r="B7" s="3" t="s">
        <v>16</v>
      </c>
      <c r="C7" s="3" t="s">
        <v>8</v>
      </c>
      <c r="D7" s="35" t="s">
        <v>42</v>
      </c>
      <c r="E7" s="38">
        <v>0</v>
      </c>
      <c r="F7" s="38">
        <v>0</v>
      </c>
      <c r="G7" s="24">
        <v>164</v>
      </c>
      <c r="H7" s="24">
        <v>164</v>
      </c>
      <c r="I7" s="23">
        <v>176</v>
      </c>
      <c r="J7" s="23">
        <v>164</v>
      </c>
      <c r="K7" s="9">
        <f t="shared" ref="K7:L31" si="1">E7+G7-I7</f>
        <v>-12</v>
      </c>
      <c r="L7" s="9">
        <f t="shared" si="1"/>
        <v>0</v>
      </c>
      <c r="M7" s="13">
        <f t="shared" ref="M7:M31" si="2">I7-J7</f>
        <v>12</v>
      </c>
    </row>
    <row r="8" spans="1:14" outlineLevel="1" x14ac:dyDescent="0.25">
      <c r="A8" s="2"/>
      <c r="B8" s="3" t="s">
        <v>53</v>
      </c>
      <c r="C8" s="3" t="s">
        <v>4</v>
      </c>
      <c r="D8" s="35" t="s">
        <v>42</v>
      </c>
      <c r="E8" s="38">
        <v>0</v>
      </c>
      <c r="F8" s="38">
        <v>0</v>
      </c>
      <c r="G8" s="24">
        <v>23</v>
      </c>
      <c r="H8" s="24">
        <v>23</v>
      </c>
      <c r="I8" s="24">
        <v>23</v>
      </c>
      <c r="J8" s="24">
        <v>23</v>
      </c>
      <c r="K8" s="9">
        <f t="shared" si="1"/>
        <v>0</v>
      </c>
      <c r="L8" s="9">
        <f t="shared" si="1"/>
        <v>0</v>
      </c>
      <c r="M8" s="13">
        <f t="shared" si="2"/>
        <v>0</v>
      </c>
    </row>
    <row r="9" spans="1:14" outlineLevel="1" x14ac:dyDescent="0.25">
      <c r="A9" s="2"/>
      <c r="B9" s="3" t="s">
        <v>2</v>
      </c>
      <c r="C9" s="3" t="s">
        <v>36</v>
      </c>
      <c r="D9" s="35" t="s">
        <v>42</v>
      </c>
      <c r="E9" s="38">
        <v>0</v>
      </c>
      <c r="F9" s="38">
        <v>0</v>
      </c>
      <c r="G9" s="24">
        <v>137</v>
      </c>
      <c r="H9" s="24">
        <v>137</v>
      </c>
      <c r="I9" s="24">
        <v>137</v>
      </c>
      <c r="J9" s="24">
        <v>137</v>
      </c>
      <c r="K9" s="9">
        <f t="shared" si="1"/>
        <v>0</v>
      </c>
      <c r="L9" s="9">
        <f t="shared" si="1"/>
        <v>0</v>
      </c>
      <c r="M9" s="13">
        <f t="shared" si="2"/>
        <v>0</v>
      </c>
    </row>
    <row r="10" spans="1:14" outlineLevel="1" x14ac:dyDescent="0.25">
      <c r="A10" s="2"/>
      <c r="B10" s="3" t="s">
        <v>45</v>
      </c>
      <c r="C10" s="3" t="s">
        <v>44</v>
      </c>
      <c r="D10" s="35" t="s">
        <v>42</v>
      </c>
      <c r="E10" s="38">
        <v>416</v>
      </c>
      <c r="F10" s="38">
        <v>401</v>
      </c>
      <c r="G10" s="24">
        <v>7470</v>
      </c>
      <c r="H10" s="24">
        <v>7470</v>
      </c>
      <c r="I10" s="23">
        <v>7157</v>
      </c>
      <c r="J10" s="23">
        <v>7163</v>
      </c>
      <c r="K10" s="9">
        <f t="shared" si="1"/>
        <v>729</v>
      </c>
      <c r="L10" s="9">
        <f t="shared" si="1"/>
        <v>708</v>
      </c>
      <c r="M10" s="13">
        <f t="shared" si="2"/>
        <v>-6</v>
      </c>
    </row>
    <row r="11" spans="1:14" outlineLevel="1" x14ac:dyDescent="0.25">
      <c r="A11" s="2"/>
      <c r="B11" s="3" t="s">
        <v>5</v>
      </c>
      <c r="C11" s="3" t="s">
        <v>30</v>
      </c>
      <c r="D11" s="35" t="s">
        <v>42</v>
      </c>
      <c r="E11" s="38">
        <v>1562</v>
      </c>
      <c r="F11" s="38">
        <v>1495</v>
      </c>
      <c r="G11" s="24">
        <v>22038</v>
      </c>
      <c r="H11" s="24">
        <v>22038</v>
      </c>
      <c r="I11" s="23">
        <v>22827</v>
      </c>
      <c r="J11" s="23">
        <v>22829</v>
      </c>
      <c r="K11" s="9">
        <f t="shared" si="1"/>
        <v>773</v>
      </c>
      <c r="L11" s="9">
        <f t="shared" si="1"/>
        <v>704</v>
      </c>
      <c r="M11" s="13">
        <f t="shared" si="2"/>
        <v>-2</v>
      </c>
    </row>
    <row r="12" spans="1:14" outlineLevel="1" x14ac:dyDescent="0.25">
      <c r="A12" s="2"/>
      <c r="B12" s="3" t="s">
        <v>19</v>
      </c>
      <c r="C12" s="3" t="s">
        <v>26</v>
      </c>
      <c r="D12" s="35" t="s">
        <v>42</v>
      </c>
      <c r="E12" s="38">
        <v>125</v>
      </c>
      <c r="F12" s="38">
        <v>110</v>
      </c>
      <c r="G12" s="24">
        <v>617</v>
      </c>
      <c r="H12" s="24">
        <v>617</v>
      </c>
      <c r="I12" s="23">
        <v>732</v>
      </c>
      <c r="J12" s="23">
        <v>730</v>
      </c>
      <c r="K12" s="9">
        <f t="shared" si="1"/>
        <v>10</v>
      </c>
      <c r="L12" s="9">
        <f t="shared" si="1"/>
        <v>-3</v>
      </c>
      <c r="M12" s="13">
        <f t="shared" si="2"/>
        <v>2</v>
      </c>
    </row>
    <row r="13" spans="1:14" outlineLevel="1" x14ac:dyDescent="0.25">
      <c r="A13" s="2"/>
      <c r="B13" s="3" t="s">
        <v>48</v>
      </c>
      <c r="C13" s="3" t="s">
        <v>52</v>
      </c>
      <c r="D13" s="35" t="s">
        <v>42</v>
      </c>
      <c r="E13" s="38">
        <v>179</v>
      </c>
      <c r="F13" s="38">
        <v>166</v>
      </c>
      <c r="G13" s="24">
        <v>1185</v>
      </c>
      <c r="H13" s="24">
        <v>1185</v>
      </c>
      <c r="I13" s="23">
        <v>1222</v>
      </c>
      <c r="J13" s="23">
        <v>1227</v>
      </c>
      <c r="K13" s="9">
        <f t="shared" si="1"/>
        <v>142</v>
      </c>
      <c r="L13" s="9">
        <f t="shared" si="1"/>
        <v>124</v>
      </c>
      <c r="M13" s="13">
        <f t="shared" si="2"/>
        <v>-5</v>
      </c>
    </row>
    <row r="14" spans="1:14" outlineLevel="1" x14ac:dyDescent="0.25">
      <c r="A14" s="2"/>
      <c r="B14" s="3" t="s">
        <v>129</v>
      </c>
      <c r="C14" s="3" t="s">
        <v>158</v>
      </c>
      <c r="D14" s="35" t="s">
        <v>42</v>
      </c>
      <c r="E14" s="38">
        <v>0</v>
      </c>
      <c r="F14" s="38">
        <v>0</v>
      </c>
      <c r="G14" s="24">
        <v>17313</v>
      </c>
      <c r="H14" s="24">
        <v>17313</v>
      </c>
      <c r="I14" s="23">
        <v>16336</v>
      </c>
      <c r="J14" s="23">
        <v>16408</v>
      </c>
      <c r="K14" s="9">
        <f t="shared" ref="K14:K27" si="3">E14+G14-I14</f>
        <v>977</v>
      </c>
      <c r="L14" s="9">
        <f t="shared" ref="L14:L27" si="4">F14+H14-J14</f>
        <v>905</v>
      </c>
      <c r="M14" s="13">
        <f t="shared" si="2"/>
        <v>-72</v>
      </c>
      <c r="N14" s="1" t="s">
        <v>173</v>
      </c>
    </row>
    <row r="15" spans="1:14" outlineLevel="1" x14ac:dyDescent="0.25">
      <c r="A15" s="2"/>
      <c r="B15" s="3" t="s">
        <v>130</v>
      </c>
      <c r="C15" s="3" t="s">
        <v>159</v>
      </c>
      <c r="D15" s="35" t="s">
        <v>42</v>
      </c>
      <c r="E15" s="38">
        <v>0</v>
      </c>
      <c r="F15" s="38">
        <v>0</v>
      </c>
      <c r="G15" s="24">
        <v>1674</v>
      </c>
      <c r="H15" s="24">
        <v>1674</v>
      </c>
      <c r="I15" s="24">
        <v>1377</v>
      </c>
      <c r="J15" s="24">
        <v>1377</v>
      </c>
      <c r="K15" s="9">
        <f t="shared" si="3"/>
        <v>297</v>
      </c>
      <c r="L15" s="9">
        <f t="shared" si="4"/>
        <v>297</v>
      </c>
      <c r="M15" s="13">
        <f t="shared" si="2"/>
        <v>0</v>
      </c>
    </row>
    <row r="16" spans="1:14" outlineLevel="1" x14ac:dyDescent="0.25">
      <c r="A16" s="2"/>
      <c r="B16" s="3" t="s">
        <v>25</v>
      </c>
      <c r="C16" s="3" t="s">
        <v>29</v>
      </c>
      <c r="D16" s="35" t="s">
        <v>42</v>
      </c>
      <c r="E16" s="38">
        <v>291</v>
      </c>
      <c r="F16" s="38">
        <v>272</v>
      </c>
      <c r="G16" s="24">
        <v>2825</v>
      </c>
      <c r="H16" s="24">
        <v>2825</v>
      </c>
      <c r="I16" s="23">
        <v>2741</v>
      </c>
      <c r="J16" s="23">
        <v>2738</v>
      </c>
      <c r="K16" s="9">
        <f t="shared" si="3"/>
        <v>375</v>
      </c>
      <c r="L16" s="9">
        <f t="shared" si="4"/>
        <v>359</v>
      </c>
      <c r="M16" s="13">
        <f t="shared" si="2"/>
        <v>3</v>
      </c>
    </row>
    <row r="17" spans="1:13" outlineLevel="1" x14ac:dyDescent="0.25">
      <c r="A17" s="2"/>
      <c r="B17" s="3" t="s">
        <v>31</v>
      </c>
      <c r="C17" s="3" t="s">
        <v>23</v>
      </c>
      <c r="D17" s="35" t="s">
        <v>42</v>
      </c>
      <c r="E17" s="38">
        <v>-5</v>
      </c>
      <c r="F17" s="38">
        <v>3</v>
      </c>
      <c r="G17" s="24">
        <v>0</v>
      </c>
      <c r="H17" s="24">
        <v>0</v>
      </c>
      <c r="I17" s="24">
        <v>0</v>
      </c>
      <c r="J17" s="24">
        <v>0</v>
      </c>
      <c r="K17" s="9">
        <f t="shared" si="3"/>
        <v>-5</v>
      </c>
      <c r="L17" s="9">
        <f t="shared" si="4"/>
        <v>3</v>
      </c>
      <c r="M17" s="13">
        <f t="shared" si="2"/>
        <v>0</v>
      </c>
    </row>
    <row r="18" spans="1:13" outlineLevel="1" x14ac:dyDescent="0.25">
      <c r="A18" s="2"/>
      <c r="B18" s="3" t="s">
        <v>27</v>
      </c>
      <c r="C18" s="3" t="s">
        <v>51</v>
      </c>
      <c r="D18" s="35" t="s">
        <v>42</v>
      </c>
      <c r="E18" s="38">
        <v>0</v>
      </c>
      <c r="F18" s="38">
        <v>0</v>
      </c>
      <c r="G18" s="24">
        <v>0</v>
      </c>
      <c r="H18" s="24">
        <v>0</v>
      </c>
      <c r="I18" s="24">
        <v>0</v>
      </c>
      <c r="J18" s="24">
        <v>0</v>
      </c>
      <c r="K18" s="9">
        <f t="shared" si="3"/>
        <v>0</v>
      </c>
      <c r="L18" s="9">
        <f t="shared" si="4"/>
        <v>0</v>
      </c>
      <c r="M18" s="13">
        <f t="shared" si="2"/>
        <v>0</v>
      </c>
    </row>
    <row r="19" spans="1:13" outlineLevel="1" x14ac:dyDescent="0.25">
      <c r="A19" s="2"/>
      <c r="B19" s="3" t="s">
        <v>46</v>
      </c>
      <c r="C19" s="3" t="s">
        <v>41</v>
      </c>
      <c r="D19" s="35" t="s">
        <v>42</v>
      </c>
      <c r="E19" s="38">
        <v>0</v>
      </c>
      <c r="F19" s="38">
        <v>0</v>
      </c>
      <c r="G19" s="24">
        <v>53</v>
      </c>
      <c r="H19" s="24">
        <v>53</v>
      </c>
      <c r="I19" s="24">
        <v>53</v>
      </c>
      <c r="J19" s="24">
        <v>53</v>
      </c>
      <c r="K19" s="9">
        <f t="shared" si="3"/>
        <v>0</v>
      </c>
      <c r="L19" s="9">
        <f t="shared" si="4"/>
        <v>0</v>
      </c>
      <c r="M19" s="13">
        <f t="shared" si="2"/>
        <v>0</v>
      </c>
    </row>
    <row r="20" spans="1:13" outlineLevel="1" x14ac:dyDescent="0.25">
      <c r="A20" s="2"/>
      <c r="B20" s="3" t="s">
        <v>111</v>
      </c>
      <c r="C20" s="3" t="s">
        <v>135</v>
      </c>
      <c r="D20" s="35" t="s">
        <v>42</v>
      </c>
      <c r="E20" s="38">
        <v>-4</v>
      </c>
      <c r="F20" s="38">
        <v>-12</v>
      </c>
      <c r="G20" s="24">
        <v>0</v>
      </c>
      <c r="H20" s="24">
        <v>0</v>
      </c>
      <c r="I20" s="24">
        <v>0</v>
      </c>
      <c r="J20" s="24">
        <v>0</v>
      </c>
      <c r="K20" s="9">
        <f t="shared" si="3"/>
        <v>-4</v>
      </c>
      <c r="L20" s="9">
        <f t="shared" si="4"/>
        <v>-12</v>
      </c>
      <c r="M20" s="13">
        <f t="shared" si="2"/>
        <v>0</v>
      </c>
    </row>
    <row r="21" spans="1:13" outlineLevel="1" x14ac:dyDescent="0.25">
      <c r="A21" s="2"/>
      <c r="B21" s="3" t="s">
        <v>7</v>
      </c>
      <c r="C21" s="3" t="s">
        <v>50</v>
      </c>
      <c r="D21" s="35" t="s">
        <v>42</v>
      </c>
      <c r="E21" s="38">
        <v>39</v>
      </c>
      <c r="F21" s="38">
        <v>49</v>
      </c>
      <c r="G21" s="24">
        <v>343</v>
      </c>
      <c r="H21" s="24">
        <v>343</v>
      </c>
      <c r="I21" s="24">
        <v>396</v>
      </c>
      <c r="J21" s="24">
        <v>396</v>
      </c>
      <c r="K21" s="9">
        <f>E21+G21-I21</f>
        <v>-14</v>
      </c>
      <c r="L21" s="9">
        <f t="shared" si="4"/>
        <v>-4</v>
      </c>
      <c r="M21" s="13">
        <f t="shared" si="2"/>
        <v>0</v>
      </c>
    </row>
    <row r="22" spans="1:13" outlineLevel="1" x14ac:dyDescent="0.25">
      <c r="A22" s="2"/>
      <c r="B22" s="3" t="s">
        <v>9</v>
      </c>
      <c r="C22" s="3" t="s">
        <v>34</v>
      </c>
      <c r="D22" s="35" t="s">
        <v>42</v>
      </c>
      <c r="E22" s="38">
        <v>8</v>
      </c>
      <c r="F22" s="38">
        <v>8</v>
      </c>
      <c r="G22" s="24">
        <v>221</v>
      </c>
      <c r="H22" s="24">
        <v>221</v>
      </c>
      <c r="I22" s="24">
        <v>228</v>
      </c>
      <c r="J22" s="24">
        <v>228</v>
      </c>
      <c r="K22" s="9">
        <f t="shared" si="3"/>
        <v>1</v>
      </c>
      <c r="L22" s="9">
        <f t="shared" si="4"/>
        <v>1</v>
      </c>
      <c r="M22" s="13">
        <f t="shared" si="2"/>
        <v>0</v>
      </c>
    </row>
    <row r="23" spans="1:13" outlineLevel="1" x14ac:dyDescent="0.25">
      <c r="A23" s="2"/>
      <c r="B23" s="3" t="s">
        <v>47</v>
      </c>
      <c r="C23" s="3" t="s">
        <v>32</v>
      </c>
      <c r="D23" s="35" t="s">
        <v>42</v>
      </c>
      <c r="E23" s="38">
        <v>1331</v>
      </c>
      <c r="F23" s="38">
        <v>987</v>
      </c>
      <c r="G23" s="24">
        <v>28973</v>
      </c>
      <c r="H23" s="24">
        <v>28973</v>
      </c>
      <c r="I23" s="23">
        <v>29805</v>
      </c>
      <c r="J23" s="23">
        <v>29810</v>
      </c>
      <c r="K23" s="9">
        <f t="shared" si="3"/>
        <v>499</v>
      </c>
      <c r="L23" s="9">
        <f t="shared" si="4"/>
        <v>150</v>
      </c>
      <c r="M23" s="13">
        <f t="shared" si="2"/>
        <v>-5</v>
      </c>
    </row>
    <row r="24" spans="1:13" outlineLevel="1" x14ac:dyDescent="0.25">
      <c r="A24" s="2"/>
      <c r="B24" s="3" t="s">
        <v>11</v>
      </c>
      <c r="C24" s="3" t="s">
        <v>20</v>
      </c>
      <c r="D24" s="35" t="s">
        <v>42</v>
      </c>
      <c r="E24" s="38">
        <v>58</v>
      </c>
      <c r="F24" s="38">
        <v>43</v>
      </c>
      <c r="G24" s="24">
        <v>320</v>
      </c>
      <c r="H24" s="24">
        <v>320</v>
      </c>
      <c r="I24" s="24">
        <v>338</v>
      </c>
      <c r="J24" s="24">
        <v>338</v>
      </c>
      <c r="K24" s="9">
        <f t="shared" si="3"/>
        <v>40</v>
      </c>
      <c r="L24" s="9">
        <f t="shared" si="4"/>
        <v>25</v>
      </c>
      <c r="M24" s="13">
        <f t="shared" si="2"/>
        <v>0</v>
      </c>
    </row>
    <row r="25" spans="1:13" outlineLevel="1" x14ac:dyDescent="0.25">
      <c r="A25" s="2"/>
      <c r="B25" s="3" t="s">
        <v>22</v>
      </c>
      <c r="C25" s="3" t="s">
        <v>12</v>
      </c>
      <c r="D25" s="35" t="s">
        <v>42</v>
      </c>
      <c r="E25" s="38">
        <v>678</v>
      </c>
      <c r="F25" s="38">
        <v>647</v>
      </c>
      <c r="G25" s="24">
        <v>12971</v>
      </c>
      <c r="H25" s="24">
        <v>12971</v>
      </c>
      <c r="I25" s="23">
        <v>13307</v>
      </c>
      <c r="J25" s="23">
        <v>13321</v>
      </c>
      <c r="K25" s="9">
        <f t="shared" si="3"/>
        <v>342</v>
      </c>
      <c r="L25" s="9">
        <f t="shared" si="4"/>
        <v>297</v>
      </c>
      <c r="M25" s="13">
        <f t="shared" si="2"/>
        <v>-14</v>
      </c>
    </row>
    <row r="26" spans="1:13" outlineLevel="1" x14ac:dyDescent="0.25">
      <c r="A26" s="2"/>
      <c r="B26" s="3" t="s">
        <v>28</v>
      </c>
      <c r="C26" s="3" t="s">
        <v>49</v>
      </c>
      <c r="D26" s="35" t="s">
        <v>42</v>
      </c>
      <c r="E26" s="38">
        <v>6</v>
      </c>
      <c r="F26" s="38">
        <v>6</v>
      </c>
      <c r="G26" s="24">
        <v>161</v>
      </c>
      <c r="H26" s="24">
        <v>161</v>
      </c>
      <c r="I26" s="24">
        <v>166</v>
      </c>
      <c r="J26" s="24">
        <v>166</v>
      </c>
      <c r="K26" s="9">
        <f t="shared" si="3"/>
        <v>1</v>
      </c>
      <c r="L26" s="9">
        <f t="shared" si="4"/>
        <v>1</v>
      </c>
      <c r="M26" s="13">
        <f t="shared" si="2"/>
        <v>0</v>
      </c>
    </row>
    <row r="27" spans="1:13" outlineLevel="1" x14ac:dyDescent="0.25">
      <c r="A27" s="2"/>
      <c r="B27" s="3" t="s">
        <v>131</v>
      </c>
      <c r="C27" s="3" t="s">
        <v>160</v>
      </c>
      <c r="D27" s="35" t="s">
        <v>42</v>
      </c>
      <c r="E27" s="38">
        <v>0</v>
      </c>
      <c r="F27" s="38">
        <v>0</v>
      </c>
      <c r="G27" s="24">
        <v>1050</v>
      </c>
      <c r="H27" s="24">
        <v>1050</v>
      </c>
      <c r="I27" s="24">
        <v>945</v>
      </c>
      <c r="J27" s="24">
        <v>945</v>
      </c>
      <c r="K27" s="9">
        <f t="shared" si="3"/>
        <v>105</v>
      </c>
      <c r="L27" s="9">
        <f t="shared" si="4"/>
        <v>105</v>
      </c>
      <c r="M27" s="13">
        <f t="shared" si="2"/>
        <v>0</v>
      </c>
    </row>
    <row r="28" spans="1:13" outlineLevel="1" x14ac:dyDescent="0.25">
      <c r="A28" s="2"/>
      <c r="B28" s="3" t="s">
        <v>3</v>
      </c>
      <c r="C28" s="3" t="s">
        <v>6</v>
      </c>
      <c r="D28" s="35" t="s">
        <v>42</v>
      </c>
      <c r="E28" s="38">
        <v>892</v>
      </c>
      <c r="F28" s="38">
        <v>875</v>
      </c>
      <c r="G28" s="24">
        <v>10252</v>
      </c>
      <c r="H28" s="24">
        <v>10252</v>
      </c>
      <c r="I28" s="23">
        <v>10803</v>
      </c>
      <c r="J28" s="23">
        <v>10808</v>
      </c>
      <c r="K28" s="9">
        <f t="shared" si="1"/>
        <v>341</v>
      </c>
      <c r="L28" s="9">
        <f t="shared" si="1"/>
        <v>319</v>
      </c>
      <c r="M28" s="13">
        <f t="shared" si="2"/>
        <v>-5</v>
      </c>
    </row>
    <row r="29" spans="1:13" outlineLevel="1" x14ac:dyDescent="0.25">
      <c r="A29" s="2"/>
      <c r="B29" s="3" t="s">
        <v>132</v>
      </c>
      <c r="C29" s="3" t="s">
        <v>161</v>
      </c>
      <c r="D29" s="35" t="s">
        <v>42</v>
      </c>
      <c r="E29" s="38">
        <v>0</v>
      </c>
      <c r="F29" s="38">
        <v>0</v>
      </c>
      <c r="G29" s="24">
        <v>1365</v>
      </c>
      <c r="H29" s="24">
        <v>1365</v>
      </c>
      <c r="I29" s="24">
        <v>1001</v>
      </c>
      <c r="J29" s="24">
        <v>1001</v>
      </c>
      <c r="K29" s="9">
        <f t="shared" ref="K29" si="5">E29+G29-I29</f>
        <v>364</v>
      </c>
      <c r="L29" s="9">
        <f t="shared" ref="L29" si="6">F29+H29-J29</f>
        <v>364</v>
      </c>
      <c r="M29" s="13">
        <f t="shared" si="2"/>
        <v>0</v>
      </c>
    </row>
    <row r="30" spans="1:13" outlineLevel="1" x14ac:dyDescent="0.25">
      <c r="A30" s="2"/>
      <c r="B30" s="3" t="s">
        <v>18</v>
      </c>
      <c r="C30" s="3" t="s">
        <v>37</v>
      </c>
      <c r="D30" s="35" t="s">
        <v>42</v>
      </c>
      <c r="E30" s="38">
        <v>62</v>
      </c>
      <c r="F30" s="38">
        <v>62</v>
      </c>
      <c r="G30" s="24">
        <v>861</v>
      </c>
      <c r="H30" s="24">
        <v>861</v>
      </c>
      <c r="I30" s="24">
        <v>919</v>
      </c>
      <c r="J30" s="24">
        <v>919</v>
      </c>
      <c r="K30" s="9">
        <f t="shared" si="1"/>
        <v>4</v>
      </c>
      <c r="L30" s="9">
        <f t="shared" si="1"/>
        <v>4</v>
      </c>
      <c r="M30" s="13">
        <f t="shared" si="2"/>
        <v>0</v>
      </c>
    </row>
    <row r="31" spans="1:13" outlineLevel="1" x14ac:dyDescent="0.25">
      <c r="A31" s="2"/>
      <c r="B31" s="3" t="s">
        <v>15</v>
      </c>
      <c r="C31" s="3" t="s">
        <v>13</v>
      </c>
      <c r="D31" s="35" t="s">
        <v>42</v>
      </c>
      <c r="E31" s="38">
        <v>1</v>
      </c>
      <c r="F31" s="38">
        <v>-14</v>
      </c>
      <c r="G31" s="24">
        <v>129</v>
      </c>
      <c r="H31" s="24">
        <v>129</v>
      </c>
      <c r="I31" s="24">
        <v>129</v>
      </c>
      <c r="J31" s="24">
        <v>129</v>
      </c>
      <c r="K31" s="9">
        <f t="shared" si="1"/>
        <v>1</v>
      </c>
      <c r="L31" s="9">
        <f t="shared" si="1"/>
        <v>-14</v>
      </c>
      <c r="M31" s="13">
        <f t="shared" si="2"/>
        <v>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 kho</vt:lpstr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  <vt:lpstr>Chi tiết 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2023-12-07T10:13:28Z</cp:lastPrinted>
  <dcterms:created xsi:type="dcterms:W3CDTF">2023-12-07T10:08:53Z</dcterms:created>
  <dcterms:modified xsi:type="dcterms:W3CDTF">2024-03-29T12:46:53Z</dcterms:modified>
</cp:coreProperties>
</file>