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13.HUONG DOAN\KINH PHI CONG DOAN\"/>
    </mc:Choice>
  </mc:AlternateContent>
  <xr:revisionPtr revIDLastSave="0" documentId="13_ncr:1_{49F77028-BA49-47A6-9ACA-149E6A9D1D4E}" xr6:coauthVersionLast="47" xr6:coauthVersionMax="47" xr10:uidLastSave="{00000000-0000-0000-0000-000000000000}"/>
  <bookViews>
    <workbookView xWindow="-120" yWindow="-120" windowWidth="24240" windowHeight="13020" activeTab="1" xr2:uid="{2255BAFF-4E68-47E8-BAE4-74C23CDBCE28}"/>
  </bookViews>
  <sheets>
    <sheet name="T5" sheetId="1" r:id="rId1"/>
    <sheet name="T6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3" i="2" l="1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1" i="2"/>
  <c r="AA20" i="2"/>
  <c r="AA19" i="2"/>
  <c r="AA18" i="2"/>
  <c r="AA16" i="2"/>
  <c r="AA15" i="2"/>
  <c r="AA14" i="2"/>
  <c r="AA13" i="2"/>
  <c r="AA11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G12" i="2"/>
  <c r="G74" i="2" s="1"/>
  <c r="H12" i="2"/>
  <c r="H74" i="2" s="1"/>
  <c r="I12" i="2"/>
  <c r="J12" i="2"/>
  <c r="K12" i="2"/>
  <c r="L12" i="2"/>
  <c r="M12" i="2"/>
  <c r="N12" i="2"/>
  <c r="O12" i="2"/>
  <c r="P12" i="2"/>
  <c r="Q12" i="2"/>
  <c r="R12" i="2"/>
  <c r="S12" i="2"/>
  <c r="S74" i="2" s="1"/>
  <c r="T12" i="2"/>
  <c r="T74" i="2" s="1"/>
  <c r="U12" i="2"/>
  <c r="V12" i="2"/>
  <c r="W12" i="2"/>
  <c r="X12" i="2"/>
  <c r="Y12" i="2"/>
  <c r="Z12" i="2"/>
  <c r="G17" i="2"/>
  <c r="H17" i="2"/>
  <c r="I17" i="2"/>
  <c r="J17" i="2"/>
  <c r="J74" i="2" s="1"/>
  <c r="K17" i="2"/>
  <c r="K74" i="2" s="1"/>
  <c r="L17" i="2"/>
  <c r="M17" i="2"/>
  <c r="N17" i="2"/>
  <c r="O17" i="2"/>
  <c r="P17" i="2"/>
  <c r="Q17" i="2"/>
  <c r="R17" i="2"/>
  <c r="S17" i="2"/>
  <c r="T17" i="2"/>
  <c r="U17" i="2"/>
  <c r="V17" i="2"/>
  <c r="V74" i="2" s="1"/>
  <c r="W17" i="2"/>
  <c r="W74" i="2" s="1"/>
  <c r="X17" i="2"/>
  <c r="Y17" i="2"/>
  <c r="Z17" i="2"/>
  <c r="G59" i="2"/>
  <c r="H59" i="2"/>
  <c r="I59" i="2"/>
  <c r="J59" i="2"/>
  <c r="K59" i="2"/>
  <c r="L59" i="2"/>
  <c r="M59" i="2"/>
  <c r="N59" i="2"/>
  <c r="O59" i="2"/>
  <c r="O74" i="2" s="1"/>
  <c r="P59" i="2"/>
  <c r="Q59" i="2"/>
  <c r="R59" i="2"/>
  <c r="S59" i="2"/>
  <c r="T59" i="2"/>
  <c r="U59" i="2"/>
  <c r="V59" i="2"/>
  <c r="W59" i="2"/>
  <c r="X59" i="2"/>
  <c r="Y59" i="2"/>
  <c r="Z59" i="2"/>
  <c r="D63" i="2"/>
  <c r="D62" i="2"/>
  <c r="D61" i="2"/>
  <c r="D60" i="2"/>
  <c r="F59" i="2"/>
  <c r="E59" i="2"/>
  <c r="D58" i="2"/>
  <c r="D54" i="2"/>
  <c r="D53" i="2"/>
  <c r="D52" i="2"/>
  <c r="D51" i="2"/>
  <c r="D49" i="2"/>
  <c r="D48" i="2"/>
  <c r="D46" i="2"/>
  <c r="D45" i="2"/>
  <c r="D44" i="2"/>
  <c r="D42" i="2"/>
  <c r="D40" i="2"/>
  <c r="D39" i="2"/>
  <c r="D37" i="2"/>
  <c r="D36" i="2"/>
  <c r="D35" i="2"/>
  <c r="D33" i="2"/>
  <c r="D32" i="2"/>
  <c r="D30" i="2"/>
  <c r="D29" i="2"/>
  <c r="D28" i="2"/>
  <c r="D27" i="2"/>
  <c r="D26" i="2"/>
  <c r="D25" i="2"/>
  <c r="D24" i="2"/>
  <c r="D23" i="2"/>
  <c r="D21" i="2"/>
  <c r="D20" i="2"/>
  <c r="D19" i="2"/>
  <c r="D18" i="2"/>
  <c r="F17" i="2"/>
  <c r="E17" i="2"/>
  <c r="D15" i="2"/>
  <c r="D14" i="2"/>
  <c r="D13" i="2"/>
  <c r="F12" i="2"/>
  <c r="E12" i="2"/>
  <c r="D11" i="2"/>
  <c r="D10" i="2" s="1"/>
  <c r="F10" i="2"/>
  <c r="E10" i="2"/>
  <c r="AA16" i="1"/>
  <c r="AA12" i="1"/>
  <c r="AA10" i="1"/>
  <c r="AA71" i="1"/>
  <c r="AA70" i="1"/>
  <c r="AA69" i="1"/>
  <c r="AA68" i="1"/>
  <c r="AA67" i="1"/>
  <c r="AA66" i="1"/>
  <c r="AA65" i="1"/>
  <c r="AA64" i="1"/>
  <c r="AA63" i="1"/>
  <c r="AA62" i="1"/>
  <c r="AA60" i="1"/>
  <c r="AA59" i="1"/>
  <c r="AA11" i="1"/>
  <c r="AA13" i="1"/>
  <c r="AA14" i="1"/>
  <c r="AA15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17" i="1" s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D11" i="1"/>
  <c r="E10" i="1"/>
  <c r="F10" i="1"/>
  <c r="L10" i="1"/>
  <c r="M10" i="1"/>
  <c r="N10" i="1"/>
  <c r="O10" i="1"/>
  <c r="E12" i="1"/>
  <c r="F12" i="1"/>
  <c r="L14" i="1"/>
  <c r="P15" i="1"/>
  <c r="L16" i="1"/>
  <c r="M16" i="1"/>
  <c r="N16" i="1"/>
  <c r="O16" i="1"/>
  <c r="P16" i="1"/>
  <c r="Q16" i="1"/>
  <c r="R16" i="1"/>
  <c r="S16" i="1"/>
  <c r="E17" i="1"/>
  <c r="F17" i="1"/>
  <c r="N18" i="1"/>
  <c r="Q18" i="1"/>
  <c r="R19" i="1"/>
  <c r="L20" i="1"/>
  <c r="O20" i="1" s="1"/>
  <c r="M20" i="1"/>
  <c r="N21" i="1"/>
  <c r="Q21" i="1"/>
  <c r="M23" i="1"/>
  <c r="N24" i="1"/>
  <c r="P24" i="1"/>
  <c r="Q24" i="1"/>
  <c r="R25" i="1"/>
  <c r="M26" i="1"/>
  <c r="N27" i="1"/>
  <c r="Q27" i="1"/>
  <c r="R28" i="1"/>
  <c r="Q30" i="1"/>
  <c r="L31" i="1"/>
  <c r="O31" i="1" s="1"/>
  <c r="M31" i="1"/>
  <c r="N31" i="1"/>
  <c r="P31" i="1"/>
  <c r="Q31" i="1"/>
  <c r="R31" i="1"/>
  <c r="S31" i="1" s="1"/>
  <c r="L32" i="1"/>
  <c r="M32" i="1"/>
  <c r="N33" i="1"/>
  <c r="P33" i="1"/>
  <c r="S33" i="1" s="1"/>
  <c r="Q33" i="1"/>
  <c r="R34" i="1"/>
  <c r="M35" i="1"/>
  <c r="N36" i="1"/>
  <c r="P36" i="1"/>
  <c r="Q36" i="1"/>
  <c r="Q37" i="1"/>
  <c r="R37" i="1"/>
  <c r="L38" i="1"/>
  <c r="O38" i="1" s="1"/>
  <c r="Y38" i="1" s="1"/>
  <c r="Z38" i="1" s="1"/>
  <c r="M38" i="1"/>
  <c r="N38" i="1"/>
  <c r="P38" i="1"/>
  <c r="S38" i="1" s="1"/>
  <c r="Q38" i="1"/>
  <c r="R38" i="1"/>
  <c r="Q39" i="1"/>
  <c r="R40" i="1"/>
  <c r="L42" i="1"/>
  <c r="O42" i="1" s="1"/>
  <c r="M42" i="1"/>
  <c r="L43" i="1"/>
  <c r="M43" i="1"/>
  <c r="N43" i="1"/>
  <c r="O43" i="1" s="1"/>
  <c r="P43" i="1"/>
  <c r="S43" i="1" s="1"/>
  <c r="Q43" i="1"/>
  <c r="R43" i="1"/>
  <c r="R44" i="1"/>
  <c r="M45" i="1"/>
  <c r="N46" i="1"/>
  <c r="P46" i="1"/>
  <c r="Q46" i="1"/>
  <c r="Q48" i="1"/>
  <c r="R48" i="1"/>
  <c r="L49" i="1"/>
  <c r="M49" i="1"/>
  <c r="N51" i="1"/>
  <c r="Q51" i="1"/>
  <c r="R52" i="1"/>
  <c r="L54" i="1"/>
  <c r="M54" i="1"/>
  <c r="L55" i="1"/>
  <c r="M55" i="1"/>
  <c r="N55" i="1"/>
  <c r="O55" i="1" s="1"/>
  <c r="P55" i="1"/>
  <c r="S55" i="1" s="1"/>
  <c r="Q55" i="1"/>
  <c r="R55" i="1"/>
  <c r="E58" i="1"/>
  <c r="E72" i="1" s="1"/>
  <c r="F58" i="1"/>
  <c r="P61" i="1"/>
  <c r="Q61" i="1"/>
  <c r="R61" i="1"/>
  <c r="S61" i="1"/>
  <c r="Q62" i="1"/>
  <c r="R62" i="1"/>
  <c r="L63" i="1"/>
  <c r="M63" i="1"/>
  <c r="N63" i="1"/>
  <c r="O63" i="1"/>
  <c r="P63" i="1"/>
  <c r="Q63" i="1"/>
  <c r="R63" i="1"/>
  <c r="S63" i="1"/>
  <c r="L64" i="1"/>
  <c r="M64" i="1"/>
  <c r="N64" i="1"/>
  <c r="O64" i="1"/>
  <c r="P64" i="1"/>
  <c r="Q64" i="1"/>
  <c r="R64" i="1"/>
  <c r="S64" i="1"/>
  <c r="L66" i="1"/>
  <c r="M66" i="1"/>
  <c r="N66" i="1"/>
  <c r="O66" i="1"/>
  <c r="P66" i="1"/>
  <c r="S66" i="1" s="1"/>
  <c r="Q66" i="1"/>
  <c r="R66" i="1"/>
  <c r="V70" i="1"/>
  <c r="V69" i="1"/>
  <c r="V68" i="1"/>
  <c r="V66" i="1"/>
  <c r="V64" i="1"/>
  <c r="Y64" i="1" s="1"/>
  <c r="Z64" i="1" s="1"/>
  <c r="X63" i="1"/>
  <c r="X58" i="1" s="1"/>
  <c r="V63" i="1"/>
  <c r="V62" i="1"/>
  <c r="D62" i="1"/>
  <c r="L62" i="1" s="1"/>
  <c r="V61" i="1"/>
  <c r="D61" i="1"/>
  <c r="L61" i="1" s="1"/>
  <c r="V60" i="1"/>
  <c r="D60" i="1"/>
  <c r="P60" i="1" s="1"/>
  <c r="V59" i="1"/>
  <c r="D59" i="1"/>
  <c r="L59" i="1" s="1"/>
  <c r="W58" i="1"/>
  <c r="U58" i="1"/>
  <c r="Z57" i="1"/>
  <c r="V55" i="1"/>
  <c r="V54" i="1"/>
  <c r="D54" i="1"/>
  <c r="N54" i="1" s="1"/>
  <c r="V52" i="1"/>
  <c r="D52" i="1"/>
  <c r="L52" i="1" s="1"/>
  <c r="V51" i="1"/>
  <c r="D51" i="1"/>
  <c r="R51" i="1" s="1"/>
  <c r="V50" i="1"/>
  <c r="Y50" i="1" s="1"/>
  <c r="Z50" i="1" s="1"/>
  <c r="V49" i="1"/>
  <c r="D49" i="1"/>
  <c r="N49" i="1" s="1"/>
  <c r="X48" i="1"/>
  <c r="V48" i="1"/>
  <c r="D48" i="1"/>
  <c r="L48" i="1" s="1"/>
  <c r="V46" i="1"/>
  <c r="D46" i="1"/>
  <c r="R46" i="1" s="1"/>
  <c r="X45" i="1"/>
  <c r="V45" i="1"/>
  <c r="D45" i="1"/>
  <c r="N45" i="1" s="1"/>
  <c r="V44" i="1"/>
  <c r="D44" i="1"/>
  <c r="L44" i="1" s="1"/>
  <c r="X43" i="1"/>
  <c r="V43" i="1"/>
  <c r="X42" i="1"/>
  <c r="V42" i="1"/>
  <c r="D42" i="1"/>
  <c r="N42" i="1" s="1"/>
  <c r="V40" i="1"/>
  <c r="D40" i="1"/>
  <c r="L40" i="1" s="1"/>
  <c r="V39" i="1"/>
  <c r="D39" i="1"/>
  <c r="R39" i="1" s="1"/>
  <c r="V38" i="1"/>
  <c r="X37" i="1"/>
  <c r="V37" i="1"/>
  <c r="D37" i="1"/>
  <c r="L37" i="1" s="1"/>
  <c r="V36" i="1"/>
  <c r="D36" i="1"/>
  <c r="R36" i="1" s="1"/>
  <c r="V35" i="1"/>
  <c r="D35" i="1"/>
  <c r="N35" i="1" s="1"/>
  <c r="X34" i="1"/>
  <c r="V34" i="1"/>
  <c r="D34" i="1"/>
  <c r="L34" i="1" s="1"/>
  <c r="X33" i="1"/>
  <c r="V33" i="1"/>
  <c r="D33" i="1"/>
  <c r="R33" i="1" s="1"/>
  <c r="X32" i="1"/>
  <c r="V32" i="1"/>
  <c r="D32" i="1"/>
  <c r="N32" i="1" s="1"/>
  <c r="V31" i="1"/>
  <c r="V30" i="1"/>
  <c r="D30" i="1"/>
  <c r="R30" i="1" s="1"/>
  <c r="X29" i="1"/>
  <c r="V29" i="1"/>
  <c r="D29" i="1"/>
  <c r="N29" i="1" s="1"/>
  <c r="X28" i="1"/>
  <c r="V28" i="1"/>
  <c r="D28" i="1"/>
  <c r="L28" i="1" s="1"/>
  <c r="X27" i="1"/>
  <c r="V27" i="1"/>
  <c r="D27" i="1"/>
  <c r="R27" i="1" s="1"/>
  <c r="X26" i="1"/>
  <c r="V26" i="1"/>
  <c r="D26" i="1"/>
  <c r="N26" i="1" s="1"/>
  <c r="X25" i="1"/>
  <c r="V25" i="1"/>
  <c r="D25" i="1"/>
  <c r="L25" i="1" s="1"/>
  <c r="X24" i="1"/>
  <c r="V24" i="1"/>
  <c r="D24" i="1"/>
  <c r="R24" i="1" s="1"/>
  <c r="V23" i="1"/>
  <c r="D23" i="1"/>
  <c r="N23" i="1" s="1"/>
  <c r="X22" i="1"/>
  <c r="V22" i="1"/>
  <c r="D22" i="1"/>
  <c r="L22" i="1" s="1"/>
  <c r="X21" i="1"/>
  <c r="V21" i="1"/>
  <c r="D21" i="1"/>
  <c r="R21" i="1" s="1"/>
  <c r="V20" i="1"/>
  <c r="D20" i="1"/>
  <c r="N20" i="1" s="1"/>
  <c r="V19" i="1"/>
  <c r="D19" i="1"/>
  <c r="L19" i="1" s="1"/>
  <c r="X18" i="1"/>
  <c r="V18" i="1"/>
  <c r="D18" i="1"/>
  <c r="R18" i="1" s="1"/>
  <c r="W17" i="1"/>
  <c r="U17" i="1"/>
  <c r="X16" i="1"/>
  <c r="X12" i="1" s="1"/>
  <c r="V16" i="1"/>
  <c r="Y16" i="1" s="1"/>
  <c r="Z16" i="1" s="1"/>
  <c r="V15" i="1"/>
  <c r="D15" i="1"/>
  <c r="L15" i="1" s="1"/>
  <c r="V14" i="1"/>
  <c r="D14" i="1"/>
  <c r="P14" i="1" s="1"/>
  <c r="V13" i="1"/>
  <c r="D13" i="1"/>
  <c r="L13" i="1" s="1"/>
  <c r="W12" i="1"/>
  <c r="U12" i="1"/>
  <c r="V11" i="1"/>
  <c r="V10" i="1" s="1"/>
  <c r="D10" i="1"/>
  <c r="Z10" i="1"/>
  <c r="Y10" i="1"/>
  <c r="X10" i="1"/>
  <c r="W10" i="1"/>
  <c r="U10" i="1"/>
  <c r="AA12" i="2" l="1"/>
  <c r="Z74" i="2"/>
  <c r="N74" i="2"/>
  <c r="P74" i="2"/>
  <c r="X74" i="2"/>
  <c r="L74" i="2"/>
  <c r="U74" i="2"/>
  <c r="I74" i="2"/>
  <c r="R74" i="2"/>
  <c r="Q74" i="2"/>
  <c r="AA59" i="2"/>
  <c r="AA17" i="2"/>
  <c r="AA74" i="2" s="1"/>
  <c r="Y74" i="2"/>
  <c r="M74" i="2"/>
  <c r="Y66" i="1"/>
  <c r="Z66" i="1" s="1"/>
  <c r="F72" i="1"/>
  <c r="AA61" i="1"/>
  <c r="Y31" i="1"/>
  <c r="Z31" i="1" s="1"/>
  <c r="E74" i="2"/>
  <c r="F74" i="2"/>
  <c r="D59" i="2"/>
  <c r="D17" i="2"/>
  <c r="D12" i="2"/>
  <c r="L12" i="1"/>
  <c r="S14" i="1"/>
  <c r="O32" i="1"/>
  <c r="O61" i="1"/>
  <c r="S24" i="1"/>
  <c r="S46" i="1"/>
  <c r="S36" i="1"/>
  <c r="O62" i="1"/>
  <c r="O40" i="1"/>
  <c r="Y40" i="1" s="1"/>
  <c r="Z40" i="1" s="1"/>
  <c r="O49" i="1"/>
  <c r="Y49" i="1" s="1"/>
  <c r="Z49" i="1" s="1"/>
  <c r="O54" i="1"/>
  <c r="Y35" i="1"/>
  <c r="Z35" i="1" s="1"/>
  <c r="M29" i="1"/>
  <c r="Q11" i="1"/>
  <c r="Q10" i="1" s="1"/>
  <c r="N60" i="1"/>
  <c r="P51" i="1"/>
  <c r="S51" i="1" s="1"/>
  <c r="L45" i="1"/>
  <c r="O45" i="1" s="1"/>
  <c r="P39" i="1"/>
  <c r="S39" i="1" s="1"/>
  <c r="L35" i="1"/>
  <c r="O35" i="1" s="1"/>
  <c r="P30" i="1"/>
  <c r="S30" i="1" s="1"/>
  <c r="L29" i="1"/>
  <c r="P27" i="1"/>
  <c r="S27" i="1" s="1"/>
  <c r="L26" i="1"/>
  <c r="O26" i="1" s="1"/>
  <c r="Y26" i="1" s="1"/>
  <c r="Z26" i="1" s="1"/>
  <c r="L23" i="1"/>
  <c r="O23" i="1" s="1"/>
  <c r="Y23" i="1" s="1"/>
  <c r="Z23" i="1" s="1"/>
  <c r="P21" i="1"/>
  <c r="S21" i="1" s="1"/>
  <c r="P18" i="1"/>
  <c r="R15" i="1"/>
  <c r="N14" i="1"/>
  <c r="P11" i="1"/>
  <c r="M60" i="1"/>
  <c r="Q15" i="1"/>
  <c r="M14" i="1"/>
  <c r="Q52" i="1"/>
  <c r="M51" i="1"/>
  <c r="M46" i="1"/>
  <c r="Q44" i="1"/>
  <c r="Q40" i="1"/>
  <c r="M39" i="1"/>
  <c r="M36" i="1"/>
  <c r="Q34" i="1"/>
  <c r="M33" i="1"/>
  <c r="M30" i="1"/>
  <c r="Q28" i="1"/>
  <c r="M27" i="1"/>
  <c r="Q25" i="1"/>
  <c r="M24" i="1"/>
  <c r="Q22" i="1"/>
  <c r="M21" i="1"/>
  <c r="Q19" i="1"/>
  <c r="Q17" i="1" s="1"/>
  <c r="M18" i="1"/>
  <c r="L60" i="1"/>
  <c r="O60" i="1" s="1"/>
  <c r="Y60" i="1" s="1"/>
  <c r="Z60" i="1" s="1"/>
  <c r="V12" i="1"/>
  <c r="N61" i="1"/>
  <c r="R59" i="1"/>
  <c r="P52" i="1"/>
  <c r="L51" i="1"/>
  <c r="P48" i="1"/>
  <c r="S48" i="1" s="1"/>
  <c r="L46" i="1"/>
  <c r="P44" i="1"/>
  <c r="P40" i="1"/>
  <c r="S40" i="1" s="1"/>
  <c r="L39" i="1"/>
  <c r="P37" i="1"/>
  <c r="S37" i="1" s="1"/>
  <c r="L36" i="1"/>
  <c r="O36" i="1" s="1"/>
  <c r="Y36" i="1" s="1"/>
  <c r="Z36" i="1" s="1"/>
  <c r="P34" i="1"/>
  <c r="S34" i="1" s="1"/>
  <c r="L33" i="1"/>
  <c r="O33" i="1" s="1"/>
  <c r="L30" i="1"/>
  <c r="P28" i="1"/>
  <c r="S28" i="1" s="1"/>
  <c r="L27" i="1"/>
  <c r="O27" i="1" s="1"/>
  <c r="P25" i="1"/>
  <c r="S25" i="1" s="1"/>
  <c r="L24" i="1"/>
  <c r="O24" i="1" s="1"/>
  <c r="Y24" i="1" s="1"/>
  <c r="Z24" i="1" s="1"/>
  <c r="P22" i="1"/>
  <c r="S22" i="1" s="1"/>
  <c r="L21" i="1"/>
  <c r="P19" i="1"/>
  <c r="S19" i="1" s="1"/>
  <c r="L18" i="1"/>
  <c r="N15" i="1"/>
  <c r="R13" i="1"/>
  <c r="M61" i="1"/>
  <c r="Q59" i="1"/>
  <c r="M15" i="1"/>
  <c r="O15" i="1" s="1"/>
  <c r="Y15" i="1" s="1"/>
  <c r="Z15" i="1" s="1"/>
  <c r="Q13" i="1"/>
  <c r="Q12" i="1" s="1"/>
  <c r="P62" i="1"/>
  <c r="S62" i="1" s="1"/>
  <c r="P59" i="1"/>
  <c r="R54" i="1"/>
  <c r="N52" i="1"/>
  <c r="R49" i="1"/>
  <c r="N48" i="1"/>
  <c r="R45" i="1"/>
  <c r="N44" i="1"/>
  <c r="R42" i="1"/>
  <c r="N40" i="1"/>
  <c r="N37" i="1"/>
  <c r="R35" i="1"/>
  <c r="N34" i="1"/>
  <c r="R32" i="1"/>
  <c r="R29" i="1"/>
  <c r="N28" i="1"/>
  <c r="R26" i="1"/>
  <c r="R17" i="1" s="1"/>
  <c r="N25" i="1"/>
  <c r="R23" i="1"/>
  <c r="N22" i="1"/>
  <c r="R20" i="1"/>
  <c r="N19" i="1"/>
  <c r="N17" i="1" s="1"/>
  <c r="P13" i="1"/>
  <c r="Y55" i="1"/>
  <c r="Z55" i="1" s="1"/>
  <c r="Q54" i="1"/>
  <c r="M52" i="1"/>
  <c r="O52" i="1" s="1"/>
  <c r="Y52" i="1" s="1"/>
  <c r="Z52" i="1" s="1"/>
  <c r="Q49" i="1"/>
  <c r="M48" i="1"/>
  <c r="O48" i="1" s="1"/>
  <c r="Y48" i="1" s="1"/>
  <c r="Z48" i="1" s="1"/>
  <c r="Q45" i="1"/>
  <c r="M44" i="1"/>
  <c r="O44" i="1" s="1"/>
  <c r="Y44" i="1" s="1"/>
  <c r="Z44" i="1" s="1"/>
  <c r="Q42" i="1"/>
  <c r="M40" i="1"/>
  <c r="M37" i="1"/>
  <c r="O37" i="1" s="1"/>
  <c r="Y37" i="1" s="1"/>
  <c r="Z37" i="1" s="1"/>
  <c r="Q35" i="1"/>
  <c r="M34" i="1"/>
  <c r="O34" i="1" s="1"/>
  <c r="Y34" i="1" s="1"/>
  <c r="Z34" i="1" s="1"/>
  <c r="Q32" i="1"/>
  <c r="Q29" i="1"/>
  <c r="M28" i="1"/>
  <c r="O28" i="1" s="1"/>
  <c r="Q26" i="1"/>
  <c r="M25" i="1"/>
  <c r="O25" i="1" s="1"/>
  <c r="Y25" i="1" s="1"/>
  <c r="Z25" i="1" s="1"/>
  <c r="Q23" i="1"/>
  <c r="M22" i="1"/>
  <c r="O22" i="1" s="1"/>
  <c r="Y22" i="1" s="1"/>
  <c r="Z22" i="1" s="1"/>
  <c r="Q20" i="1"/>
  <c r="M19" i="1"/>
  <c r="R22" i="1"/>
  <c r="Y63" i="1"/>
  <c r="Z63" i="1" s="1"/>
  <c r="N62" i="1"/>
  <c r="R60" i="1"/>
  <c r="N59" i="1"/>
  <c r="N58" i="1" s="1"/>
  <c r="P54" i="1"/>
  <c r="P49" i="1"/>
  <c r="S49" i="1" s="1"/>
  <c r="P45" i="1"/>
  <c r="S45" i="1" s="1"/>
  <c r="P42" i="1"/>
  <c r="S42" i="1" s="1"/>
  <c r="P35" i="1"/>
  <c r="S35" i="1" s="1"/>
  <c r="P32" i="1"/>
  <c r="P29" i="1"/>
  <c r="P26" i="1"/>
  <c r="P23" i="1"/>
  <c r="P20" i="1"/>
  <c r="S20" i="1" s="1"/>
  <c r="R14" i="1"/>
  <c r="N13" i="1"/>
  <c r="N39" i="1"/>
  <c r="N30" i="1"/>
  <c r="D58" i="1"/>
  <c r="AA58" i="1" s="1"/>
  <c r="AA72" i="1" s="1"/>
  <c r="M62" i="1"/>
  <c r="Q60" i="1"/>
  <c r="S60" i="1" s="1"/>
  <c r="M59" i="1"/>
  <c r="O59" i="1" s="1"/>
  <c r="Q14" i="1"/>
  <c r="M13" i="1"/>
  <c r="O13" i="1" s="1"/>
  <c r="Y43" i="1"/>
  <c r="Z43" i="1" s="1"/>
  <c r="R11" i="1"/>
  <c r="R10" i="1" s="1"/>
  <c r="X17" i="1"/>
  <c r="X72" i="1" s="1"/>
  <c r="U72" i="1"/>
  <c r="W72" i="1"/>
  <c r="Y27" i="1"/>
  <c r="Z27" i="1" s="1"/>
  <c r="Y42" i="1"/>
  <c r="Z42" i="1" s="1"/>
  <c r="V58" i="1"/>
  <c r="Y54" i="1"/>
  <c r="Z54" i="1" s="1"/>
  <c r="V17" i="1"/>
  <c r="Y32" i="1"/>
  <c r="Z32" i="1" s="1"/>
  <c r="Y33" i="1"/>
  <c r="Z33" i="1" s="1"/>
  <c r="D17" i="1"/>
  <c r="D12" i="1"/>
  <c r="Y20" i="1"/>
  <c r="Z20" i="1" s="1"/>
  <c r="Y45" i="1"/>
  <c r="Z45" i="1" s="1"/>
  <c r="V72" i="1" l="1"/>
  <c r="O58" i="1"/>
  <c r="D74" i="2"/>
  <c r="O18" i="1"/>
  <c r="L17" i="1"/>
  <c r="M17" i="1"/>
  <c r="O39" i="1"/>
  <c r="Y39" i="1" s="1"/>
  <c r="Z39" i="1" s="1"/>
  <c r="S18" i="1"/>
  <c r="P17" i="1"/>
  <c r="Q72" i="1"/>
  <c r="O21" i="1"/>
  <c r="Y21" i="1" s="1"/>
  <c r="Z21" i="1" s="1"/>
  <c r="S54" i="1"/>
  <c r="P58" i="1"/>
  <c r="S59" i="1"/>
  <c r="S58" i="1" s="1"/>
  <c r="S44" i="1"/>
  <c r="N12" i="1"/>
  <c r="N72" i="1" s="1"/>
  <c r="O46" i="1"/>
  <c r="Y46" i="1" s="1"/>
  <c r="Z46" i="1" s="1"/>
  <c r="S13" i="1"/>
  <c r="S12" i="1" s="1"/>
  <c r="P12" i="1"/>
  <c r="O51" i="1"/>
  <c r="Y51" i="1" s="1"/>
  <c r="Z51" i="1" s="1"/>
  <c r="O14" i="1"/>
  <c r="O12" i="1" s="1"/>
  <c r="O29" i="1"/>
  <c r="Y29" i="1" s="1"/>
  <c r="Z29" i="1" s="1"/>
  <c r="O19" i="1"/>
  <c r="Y19" i="1" s="1"/>
  <c r="Z19" i="1" s="1"/>
  <c r="D72" i="1"/>
  <c r="S23" i="1"/>
  <c r="S52" i="1"/>
  <c r="S15" i="1"/>
  <c r="M12" i="1"/>
  <c r="S26" i="1"/>
  <c r="Q58" i="1"/>
  <c r="O30" i="1"/>
  <c r="R58" i="1"/>
  <c r="R72" i="1" s="1"/>
  <c r="L58" i="1"/>
  <c r="L72" i="1" s="1"/>
  <c r="S29" i="1"/>
  <c r="M58" i="1"/>
  <c r="S32" i="1"/>
  <c r="R12" i="1"/>
  <c r="S11" i="1"/>
  <c r="S10" i="1" s="1"/>
  <c r="P10" i="1"/>
  <c r="Y30" i="1"/>
  <c r="Z30" i="1" s="1"/>
  <c r="Y28" i="1"/>
  <c r="Z28" i="1" s="1"/>
  <c r="Y62" i="1"/>
  <c r="Z62" i="1" s="1"/>
  <c r="Y61" i="1"/>
  <c r="Z61" i="1" s="1"/>
  <c r="S17" i="1" l="1"/>
  <c r="Y14" i="1"/>
  <c r="Z14" i="1" s="1"/>
  <c r="M72" i="1"/>
  <c r="P72" i="1"/>
  <c r="S72" i="1"/>
  <c r="O17" i="1"/>
  <c r="O72" i="1" s="1"/>
  <c r="Y18" i="1"/>
  <c r="Z18" i="1" s="1"/>
  <c r="Y13" i="1"/>
  <c r="Y59" i="1"/>
  <c r="Y17" i="1"/>
  <c r="Z17" i="1"/>
  <c r="Z59" i="1" l="1"/>
  <c r="Z58" i="1" s="1"/>
  <c r="Y58" i="1"/>
  <c r="Z13" i="1"/>
  <c r="Z12" i="1" s="1"/>
  <c r="Z72" i="1" s="1"/>
  <c r="Y12" i="1"/>
  <c r="Y72" i="1" s="1"/>
</calcChain>
</file>

<file path=xl/sharedStrings.xml><?xml version="1.0" encoding="utf-8"?>
<sst xmlns="http://schemas.openxmlformats.org/spreadsheetml/2006/main" count="344" uniqueCount="138">
  <si>
    <t>CÔNG TY TNHH MTV TM VÀ DV NGỌC THƠM</t>
  </si>
  <si>
    <t>Đ/C: 12/14/18 Đường 49, Khu Phố 7, P.Hiệp Bình Chánh, TP. Thủ Đức, TP. HCM</t>
  </si>
  <si>
    <t>MST: 0309391503</t>
  </si>
  <si>
    <t>STT</t>
  </si>
  <si>
    <t>Họ &amp; tên</t>
  </si>
  <si>
    <t>Chức vụ</t>
  </si>
  <si>
    <t>Lương đóng BHXH</t>
  </si>
  <si>
    <t>Ngày công</t>
  </si>
  <si>
    <t>Lương Căn bản</t>
  </si>
  <si>
    <t>Phụ cấp</t>
  </si>
  <si>
    <t>Hoa hồng doanh thu</t>
  </si>
  <si>
    <t>Tổng lương</t>
  </si>
  <si>
    <t>Các khoản giảm trừ</t>
  </si>
  <si>
    <t>Các khoản trừ vào CP QLDN</t>
  </si>
  <si>
    <t>Thực nhận</t>
  </si>
  <si>
    <t>Ký tên</t>
  </si>
  <si>
    <t>TNCT</t>
  </si>
  <si>
    <t>KTBT</t>
  </si>
  <si>
    <t>NPT</t>
  </si>
  <si>
    <t>TNTT</t>
  </si>
  <si>
    <t>Thuế TNCN</t>
  </si>
  <si>
    <t>PC trách nhiệm, chức vụ, độc hại</t>
  </si>
  <si>
    <t>Xăng xe, điện thoại, nhà ở</t>
  </si>
  <si>
    <t>Tiền cơm</t>
  </si>
  <si>
    <t>BHXH (8%)</t>
  </si>
  <si>
    <t>BHYT (1.5%)</t>
  </si>
  <si>
    <t>BHTN (1%)</t>
  </si>
  <si>
    <t>Cộng</t>
  </si>
  <si>
    <t>BHXH (17.5%)</t>
  </si>
  <si>
    <t>BHYT (3%)</t>
  </si>
  <si>
    <t>10=6+7+8+9</t>
  </si>
  <si>
    <t>11=4*8%</t>
  </si>
  <si>
    <t>12=4*1.5%</t>
  </si>
  <si>
    <t>13=4*1%</t>
  </si>
  <si>
    <t>14=11+12+13</t>
  </si>
  <si>
    <t>15=4*17.5%</t>
  </si>
  <si>
    <t>16=4*3%</t>
  </si>
  <si>
    <t>17=4*1%</t>
  </si>
  <si>
    <t>18=15+16+17</t>
  </si>
  <si>
    <t>19=10-14</t>
  </si>
  <si>
    <t>BAN GIÁM ĐỐC ( K TÍNH VÀO CP )</t>
  </si>
  <si>
    <t>Trần Thị Thơm</t>
  </si>
  <si>
    <t>CT</t>
  </si>
  <si>
    <t>BAN GIÁM ĐỐC</t>
  </si>
  <si>
    <t>Đặng Xuân Ngọc</t>
  </si>
  <si>
    <t>GĐ</t>
  </si>
  <si>
    <t>Nguyễn Bảo Thạch</t>
  </si>
  <si>
    <t>PGĐ</t>
  </si>
  <si>
    <t>Trần Thị Huệ</t>
  </si>
  <si>
    <t>Nguyễn Văn Lê Hoàng</t>
  </si>
  <si>
    <t>GĐTC</t>
  </si>
  <si>
    <t>BỘ PHẬN KINH DOANH</t>
  </si>
  <si>
    <t>Nguyễn Hoàng Thực</t>
  </si>
  <si>
    <t>NVGH</t>
  </si>
  <si>
    <t>Lê Kim Đãng</t>
  </si>
  <si>
    <t>Trần Cao Hoàng Tâm</t>
  </si>
  <si>
    <t>Trần Kỳ Tâm</t>
  </si>
  <si>
    <t>NVKD</t>
  </si>
  <si>
    <t>Trần Anh Quỳnh</t>
  </si>
  <si>
    <t>Nguyễn Quốc Minh</t>
  </si>
  <si>
    <t>Phạm Duy Khánh</t>
  </si>
  <si>
    <t>Hoàng Thanh Huy</t>
  </si>
  <si>
    <t>Nguyễn Văn Thạch</t>
  </si>
  <si>
    <t>Đào Ngọc Chín</t>
  </si>
  <si>
    <t>Hứa Thị Ngọc Thơ</t>
  </si>
  <si>
    <t>Trương Quang Thanh</t>
  </si>
  <si>
    <t>Nguyễn Thiên Trang</t>
  </si>
  <si>
    <t>Nguyễn Thiên Thanh</t>
  </si>
  <si>
    <t>Phạm Văn Tình</t>
  </si>
  <si>
    <t>Nguyễn Minh Sơn</t>
  </si>
  <si>
    <t>Phan Trọng Cường</t>
  </si>
  <si>
    <t>Huỳnh Thanh Phong</t>
  </si>
  <si>
    <t>NVK</t>
  </si>
  <si>
    <t>Trần Bảo Trâm</t>
  </si>
  <si>
    <t>Giang Ngọc Khánh</t>
  </si>
  <si>
    <t>Nguyễn Văn Vinh</t>
  </si>
  <si>
    <t>Nguyễn Quốc Thái</t>
  </si>
  <si>
    <t>Trần Hạo Nhị</t>
  </si>
  <si>
    <t>Nguyễn Văn Đạt</t>
  </si>
  <si>
    <t>Bùi Thị Kim Dung</t>
  </si>
  <si>
    <t>TPKD</t>
  </si>
  <si>
    <t>Dương Thị Kim Hồng</t>
  </si>
  <si>
    <t>GSBH</t>
  </si>
  <si>
    <t>Nguyễn Hữu Phước</t>
  </si>
  <si>
    <t>Vũ Anh Tuấn</t>
  </si>
  <si>
    <t>Hoàng Đức Thanh</t>
  </si>
  <si>
    <t>Nguyễn Thanh Phương</t>
  </si>
  <si>
    <t>Đỗ Minh Quang</t>
  </si>
  <si>
    <t>Từ Hiếu Thịnh</t>
  </si>
  <si>
    <t>Trương Thanh Tài</t>
  </si>
  <si>
    <t>Dương Hùng Anh</t>
  </si>
  <si>
    <t>Lê Tuấn Anh</t>
  </si>
  <si>
    <t>Trần Như Hiếu</t>
  </si>
  <si>
    <t>Tô Quốc Sang</t>
  </si>
  <si>
    <t>Hồ Thanh Nguyện</t>
  </si>
  <si>
    <t>quản lý</t>
  </si>
  <si>
    <t>BỘ PHẬN KẾ TOÁN</t>
  </si>
  <si>
    <t>Hàng Minh Thư</t>
  </si>
  <si>
    <t>NVVP</t>
  </si>
  <si>
    <t>Hoàng Thị Hoài Nhi</t>
  </si>
  <si>
    <t>Kế toán</t>
  </si>
  <si>
    <t>Phạm Anh Vũ</t>
  </si>
  <si>
    <t xml:space="preserve">Đặng Thị Xuyến </t>
  </si>
  <si>
    <t>Huỳnh Văn Hùng</t>
  </si>
  <si>
    <t>KTT</t>
  </si>
  <si>
    <t>Đoàn Thị Thanh Hương</t>
  </si>
  <si>
    <t>KTTH</t>
  </si>
  <si>
    <t>Lê Đức Minh</t>
  </si>
  <si>
    <t>Ly Kim Ho</t>
  </si>
  <si>
    <t>KSM</t>
  </si>
  <si>
    <t>Nguyễn Thị Ngọc Mai</t>
  </si>
  <si>
    <t>Nguyễn Thị Kim Huệ</t>
  </si>
  <si>
    <t>NGUYEN THI NGOC ANH</t>
  </si>
  <si>
    <t>TAT TAN HUE</t>
  </si>
  <si>
    <t>kỹ thuật</t>
  </si>
  <si>
    <t>Tổng cộng:</t>
  </si>
  <si>
    <t>Người lập biểu</t>
  </si>
  <si>
    <t xml:space="preserve">          Giám Đốc</t>
  </si>
  <si>
    <t>(ký, ghi rõ họ tên)</t>
  </si>
  <si>
    <t xml:space="preserve">lê đức minh đã nghỉ việc - chưa báo giảm </t>
  </si>
  <si>
    <t>Trương Thanh Tài - chưa báo tăng</t>
  </si>
  <si>
    <t>Dương Hùng Anh - chưa báo tăng</t>
  </si>
  <si>
    <t xml:space="preserve">BẢNG KINH PHÍ CÔNG ĐOÀN </t>
  </si>
  <si>
    <t>Tháng 05 năm 2026</t>
  </si>
  <si>
    <t>KPCĐ</t>
  </si>
  <si>
    <t>BẢNG THANH TOÁN TIỀN LƯƠNG</t>
  </si>
  <si>
    <t>Tháng 06 năm 2026</t>
  </si>
  <si>
    <t>Trương Tấn Dũng</t>
  </si>
  <si>
    <t>Chuyên viên phân tích dữ liệu</t>
  </si>
  <si>
    <t>Tô Thị Vân</t>
  </si>
  <si>
    <t>trợ lý TA</t>
  </si>
  <si>
    <t>Lê Nhựt Phương Oanh</t>
  </si>
  <si>
    <t>Sales</t>
  </si>
  <si>
    <t>Nguyễn Thị Ngọc Ánh</t>
  </si>
  <si>
    <t>Tất Tuấn Huê</t>
  </si>
  <si>
    <t>Nguyễn Thu Quỳnh</t>
  </si>
  <si>
    <t>Đỗ Hoàng Sơn</t>
  </si>
  <si>
    <t xml:space="preserve">Đ/C: 12/14/18 Đường 49, Khu Phố 69, Phường Hiệp Bình, Thành Phố Hồ Chí Minh, Việt Nam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</si>
</sst>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0000_);_(* \(#,##0.00000000\);_(* &quot;-&quot;??_);_(@_)"/>
    <numFmt numFmtId="166" formatCode="_(* #,##0_);_(* \(#,##0\);_(* &quot;-&quot;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6"/>
      <color theme="1"/>
      <name val="Times New Roman"/>
      <family val="1"/>
    </font>
    <font>
      <i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2" applyFont="1" applyAlignment="1">
      <alignment horizontal="left" vertical="center"/>
    </xf>
    <xf numFmtId="0" fontId="3" fillId="0" borderId="0" xfId="2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7" fillId="0" borderId="1" xfId="2" applyFont="1" applyBorder="1" applyAlignment="1">
      <alignment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165" fontId="9" fillId="0" borderId="0" xfId="1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2" borderId="2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/>
    </xf>
    <xf numFmtId="164" fontId="7" fillId="3" borderId="2" xfId="2" applyNumberFormat="1" applyFont="1" applyFill="1" applyBorder="1" applyAlignment="1">
      <alignment horizontal="center" vertical="center" wrapText="1"/>
    </xf>
    <xf numFmtId="164" fontId="8" fillId="3" borderId="2" xfId="2" applyNumberFormat="1" applyFont="1" applyFill="1" applyBorder="1" applyAlignment="1">
      <alignment horizontal="center" vertical="center" wrapText="1"/>
    </xf>
    <xf numFmtId="165" fontId="7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164" fontId="11" fillId="0" borderId="2" xfId="1" applyNumberFormat="1" applyFont="1" applyFill="1" applyBorder="1" applyAlignment="1">
      <alignment vertical="center"/>
    </xf>
    <xf numFmtId="0" fontId="9" fillId="0" borderId="2" xfId="2" applyFont="1" applyBorder="1" applyAlignment="1">
      <alignment horizontal="center" vertical="center" wrapText="1"/>
    </xf>
    <xf numFmtId="164" fontId="9" fillId="0" borderId="2" xfId="3" applyNumberFormat="1" applyFont="1" applyFill="1" applyBorder="1" applyAlignment="1">
      <alignment vertical="center" wrapText="1"/>
    </xf>
    <xf numFmtId="164" fontId="9" fillId="0" borderId="2" xfId="1" applyNumberFormat="1" applyFont="1" applyFill="1" applyBorder="1" applyAlignment="1">
      <alignment vertical="center" wrapText="1"/>
    </xf>
    <xf numFmtId="164" fontId="7" fillId="0" borderId="2" xfId="3" applyNumberFormat="1" applyFont="1" applyFill="1" applyBorder="1" applyAlignment="1">
      <alignment vertical="center" wrapText="1"/>
    </xf>
    <xf numFmtId="164" fontId="9" fillId="0" borderId="2" xfId="2" applyNumberFormat="1" applyFont="1" applyBorder="1" applyAlignment="1">
      <alignment horizontal="left" vertical="center" wrapText="1"/>
    </xf>
    <xf numFmtId="166" fontId="9" fillId="0" borderId="2" xfId="2" applyNumberFormat="1" applyFont="1" applyBorder="1" applyAlignment="1">
      <alignment vertical="center" wrapText="1"/>
    </xf>
    <xf numFmtId="164" fontId="9" fillId="0" borderId="2" xfId="2" applyNumberFormat="1" applyFont="1" applyBorder="1" applyAlignment="1">
      <alignment vertical="center" wrapText="1"/>
    </xf>
    <xf numFmtId="166" fontId="7" fillId="0" borderId="2" xfId="2" applyNumberFormat="1" applyFont="1" applyBorder="1" applyAlignment="1">
      <alignment vertical="center" wrapText="1"/>
    </xf>
    <xf numFmtId="164" fontId="8" fillId="0" borderId="2" xfId="2" applyNumberFormat="1" applyFont="1" applyBorder="1" applyAlignment="1">
      <alignment vertical="center" wrapText="1"/>
    </xf>
    <xf numFmtId="0" fontId="9" fillId="0" borderId="2" xfId="2" applyFont="1" applyBorder="1" applyAlignment="1">
      <alignment vertical="center" wrapText="1"/>
    </xf>
    <xf numFmtId="164" fontId="7" fillId="0" borderId="2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5" fontId="9" fillId="0" borderId="0" xfId="1" applyNumberFormat="1" applyFont="1" applyFill="1" applyAlignment="1">
      <alignment vertical="center"/>
    </xf>
    <xf numFmtId="164" fontId="9" fillId="0" borderId="0" xfId="0" applyNumberFormat="1" applyFont="1" applyAlignment="1">
      <alignment vertical="center"/>
    </xf>
    <xf numFmtId="164" fontId="11" fillId="0" borderId="2" xfId="1" applyNumberFormat="1" applyFont="1" applyFill="1" applyBorder="1" applyAlignment="1">
      <alignment horizontal="left" vertical="center"/>
    </xf>
    <xf numFmtId="0" fontId="11" fillId="0" borderId="7" xfId="2" applyFont="1" applyBorder="1" applyAlignment="1">
      <alignment horizontal="center" vertical="center" wrapText="1"/>
    </xf>
    <xf numFmtId="164" fontId="9" fillId="2" borderId="2" xfId="3" applyNumberFormat="1" applyFont="1" applyFill="1" applyBorder="1" applyAlignment="1">
      <alignment vertical="center" wrapText="1"/>
    </xf>
    <xf numFmtId="0" fontId="9" fillId="0" borderId="9" xfId="2" applyFont="1" applyBorder="1" applyAlignment="1">
      <alignment horizontal="left" vertical="center" wrapText="1"/>
    </xf>
    <xf numFmtId="0" fontId="11" fillId="0" borderId="8" xfId="2" applyFont="1" applyBorder="1" applyAlignment="1">
      <alignment horizontal="left" vertical="center" wrapText="1"/>
    </xf>
    <xf numFmtId="0" fontId="11" fillId="4" borderId="2" xfId="2" applyFont="1" applyFill="1" applyBorder="1" applyAlignment="1">
      <alignment horizontal="center" vertical="center" wrapText="1"/>
    </xf>
    <xf numFmtId="0" fontId="11" fillId="4" borderId="2" xfId="2" applyFont="1" applyFill="1" applyBorder="1" applyAlignment="1">
      <alignment horizontal="left" vertical="center" wrapText="1"/>
    </xf>
    <xf numFmtId="0" fontId="9" fillId="4" borderId="2" xfId="2" applyFont="1" applyFill="1" applyBorder="1" applyAlignment="1">
      <alignment horizontal="left" vertical="center" wrapText="1"/>
    </xf>
    <xf numFmtId="164" fontId="11" fillId="4" borderId="2" xfId="1" applyNumberFormat="1" applyFont="1" applyFill="1" applyBorder="1" applyAlignment="1">
      <alignment vertical="center"/>
    </xf>
    <xf numFmtId="0" fontId="9" fillId="4" borderId="2" xfId="2" applyFont="1" applyFill="1" applyBorder="1" applyAlignment="1">
      <alignment horizontal="center" vertical="center" wrapText="1"/>
    </xf>
    <xf numFmtId="164" fontId="9" fillId="4" borderId="2" xfId="3" applyNumberFormat="1" applyFont="1" applyFill="1" applyBorder="1" applyAlignment="1">
      <alignment vertical="center" wrapText="1"/>
    </xf>
    <xf numFmtId="164" fontId="9" fillId="4" borderId="2" xfId="1" applyNumberFormat="1" applyFont="1" applyFill="1" applyBorder="1" applyAlignment="1">
      <alignment vertical="center" wrapText="1"/>
    </xf>
    <xf numFmtId="164" fontId="7" fillId="4" borderId="2" xfId="3" applyNumberFormat="1" applyFont="1" applyFill="1" applyBorder="1" applyAlignment="1">
      <alignment vertical="center" wrapText="1"/>
    </xf>
    <xf numFmtId="164" fontId="9" fillId="4" borderId="2" xfId="2" applyNumberFormat="1" applyFont="1" applyFill="1" applyBorder="1" applyAlignment="1">
      <alignment horizontal="left" vertical="center" wrapText="1"/>
    </xf>
    <xf numFmtId="166" fontId="9" fillId="4" borderId="2" xfId="2" applyNumberFormat="1" applyFont="1" applyFill="1" applyBorder="1" applyAlignment="1">
      <alignment vertical="center" wrapText="1"/>
    </xf>
    <xf numFmtId="164" fontId="9" fillId="4" borderId="2" xfId="2" applyNumberFormat="1" applyFont="1" applyFill="1" applyBorder="1" applyAlignment="1">
      <alignment vertical="center" wrapText="1"/>
    </xf>
    <xf numFmtId="166" fontId="7" fillId="4" borderId="2" xfId="2" applyNumberFormat="1" applyFont="1" applyFill="1" applyBorder="1" applyAlignment="1">
      <alignment vertical="center" wrapText="1"/>
    </xf>
    <xf numFmtId="164" fontId="8" fillId="4" borderId="2" xfId="2" applyNumberFormat="1" applyFont="1" applyFill="1" applyBorder="1" applyAlignment="1">
      <alignment vertical="center" wrapText="1"/>
    </xf>
    <xf numFmtId="0" fontId="9" fillId="4" borderId="2" xfId="2" applyFont="1" applyFill="1" applyBorder="1" applyAlignment="1">
      <alignment vertical="center" wrapText="1"/>
    </xf>
    <xf numFmtId="164" fontId="7" fillId="4" borderId="2" xfId="0" applyNumberFormat="1" applyFont="1" applyFill="1" applyBorder="1" applyAlignment="1">
      <alignment vertical="center"/>
    </xf>
    <xf numFmtId="164" fontId="9" fillId="4" borderId="2" xfId="0" applyNumberFormat="1" applyFont="1" applyFill="1" applyBorder="1" applyAlignment="1">
      <alignment vertical="center"/>
    </xf>
    <xf numFmtId="164" fontId="11" fillId="4" borderId="2" xfId="1" applyNumberFormat="1" applyFont="1" applyFill="1" applyBorder="1" applyAlignment="1">
      <alignment horizontal="left" vertical="center"/>
    </xf>
    <xf numFmtId="0" fontId="0" fillId="0" borderId="2" xfId="0" applyBorder="1"/>
    <xf numFmtId="0" fontId="7" fillId="0" borderId="2" xfId="2" applyFont="1" applyBorder="1" applyAlignment="1">
      <alignment vertical="center" wrapText="1"/>
    </xf>
    <xf numFmtId="164" fontId="7" fillId="0" borderId="2" xfId="1" applyNumberFormat="1" applyFont="1" applyFill="1" applyBorder="1" applyAlignment="1">
      <alignment vertical="center" wrapText="1"/>
    </xf>
    <xf numFmtId="164" fontId="8" fillId="0" borderId="2" xfId="1" applyNumberFormat="1" applyFont="1" applyFill="1" applyBorder="1" applyAlignment="1">
      <alignment vertical="center" wrapText="1"/>
    </xf>
    <xf numFmtId="0" fontId="13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164" fontId="14" fillId="0" borderId="0" xfId="0" applyNumberFormat="1" applyFont="1" applyAlignment="1">
      <alignment vertical="center"/>
    </xf>
    <xf numFmtId="164" fontId="9" fillId="0" borderId="0" xfId="2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left" vertical="center"/>
    </xf>
    <xf numFmtId="43" fontId="3" fillId="0" borderId="0" xfId="0" applyNumberFormat="1" applyFont="1" applyAlignment="1">
      <alignment vertical="center"/>
    </xf>
    <xf numFmtId="43" fontId="9" fillId="0" borderId="2" xfId="1" applyFont="1" applyFill="1" applyBorder="1" applyAlignment="1">
      <alignment vertical="center"/>
    </xf>
    <xf numFmtId="0" fontId="9" fillId="4" borderId="9" xfId="2" applyFont="1" applyFill="1" applyBorder="1" applyAlignment="1">
      <alignment horizontal="left" vertical="center" wrapText="1"/>
    </xf>
    <xf numFmtId="164" fontId="15" fillId="0" borderId="2" xfId="1" applyNumberFormat="1" applyFont="1" applyFill="1" applyBorder="1" applyAlignment="1">
      <alignment vertical="center"/>
    </xf>
    <xf numFmtId="0" fontId="16" fillId="0" borderId="2" xfId="2" applyFont="1" applyBorder="1" applyAlignment="1">
      <alignment horizontal="center" vertical="center" wrapText="1"/>
    </xf>
    <xf numFmtId="164" fontId="16" fillId="0" borderId="2" xfId="3" applyNumberFormat="1" applyFont="1" applyFill="1" applyBorder="1" applyAlignment="1">
      <alignment vertical="center" wrapText="1"/>
    </xf>
    <xf numFmtId="0" fontId="15" fillId="0" borderId="2" xfId="2" applyFont="1" applyBorder="1" applyAlignment="1">
      <alignment horizontal="left" vertical="center" wrapText="1"/>
    </xf>
    <xf numFmtId="0" fontId="16" fillId="0" borderId="2" xfId="2" applyFont="1" applyBorder="1" applyAlignment="1">
      <alignment horizontal="left" vertical="center" wrapText="1"/>
    </xf>
    <xf numFmtId="0" fontId="15" fillId="4" borderId="2" xfId="2" applyFont="1" applyFill="1" applyBorder="1" applyAlignment="1">
      <alignment horizontal="left" vertical="center" wrapText="1"/>
    </xf>
    <xf numFmtId="0" fontId="16" fillId="4" borderId="2" xfId="2" applyFont="1" applyFill="1" applyBorder="1" applyAlignment="1">
      <alignment horizontal="left" vertical="center" wrapText="1"/>
    </xf>
    <xf numFmtId="164" fontId="15" fillId="4" borderId="2" xfId="1" applyNumberFormat="1" applyFont="1" applyFill="1" applyBorder="1" applyAlignment="1">
      <alignment vertical="center"/>
    </xf>
    <xf numFmtId="0" fontId="16" fillId="4" borderId="2" xfId="2" applyFont="1" applyFill="1" applyBorder="1" applyAlignment="1">
      <alignment horizontal="center" vertical="center" wrapText="1"/>
    </xf>
    <xf numFmtId="164" fontId="16" fillId="4" borderId="2" xfId="3" applyNumberFormat="1" applyFont="1" applyFill="1" applyBorder="1" applyAlignment="1">
      <alignment vertical="center" wrapText="1"/>
    </xf>
    <xf numFmtId="0" fontId="0" fillId="4" borderId="2" xfId="0" applyFill="1" applyBorder="1"/>
    <xf numFmtId="0" fontId="0" fillId="4" borderId="0" xfId="0" applyFill="1"/>
    <xf numFmtId="0" fontId="11" fillId="4" borderId="7" xfId="2" applyFont="1" applyFill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2" fillId="3" borderId="7" xfId="2" applyFont="1" applyFill="1" applyBorder="1" applyAlignment="1">
      <alignment horizontal="center" vertical="center" wrapText="1"/>
    </xf>
    <xf numFmtId="0" fontId="12" fillId="3" borderId="8" xfId="2" applyFont="1" applyFill="1" applyBorder="1" applyAlignment="1">
      <alignment horizontal="center" vertical="center" wrapText="1"/>
    </xf>
    <xf numFmtId="0" fontId="12" fillId="3" borderId="9" xfId="2" applyFont="1" applyFill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9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6F822412-B93D-4E36-B8F7-DA1BE0A3A9A0}"/>
    <cellStyle name="Normal" xfId="0" builtinId="0"/>
    <cellStyle name="Normal 2" xfId="2" xr:uid="{E06EE217-5637-4C39-A80F-6607E832B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ubmitform('8460891335')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submitform('8460891335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E8F4-7917-467F-A381-87AFAECBD1E9}">
  <sheetPr>
    <pageSetUpPr fitToPage="1"/>
  </sheetPr>
  <dimension ref="A1:AD83"/>
  <sheetViews>
    <sheetView workbookViewId="0">
      <selection activeCell="A73" sqref="A73:XFD75"/>
    </sheetView>
  </sheetViews>
  <sheetFormatPr defaultColWidth="9.140625" defaultRowHeight="15" x14ac:dyDescent="0.25"/>
  <cols>
    <col min="1" max="1" width="4.28515625" style="4" customWidth="1"/>
    <col min="2" max="2" width="22.7109375" style="4" customWidth="1"/>
    <col min="3" max="3" width="7.42578125" style="4" bestFit="1" customWidth="1"/>
    <col min="4" max="4" width="12" style="4" customWidth="1"/>
    <col min="5" max="5" width="6" style="4" customWidth="1"/>
    <col min="6" max="6" width="13.140625" style="4" bestFit="1" customWidth="1"/>
    <col min="7" max="7" width="16.7109375" style="4" hidden="1" customWidth="1"/>
    <col min="8" max="8" width="9.42578125" style="4" hidden="1" customWidth="1"/>
    <col min="9" max="9" width="8.28515625" style="4" hidden="1" customWidth="1"/>
    <col min="10" max="10" width="37.140625" style="4" hidden="1" customWidth="1"/>
    <col min="11" max="11" width="10.140625" style="4" hidden="1" customWidth="1"/>
    <col min="12" max="12" width="10.85546875" style="4" hidden="1" customWidth="1"/>
    <col min="13" max="13" width="9.7109375" style="4" hidden="1" customWidth="1"/>
    <col min="14" max="14" width="10.7109375" style="4" hidden="1" customWidth="1"/>
    <col min="15" max="15" width="10.85546875" style="4" hidden="1" customWidth="1"/>
    <col min="16" max="16" width="10.7109375" style="4" hidden="1" customWidth="1"/>
    <col min="17" max="18" width="9.7109375" style="4" hidden="1" customWidth="1"/>
    <col min="19" max="19" width="10.85546875" style="4" hidden="1" customWidth="1"/>
    <col min="20" max="20" width="11.7109375" style="4" hidden="1" customWidth="1"/>
    <col min="21" max="21" width="6" style="4" hidden="1" customWidth="1"/>
    <col min="22" max="26" width="11.7109375" style="4" hidden="1" customWidth="1"/>
    <col min="27" max="27" width="16.7109375" style="4" customWidth="1"/>
    <col min="28" max="28" width="17.5703125" style="4" customWidth="1"/>
    <col min="29" max="29" width="9.85546875" style="4" bestFit="1" customWidth="1"/>
    <col min="30" max="30" width="9.5703125" style="4" bestFit="1" customWidth="1"/>
    <col min="31" max="16384" width="9.140625" style="4"/>
  </cols>
  <sheetData>
    <row r="1" spans="1:30" ht="18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  <c r="O1" s="2"/>
      <c r="P1" s="2"/>
      <c r="Q1" s="2"/>
      <c r="R1" s="2"/>
      <c r="S1" s="2"/>
      <c r="T1" s="2"/>
      <c r="U1" s="2"/>
    </row>
    <row r="2" spans="1:30" ht="15.75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2"/>
      <c r="P2" s="2"/>
      <c r="Q2" s="2"/>
      <c r="R2" s="2"/>
      <c r="S2" s="2"/>
      <c r="T2" s="2"/>
      <c r="U2" s="2"/>
    </row>
    <row r="3" spans="1:30" ht="15.75" x14ac:dyDescent="0.25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L3" s="2"/>
      <c r="M3" s="3"/>
      <c r="N3" s="2"/>
      <c r="O3" s="2"/>
      <c r="P3" s="2"/>
      <c r="Q3" s="2"/>
      <c r="R3" s="2"/>
      <c r="S3" s="2"/>
      <c r="T3" s="2"/>
      <c r="U3" s="2"/>
    </row>
    <row r="4" spans="1:30" ht="20.25" x14ac:dyDescent="0.25">
      <c r="A4" s="105" t="s">
        <v>122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</row>
    <row r="5" spans="1:30" ht="18.75" x14ac:dyDescent="0.25">
      <c r="A5" s="106" t="s">
        <v>123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</row>
    <row r="6" spans="1:30" x14ac:dyDescent="0.25">
      <c r="A6" s="2"/>
      <c r="B6" s="2"/>
      <c r="C6" s="2"/>
      <c r="D6" s="2"/>
      <c r="E6" s="2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"/>
      <c r="U6" s="2"/>
    </row>
    <row r="7" spans="1:30" s="10" customFormat="1" ht="17.25" customHeight="1" x14ac:dyDescent="0.25">
      <c r="A7" s="109" t="s">
        <v>3</v>
      </c>
      <c r="B7" s="109" t="s">
        <v>4</v>
      </c>
      <c r="C7" s="109" t="s">
        <v>5</v>
      </c>
      <c r="D7" s="86" t="s">
        <v>6</v>
      </c>
      <c r="E7" s="86" t="s">
        <v>7</v>
      </c>
      <c r="F7" s="86" t="s">
        <v>8</v>
      </c>
      <c r="G7" s="102" t="s">
        <v>9</v>
      </c>
      <c r="H7" s="103"/>
      <c r="I7" s="104"/>
      <c r="J7" s="86" t="s">
        <v>10</v>
      </c>
      <c r="K7" s="86" t="s">
        <v>11</v>
      </c>
      <c r="L7" s="102" t="s">
        <v>12</v>
      </c>
      <c r="M7" s="103"/>
      <c r="N7" s="103"/>
      <c r="O7" s="104"/>
      <c r="P7" s="102" t="s">
        <v>13</v>
      </c>
      <c r="Q7" s="103"/>
      <c r="R7" s="103"/>
      <c r="S7" s="104"/>
      <c r="T7" s="107" t="s">
        <v>14</v>
      </c>
      <c r="U7" s="96" t="s">
        <v>15</v>
      </c>
      <c r="V7" s="108" t="s">
        <v>16</v>
      </c>
      <c r="W7" s="96" t="s">
        <v>17</v>
      </c>
      <c r="X7" s="96" t="s">
        <v>18</v>
      </c>
      <c r="Y7" s="96" t="s">
        <v>19</v>
      </c>
      <c r="Z7" s="96" t="s">
        <v>20</v>
      </c>
      <c r="AA7" s="86" t="s">
        <v>124</v>
      </c>
      <c r="AB7" s="9"/>
    </row>
    <row r="8" spans="1:30" s="10" customFormat="1" ht="38.25" x14ac:dyDescent="0.25">
      <c r="A8" s="109"/>
      <c r="B8" s="109"/>
      <c r="C8" s="109"/>
      <c r="D8" s="110"/>
      <c r="E8" s="87"/>
      <c r="F8" s="87"/>
      <c r="G8" s="7" t="s">
        <v>21</v>
      </c>
      <c r="H8" s="7" t="s">
        <v>22</v>
      </c>
      <c r="I8" s="7" t="s">
        <v>23</v>
      </c>
      <c r="J8" s="87"/>
      <c r="K8" s="87"/>
      <c r="L8" s="8" t="s">
        <v>24</v>
      </c>
      <c r="M8" s="8" t="s">
        <v>25</v>
      </c>
      <c r="N8" s="8" t="s">
        <v>26</v>
      </c>
      <c r="O8" s="7" t="s">
        <v>27</v>
      </c>
      <c r="P8" s="8" t="s">
        <v>28</v>
      </c>
      <c r="Q8" s="8" t="s">
        <v>29</v>
      </c>
      <c r="R8" s="8" t="s">
        <v>26</v>
      </c>
      <c r="S8" s="7" t="s">
        <v>27</v>
      </c>
      <c r="T8" s="107"/>
      <c r="U8" s="97"/>
      <c r="V8" s="108"/>
      <c r="W8" s="97"/>
      <c r="X8" s="98"/>
      <c r="Y8" s="97"/>
      <c r="Z8" s="97"/>
      <c r="AA8" s="87"/>
      <c r="AB8" s="9"/>
    </row>
    <row r="9" spans="1:30" s="10" customFormat="1" ht="17.25" customHeight="1" x14ac:dyDescent="0.2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/>
      <c r="K9" s="11" t="s">
        <v>30</v>
      </c>
      <c r="L9" s="11" t="s">
        <v>31</v>
      </c>
      <c r="M9" s="11" t="s">
        <v>32</v>
      </c>
      <c r="N9" s="11" t="s">
        <v>33</v>
      </c>
      <c r="O9" s="11" t="s">
        <v>34</v>
      </c>
      <c r="P9" s="11" t="s">
        <v>35</v>
      </c>
      <c r="Q9" s="11" t="s">
        <v>36</v>
      </c>
      <c r="R9" s="11" t="s">
        <v>37</v>
      </c>
      <c r="S9" s="11" t="s">
        <v>38</v>
      </c>
      <c r="T9" s="12" t="s">
        <v>39</v>
      </c>
      <c r="U9" s="13">
        <v>20</v>
      </c>
      <c r="V9" s="13">
        <v>20</v>
      </c>
      <c r="W9" s="13">
        <v>20</v>
      </c>
      <c r="X9" s="13"/>
      <c r="Y9" s="13">
        <v>20</v>
      </c>
      <c r="Z9" s="13">
        <v>20</v>
      </c>
      <c r="AA9" s="11">
        <v>7</v>
      </c>
      <c r="AB9" s="9"/>
    </row>
    <row r="10" spans="1:30" s="17" customFormat="1" ht="17.25" customHeight="1" x14ac:dyDescent="0.25">
      <c r="A10" s="99" t="s">
        <v>40</v>
      </c>
      <c r="B10" s="100"/>
      <c r="C10" s="101"/>
      <c r="D10" s="14">
        <f>SUM(D11:D11)</f>
        <v>10764000</v>
      </c>
      <c r="E10" s="14">
        <f t="shared" ref="E10:AA10" si="0">SUM(E11:E11)</f>
        <v>26</v>
      </c>
      <c r="F10" s="14">
        <f t="shared" si="0"/>
        <v>10764000</v>
      </c>
      <c r="G10" s="14"/>
      <c r="H10" s="14"/>
      <c r="I10" s="14"/>
      <c r="J10" s="14"/>
      <c r="K10" s="14"/>
      <c r="L10" s="14">
        <f t="shared" si="0"/>
        <v>0</v>
      </c>
      <c r="M10" s="14">
        <f t="shared" si="0"/>
        <v>0</v>
      </c>
      <c r="N10" s="14">
        <f t="shared" si="0"/>
        <v>0</v>
      </c>
      <c r="O10" s="14">
        <f t="shared" si="0"/>
        <v>0</v>
      </c>
      <c r="P10" s="14">
        <f t="shared" si="0"/>
        <v>2744820</v>
      </c>
      <c r="Q10" s="14">
        <f t="shared" si="0"/>
        <v>484380</v>
      </c>
      <c r="R10" s="14">
        <f t="shared" si="0"/>
        <v>215280</v>
      </c>
      <c r="S10" s="14">
        <f t="shared" si="0"/>
        <v>3444480</v>
      </c>
      <c r="T10" s="15"/>
      <c r="U10" s="14">
        <f t="shared" si="0"/>
        <v>0</v>
      </c>
      <c r="V10" s="14">
        <f t="shared" si="0"/>
        <v>0</v>
      </c>
      <c r="W10" s="14">
        <f t="shared" si="0"/>
        <v>0</v>
      </c>
      <c r="X10" s="14">
        <f t="shared" si="0"/>
        <v>0</v>
      </c>
      <c r="Y10" s="14">
        <f t="shared" si="0"/>
        <v>0</v>
      </c>
      <c r="Z10" s="14">
        <f t="shared" si="0"/>
        <v>0</v>
      </c>
      <c r="AA10" s="14">
        <f t="shared" si="0"/>
        <v>215280</v>
      </c>
      <c r="AB10" s="16"/>
    </row>
    <row r="11" spans="1:30" s="10" customFormat="1" ht="17.25" customHeight="1" x14ac:dyDescent="0.25">
      <c r="A11" s="18">
        <v>1</v>
      </c>
      <c r="B11" s="19" t="s">
        <v>41</v>
      </c>
      <c r="C11" s="20" t="s">
        <v>42</v>
      </c>
      <c r="D11" s="21">
        <f>F11+G11</f>
        <v>10764000</v>
      </c>
      <c r="E11" s="22">
        <v>26</v>
      </c>
      <c r="F11" s="23">
        <v>10764000</v>
      </c>
      <c r="G11" s="23"/>
      <c r="H11" s="24"/>
      <c r="I11" s="24"/>
      <c r="J11" s="24"/>
      <c r="K11" s="25"/>
      <c r="L11" s="26"/>
      <c r="M11" s="27"/>
      <c r="N11" s="28"/>
      <c r="O11" s="29"/>
      <c r="P11" s="27">
        <f>D11*8%+D11*17.5%</f>
        <v>2744820</v>
      </c>
      <c r="Q11" s="27">
        <f>D11*1.5%+D11*3%</f>
        <v>484380</v>
      </c>
      <c r="R11" s="27">
        <f>D11*1%+D11*1%</f>
        <v>215280</v>
      </c>
      <c r="S11" s="29">
        <f>P11+Q11+R11</f>
        <v>3444480</v>
      </c>
      <c r="T11" s="30"/>
      <c r="U11" s="31"/>
      <c r="V11" s="32">
        <f>K11-I11</f>
        <v>0</v>
      </c>
      <c r="W11" s="33"/>
      <c r="X11" s="33"/>
      <c r="Y11" s="33"/>
      <c r="Z11" s="33"/>
      <c r="AA11" s="23">
        <f t="shared" ref="AA11:AA55" si="1">D11*2%</f>
        <v>215280</v>
      </c>
      <c r="AB11" s="34"/>
    </row>
    <row r="12" spans="1:30" s="17" customFormat="1" ht="17.25" customHeight="1" x14ac:dyDescent="0.25">
      <c r="A12" s="99" t="s">
        <v>43</v>
      </c>
      <c r="B12" s="100"/>
      <c r="C12" s="101"/>
      <c r="D12" s="14">
        <f>SUM(D13:D16)</f>
        <v>41412000</v>
      </c>
      <c r="E12" s="14">
        <f t="shared" ref="E12" si="2">SUM(E13:E16)</f>
        <v>104</v>
      </c>
      <c r="F12" s="14">
        <f>SUM(F13:F16)</f>
        <v>41412000</v>
      </c>
      <c r="G12" s="14"/>
      <c r="H12" s="14"/>
      <c r="I12" s="14"/>
      <c r="J12" s="14"/>
      <c r="K12" s="14"/>
      <c r="L12" s="14">
        <f t="shared" ref="L12:U12" si="3">SUM(L13:L15)</f>
        <v>1872960</v>
      </c>
      <c r="M12" s="14">
        <f t="shared" si="3"/>
        <v>351180</v>
      </c>
      <c r="N12" s="14">
        <f t="shared" si="3"/>
        <v>234120</v>
      </c>
      <c r="O12" s="14">
        <f t="shared" si="3"/>
        <v>2458260</v>
      </c>
      <c r="P12" s="14">
        <f t="shared" si="3"/>
        <v>4097100</v>
      </c>
      <c r="Q12" s="14">
        <f t="shared" si="3"/>
        <v>702360</v>
      </c>
      <c r="R12" s="14">
        <f t="shared" si="3"/>
        <v>234120</v>
      </c>
      <c r="S12" s="14">
        <f t="shared" si="3"/>
        <v>5033580</v>
      </c>
      <c r="T12" s="14"/>
      <c r="U12" s="14">
        <f t="shared" si="3"/>
        <v>0</v>
      </c>
      <c r="V12" s="14">
        <f t="shared" ref="V12:AA12" si="4">SUM(V13:V16)</f>
        <v>0</v>
      </c>
      <c r="W12" s="14">
        <f t="shared" si="4"/>
        <v>62000000</v>
      </c>
      <c r="X12" s="14">
        <f t="shared" si="4"/>
        <v>31000000</v>
      </c>
      <c r="Y12" s="14">
        <f t="shared" si="4"/>
        <v>0</v>
      </c>
      <c r="Z12" s="14">
        <f t="shared" si="4"/>
        <v>0</v>
      </c>
      <c r="AA12" s="14">
        <f t="shared" si="4"/>
        <v>828240</v>
      </c>
      <c r="AB12" s="16"/>
    </row>
    <row r="13" spans="1:30" s="10" customFormat="1" ht="17.25" customHeight="1" x14ac:dyDescent="0.25">
      <c r="A13" s="18">
        <v>2</v>
      </c>
      <c r="B13" s="19" t="s">
        <v>44</v>
      </c>
      <c r="C13" s="20" t="s">
        <v>45</v>
      </c>
      <c r="D13" s="21">
        <f>F13+G13</f>
        <v>9828000</v>
      </c>
      <c r="E13" s="22">
        <v>26</v>
      </c>
      <c r="F13" s="23">
        <v>9828000</v>
      </c>
      <c r="G13" s="23"/>
      <c r="H13" s="24"/>
      <c r="I13" s="24"/>
      <c r="J13" s="24"/>
      <c r="K13" s="25"/>
      <c r="L13" s="26">
        <f>D13*8%</f>
        <v>786240</v>
      </c>
      <c r="M13" s="27">
        <f>D13*1.5%</f>
        <v>147420</v>
      </c>
      <c r="N13" s="28">
        <f>D13*1%</f>
        <v>98280</v>
      </c>
      <c r="O13" s="29">
        <f>L13+M13+N13</f>
        <v>1031940</v>
      </c>
      <c r="P13" s="27">
        <f>D13*17.5%</f>
        <v>1719900</v>
      </c>
      <c r="Q13" s="27">
        <f>D13*3%</f>
        <v>294840</v>
      </c>
      <c r="R13" s="27">
        <f>D13*1%</f>
        <v>98280</v>
      </c>
      <c r="S13" s="29">
        <f>P13+Q13+R13</f>
        <v>2113020</v>
      </c>
      <c r="T13" s="30"/>
      <c r="U13" s="31"/>
      <c r="V13" s="32">
        <f>K13-I13</f>
        <v>0</v>
      </c>
      <c r="W13" s="33">
        <v>15500000</v>
      </c>
      <c r="X13" s="33"/>
      <c r="Y13" s="33">
        <f>MAX(V13-O13-W13-X13,0)</f>
        <v>0</v>
      </c>
      <c r="Z13" s="33">
        <f>ROUND(IF(Y13&gt;100000000,((Y13-100000000)*0.35+20500000),IF(AND(Y13&gt;60000000,Y13&lt;=100000000),((Y13-60000000)*0.3+8500000),IF(AND(Y13&gt;30000000,Y13&lt;=60000000),((Y13-30000000)*0.2+2500000),IF(AND(Y13&gt;10000000,Y13&lt;=30000000),((Y13-10000000)*0.1+500000),(Y13*0.05))))),0)</f>
        <v>0</v>
      </c>
      <c r="AA13" s="23">
        <f t="shared" si="1"/>
        <v>196560</v>
      </c>
      <c r="AB13" s="34"/>
      <c r="AC13" s="35"/>
      <c r="AD13" s="35"/>
    </row>
    <row r="14" spans="1:30" s="10" customFormat="1" ht="17.25" customHeight="1" x14ac:dyDescent="0.25">
      <c r="A14" s="18">
        <v>3</v>
      </c>
      <c r="B14" s="19" t="s">
        <v>46</v>
      </c>
      <c r="C14" s="20" t="s">
        <v>47</v>
      </c>
      <c r="D14" s="21">
        <f>F14+G14</f>
        <v>6792000</v>
      </c>
      <c r="E14" s="22">
        <v>26</v>
      </c>
      <c r="F14" s="23">
        <v>6792000</v>
      </c>
      <c r="G14" s="23"/>
      <c r="H14" s="24"/>
      <c r="I14" s="24"/>
      <c r="J14" s="24"/>
      <c r="K14" s="25"/>
      <c r="L14" s="26">
        <f t="shared" ref="L14" si="5">D14*8%</f>
        <v>543360</v>
      </c>
      <c r="M14" s="27">
        <f t="shared" ref="M14:M16" si="6">D14*1.5%</f>
        <v>101880</v>
      </c>
      <c r="N14" s="28">
        <f t="shared" ref="N14:N16" si="7">D14*1%</f>
        <v>67920</v>
      </c>
      <c r="O14" s="29">
        <f t="shared" ref="O14:O16" si="8">L14+M14+N14</f>
        <v>713160</v>
      </c>
      <c r="P14" s="27">
        <f>D14*17.5%</f>
        <v>1188600</v>
      </c>
      <c r="Q14" s="27">
        <f>D14*3%</f>
        <v>203760</v>
      </c>
      <c r="R14" s="27">
        <f>D14*1%</f>
        <v>67920</v>
      </c>
      <c r="S14" s="29">
        <f t="shared" ref="S14:S16" si="9">P14+Q14+R14</f>
        <v>1460280</v>
      </c>
      <c r="T14" s="30"/>
      <c r="U14" s="31"/>
      <c r="V14" s="32">
        <f>K14-I14</f>
        <v>0</v>
      </c>
      <c r="W14" s="33">
        <v>15500000</v>
      </c>
      <c r="X14" s="33">
        <v>6200000</v>
      </c>
      <c r="Y14" s="33">
        <f>MAX(V14-O14-W14-X14,0)</f>
        <v>0</v>
      </c>
      <c r="Z14" s="33">
        <f>ROUND(IF(Y14&gt;100000000,((Y14-100000000)*0.35+20500000),IF(AND(Y14&gt;60000000,Y14&lt;=100000000),((Y14-60000000)*0.3+8500000),IF(AND(Y14&gt;30000000,Y14&lt;=60000000),((Y14-30000000)*0.2+2500000),IF(AND(Y14&gt;10000000,Y14&lt;=30000000),((Y14-10000000)*0.1+500000),(Y14*0.05))))),0)</f>
        <v>0</v>
      </c>
      <c r="AA14" s="23">
        <f t="shared" si="1"/>
        <v>135840</v>
      </c>
      <c r="AB14" s="34"/>
      <c r="AC14" s="35"/>
      <c r="AD14" s="35"/>
    </row>
    <row r="15" spans="1:30" s="10" customFormat="1" ht="17.25" customHeight="1" x14ac:dyDescent="0.25">
      <c r="A15" s="18">
        <v>4</v>
      </c>
      <c r="B15" s="19" t="s">
        <v>48</v>
      </c>
      <c r="C15" s="20" t="s">
        <v>47</v>
      </c>
      <c r="D15" s="36">
        <f>F15+G15</f>
        <v>6792000</v>
      </c>
      <c r="E15" s="22">
        <v>26</v>
      </c>
      <c r="F15" s="23">
        <v>6792000</v>
      </c>
      <c r="G15" s="23"/>
      <c r="H15" s="24"/>
      <c r="I15" s="24"/>
      <c r="J15" s="24"/>
      <c r="K15" s="25"/>
      <c r="L15" s="26">
        <f>D15*8%</f>
        <v>543360</v>
      </c>
      <c r="M15" s="27">
        <f t="shared" si="6"/>
        <v>101880</v>
      </c>
      <c r="N15" s="28">
        <f t="shared" si="7"/>
        <v>67920</v>
      </c>
      <c r="O15" s="29">
        <f t="shared" si="8"/>
        <v>713160</v>
      </c>
      <c r="P15" s="27">
        <f t="shared" ref="P15:P16" si="10">D15*17.5%</f>
        <v>1188600</v>
      </c>
      <c r="Q15" s="27">
        <f t="shared" ref="Q15:Q16" si="11">D15*3%</f>
        <v>203760</v>
      </c>
      <c r="R15" s="27">
        <f t="shared" ref="R15:R16" si="12">D15*1%</f>
        <v>67920</v>
      </c>
      <c r="S15" s="29">
        <f t="shared" si="9"/>
        <v>1460280</v>
      </c>
      <c r="T15" s="30"/>
      <c r="U15" s="31"/>
      <c r="V15" s="32">
        <f>K15-I15</f>
        <v>0</v>
      </c>
      <c r="W15" s="33">
        <v>15500000</v>
      </c>
      <c r="X15" s="33">
        <v>6200000</v>
      </c>
      <c r="Y15" s="33">
        <f>MAX(V15-O15-W15-X15,0)</f>
        <v>0</v>
      </c>
      <c r="Z15" s="33">
        <f>ROUND(IF(Y15&gt;100000000,((Y15-100000000)*0.35+20500000),IF(AND(Y15&gt;60000000,Y15&lt;=100000000),((Y15-60000000)*0.3+8500000),IF(AND(Y15&gt;30000000,Y15&lt;=60000000),((Y15-30000000)*0.2+2500000),IF(AND(Y15&gt;10000000,Y15&lt;=30000000),((Y15-10000000)*0.1+500000),(Y15*0.05))))),0)</f>
        <v>0</v>
      </c>
      <c r="AA15" s="23">
        <f t="shared" si="1"/>
        <v>135840</v>
      </c>
      <c r="AB15" s="34"/>
      <c r="AC15" s="35"/>
      <c r="AD15" s="35"/>
    </row>
    <row r="16" spans="1:30" s="10" customFormat="1" ht="17.25" customHeight="1" x14ac:dyDescent="0.25">
      <c r="A16" s="37">
        <v>5</v>
      </c>
      <c r="B16" s="19" t="s">
        <v>49</v>
      </c>
      <c r="C16" s="20" t="s">
        <v>50</v>
      </c>
      <c r="D16" s="21">
        <v>18000000</v>
      </c>
      <c r="E16" s="22">
        <v>26</v>
      </c>
      <c r="F16" s="23">
        <v>18000000</v>
      </c>
      <c r="G16" s="23"/>
      <c r="H16" s="24"/>
      <c r="I16" s="24"/>
      <c r="J16" s="24"/>
      <c r="K16" s="25"/>
      <c r="L16" s="26">
        <f>D16*8%</f>
        <v>1440000</v>
      </c>
      <c r="M16" s="27">
        <f t="shared" si="6"/>
        <v>270000</v>
      </c>
      <c r="N16" s="28">
        <f t="shared" si="7"/>
        <v>180000</v>
      </c>
      <c r="O16" s="29">
        <f t="shared" si="8"/>
        <v>1890000</v>
      </c>
      <c r="P16" s="27">
        <f t="shared" si="10"/>
        <v>3150000</v>
      </c>
      <c r="Q16" s="27">
        <f t="shared" si="11"/>
        <v>540000</v>
      </c>
      <c r="R16" s="27">
        <f t="shared" si="12"/>
        <v>180000</v>
      </c>
      <c r="S16" s="29">
        <f t="shared" si="9"/>
        <v>3870000</v>
      </c>
      <c r="T16" s="30"/>
      <c r="U16" s="31"/>
      <c r="V16" s="32">
        <f>K16-I16</f>
        <v>0</v>
      </c>
      <c r="W16" s="33">
        <v>15500000</v>
      </c>
      <c r="X16" s="33">
        <f>6200000*3</f>
        <v>18600000</v>
      </c>
      <c r="Y16" s="33">
        <f>MAX(V16-O16-W16-X16,0)</f>
        <v>0</v>
      </c>
      <c r="Z16" s="33">
        <f>ROUND(IF(Y16&gt;100000000,((Y16-100000000)*0.35+20500000),IF(AND(Y16&gt;60000000,Y16&lt;=100000000),((Y16-60000000)*0.3+8500000),IF(AND(Y16&gt;30000000,Y16&lt;=60000000),((Y16-30000000)*0.2+2500000),IF(AND(Y16&gt;10000000,Y16&lt;=30000000),((Y16-10000000)*0.1+500000),(Y16*0.05))))),0)</f>
        <v>0</v>
      </c>
      <c r="AA16" s="23">
        <f>D16*2%</f>
        <v>360000</v>
      </c>
      <c r="AB16" s="34"/>
      <c r="AC16" s="35"/>
      <c r="AD16" s="35"/>
    </row>
    <row r="17" spans="1:30" s="17" customFormat="1" ht="17.25" customHeight="1" x14ac:dyDescent="0.25">
      <c r="A17" s="90" t="s">
        <v>51</v>
      </c>
      <c r="B17" s="91"/>
      <c r="C17" s="92"/>
      <c r="D17" s="14">
        <f>SUM(D18:D57)</f>
        <v>183652000</v>
      </c>
      <c r="E17" s="14">
        <f t="shared" ref="E17:U17" si="13">SUM(E18:E57)</f>
        <v>832</v>
      </c>
      <c r="F17" s="14">
        <f>SUM(F18:F57)</f>
        <v>183652000</v>
      </c>
      <c r="G17" s="14"/>
      <c r="H17" s="14"/>
      <c r="I17" s="14"/>
      <c r="J17" s="14"/>
      <c r="K17" s="14"/>
      <c r="L17" s="14">
        <f t="shared" si="13"/>
        <v>14692160</v>
      </c>
      <c r="M17" s="14">
        <f t="shared" si="13"/>
        <v>2754780</v>
      </c>
      <c r="N17" s="14">
        <f t="shared" si="13"/>
        <v>1836520</v>
      </c>
      <c r="O17" s="14">
        <f t="shared" si="13"/>
        <v>19283460</v>
      </c>
      <c r="P17" s="14">
        <f t="shared" si="13"/>
        <v>32139100</v>
      </c>
      <c r="Q17" s="14">
        <f t="shared" si="13"/>
        <v>5509560</v>
      </c>
      <c r="R17" s="14">
        <f t="shared" si="13"/>
        <v>1836520</v>
      </c>
      <c r="S17" s="14">
        <f t="shared" si="13"/>
        <v>39485180</v>
      </c>
      <c r="T17" s="14"/>
      <c r="U17" s="14">
        <f t="shared" si="13"/>
        <v>0</v>
      </c>
      <c r="V17" s="14">
        <f t="shared" ref="V17:AA17" si="14">SUM(V18:V57)</f>
        <v>0</v>
      </c>
      <c r="W17" s="14">
        <f t="shared" si="14"/>
        <v>542500000</v>
      </c>
      <c r="X17" s="14">
        <f t="shared" si="14"/>
        <v>210800000</v>
      </c>
      <c r="Y17" s="14">
        <f t="shared" si="14"/>
        <v>0</v>
      </c>
      <c r="Z17" s="14">
        <f t="shared" si="14"/>
        <v>0</v>
      </c>
      <c r="AA17" s="14">
        <f t="shared" si="14"/>
        <v>3673040</v>
      </c>
      <c r="AB17" s="34"/>
      <c r="AC17" s="35"/>
      <c r="AD17" s="35"/>
    </row>
    <row r="18" spans="1:30" s="10" customFormat="1" ht="17.25" customHeight="1" x14ac:dyDescent="0.25">
      <c r="A18" s="18">
        <v>6</v>
      </c>
      <c r="B18" s="19" t="s">
        <v>52</v>
      </c>
      <c r="C18" s="39" t="s">
        <v>53</v>
      </c>
      <c r="D18" s="21">
        <f t="shared" ref="D18:D30" si="15">F18+G18</f>
        <v>4773600</v>
      </c>
      <c r="E18" s="22">
        <v>26</v>
      </c>
      <c r="F18" s="23">
        <v>4773600</v>
      </c>
      <c r="G18" s="23"/>
      <c r="H18" s="24"/>
      <c r="I18" s="24"/>
      <c r="J18" s="24"/>
      <c r="K18" s="25"/>
      <c r="L18" s="26">
        <f t="shared" ref="L18:L40" si="16">D18*8%</f>
        <v>381888</v>
      </c>
      <c r="M18" s="27">
        <f t="shared" ref="M18:M40" si="17">D18*1.5%</f>
        <v>71604</v>
      </c>
      <c r="N18" s="28">
        <f t="shared" ref="N18:N40" si="18">D18*1%</f>
        <v>47736</v>
      </c>
      <c r="O18" s="29">
        <f t="shared" ref="O18:O27" si="19">L18+M18+N18</f>
        <v>501228</v>
      </c>
      <c r="P18" s="27">
        <f t="shared" ref="P18:P27" si="20">D18*17.5%</f>
        <v>835380</v>
      </c>
      <c r="Q18" s="27">
        <f t="shared" ref="Q18:Q40" si="21">D18*3%</f>
        <v>143208</v>
      </c>
      <c r="R18" s="27">
        <f t="shared" ref="R18:R40" si="22">D18*1%</f>
        <v>47736</v>
      </c>
      <c r="S18" s="29">
        <f t="shared" ref="S18:S40" si="23">P18+Q18+R18</f>
        <v>1026324</v>
      </c>
      <c r="T18" s="30"/>
      <c r="U18" s="31"/>
      <c r="V18" s="32">
        <f t="shared" ref="V18:V40" si="24">K18-I18</f>
        <v>0</v>
      </c>
      <c r="W18" s="33">
        <v>15500000</v>
      </c>
      <c r="X18" s="33">
        <f>6200000</f>
        <v>6200000</v>
      </c>
      <c r="Y18" s="33">
        <f t="shared" ref="Y18:Y40" si="25">MAX(V18-O18-W18-X18,0)</f>
        <v>0</v>
      </c>
      <c r="Z18" s="33">
        <f>ROUND(IF(Y18&gt;100000000,((Y18-100000000)*0.35+20500000),IF(AND(Y18&gt;60000000,Y18&lt;=100000000),((Y18-60000000)*0.3+8500000),IF(AND(Y18&gt;30000000,Y18&lt;=60000000),((Y18-30000000)*0.2+2500000),IF(AND(Y18&gt;10000000,Y18&lt;=30000000),((Y18-10000000)*0.1+500000),(Y18*0.05))))),0)</f>
        <v>0</v>
      </c>
      <c r="AA18" s="23">
        <f t="shared" si="1"/>
        <v>95472</v>
      </c>
      <c r="AB18" s="34"/>
      <c r="AC18" s="35"/>
      <c r="AD18" s="35"/>
    </row>
    <row r="19" spans="1:30" s="10" customFormat="1" ht="17.25" customHeight="1" x14ac:dyDescent="0.25">
      <c r="A19" s="18">
        <v>7</v>
      </c>
      <c r="B19" s="19" t="s">
        <v>54</v>
      </c>
      <c r="C19" s="39" t="s">
        <v>53</v>
      </c>
      <c r="D19" s="21">
        <f t="shared" si="15"/>
        <v>4773600</v>
      </c>
      <c r="E19" s="22">
        <v>26</v>
      </c>
      <c r="F19" s="23">
        <v>4773600</v>
      </c>
      <c r="G19" s="23"/>
      <c r="H19" s="24"/>
      <c r="I19" s="24"/>
      <c r="J19" s="24"/>
      <c r="K19" s="25"/>
      <c r="L19" s="26">
        <f t="shared" si="16"/>
        <v>381888</v>
      </c>
      <c r="M19" s="27">
        <f t="shared" si="17"/>
        <v>71604</v>
      </c>
      <c r="N19" s="28">
        <f t="shared" si="18"/>
        <v>47736</v>
      </c>
      <c r="O19" s="29">
        <f t="shared" si="19"/>
        <v>501228</v>
      </c>
      <c r="P19" s="27">
        <f t="shared" si="20"/>
        <v>835380</v>
      </c>
      <c r="Q19" s="27">
        <f t="shared" si="21"/>
        <v>143208</v>
      </c>
      <c r="R19" s="27">
        <f t="shared" si="22"/>
        <v>47736</v>
      </c>
      <c r="S19" s="29">
        <f t="shared" si="23"/>
        <v>1026324</v>
      </c>
      <c r="T19" s="30"/>
      <c r="U19" s="31"/>
      <c r="V19" s="32">
        <f t="shared" si="24"/>
        <v>0</v>
      </c>
      <c r="W19" s="33">
        <v>15500000</v>
      </c>
      <c r="X19" s="33"/>
      <c r="Y19" s="33">
        <f t="shared" si="25"/>
        <v>0</v>
      </c>
      <c r="Z19" s="33">
        <f t="shared" ref="Z19:Z66" si="26">ROUND(IF(Y19&gt;100000000,((Y19-100000000)*0.35+20500000),IF(AND(Y19&gt;60000000,Y19&lt;=100000000),((Y19-60000000)*0.3+8500000),IF(AND(Y19&gt;30000000,Y19&lt;=60000000),((Y19-30000000)*0.2+2500000),IF(AND(Y19&gt;10000000,Y19&lt;=30000000),((Y19-10000000)*0.1+500000),(Y19*0.05))))),0)</f>
        <v>0</v>
      </c>
      <c r="AA19" s="23">
        <f t="shared" si="1"/>
        <v>95472</v>
      </c>
      <c r="AB19" s="34"/>
      <c r="AC19" s="35"/>
      <c r="AD19" s="35"/>
    </row>
    <row r="20" spans="1:30" s="10" customFormat="1" ht="17.25" customHeight="1" x14ac:dyDescent="0.25">
      <c r="A20" s="18">
        <v>8</v>
      </c>
      <c r="B20" s="19" t="s">
        <v>55</v>
      </c>
      <c r="C20" s="39" t="s">
        <v>53</v>
      </c>
      <c r="D20" s="21">
        <f t="shared" si="15"/>
        <v>4773600</v>
      </c>
      <c r="E20" s="22">
        <v>26</v>
      </c>
      <c r="F20" s="23">
        <v>4773600</v>
      </c>
      <c r="G20" s="23"/>
      <c r="H20" s="24"/>
      <c r="I20" s="24"/>
      <c r="J20" s="24"/>
      <c r="K20" s="25"/>
      <c r="L20" s="26">
        <f t="shared" si="16"/>
        <v>381888</v>
      </c>
      <c r="M20" s="27">
        <f t="shared" si="17"/>
        <v>71604</v>
      </c>
      <c r="N20" s="28">
        <f t="shared" si="18"/>
        <v>47736</v>
      </c>
      <c r="O20" s="29">
        <f t="shared" si="19"/>
        <v>501228</v>
      </c>
      <c r="P20" s="27">
        <f t="shared" si="20"/>
        <v>835380</v>
      </c>
      <c r="Q20" s="27">
        <f t="shared" si="21"/>
        <v>143208</v>
      </c>
      <c r="R20" s="27">
        <f t="shared" si="22"/>
        <v>47736</v>
      </c>
      <c r="S20" s="29">
        <f t="shared" si="23"/>
        <v>1026324</v>
      </c>
      <c r="T20" s="30"/>
      <c r="U20" s="31"/>
      <c r="V20" s="32">
        <f t="shared" si="24"/>
        <v>0</v>
      </c>
      <c r="W20" s="33">
        <v>15500000</v>
      </c>
      <c r="X20" s="33"/>
      <c r="Y20" s="33">
        <f t="shared" si="25"/>
        <v>0</v>
      </c>
      <c r="Z20" s="33">
        <f t="shared" si="26"/>
        <v>0</v>
      </c>
      <c r="AA20" s="23">
        <f t="shared" si="1"/>
        <v>95472</v>
      </c>
      <c r="AB20" s="34"/>
      <c r="AC20" s="35"/>
      <c r="AD20" s="35"/>
    </row>
    <row r="21" spans="1:30" s="10" customFormat="1" ht="17.25" customHeight="1" x14ac:dyDescent="0.25">
      <c r="A21" s="18">
        <v>9</v>
      </c>
      <c r="B21" s="19" t="s">
        <v>56</v>
      </c>
      <c r="C21" s="20" t="s">
        <v>57</v>
      </c>
      <c r="D21" s="21">
        <f t="shared" si="15"/>
        <v>5304000</v>
      </c>
      <c r="E21" s="22">
        <v>26</v>
      </c>
      <c r="F21" s="23">
        <v>5304000</v>
      </c>
      <c r="G21" s="23"/>
      <c r="H21" s="24"/>
      <c r="I21" s="24"/>
      <c r="J21" s="24"/>
      <c r="K21" s="25"/>
      <c r="L21" s="26">
        <f t="shared" si="16"/>
        <v>424320</v>
      </c>
      <c r="M21" s="27">
        <f t="shared" si="17"/>
        <v>79560</v>
      </c>
      <c r="N21" s="28">
        <f t="shared" si="18"/>
        <v>53040</v>
      </c>
      <c r="O21" s="29">
        <f t="shared" si="19"/>
        <v>556920</v>
      </c>
      <c r="P21" s="27">
        <f t="shared" si="20"/>
        <v>928199.99999999988</v>
      </c>
      <c r="Q21" s="27">
        <f t="shared" si="21"/>
        <v>159120</v>
      </c>
      <c r="R21" s="27">
        <f t="shared" si="22"/>
        <v>53040</v>
      </c>
      <c r="S21" s="29">
        <f t="shared" si="23"/>
        <v>1140360</v>
      </c>
      <c r="T21" s="30"/>
      <c r="U21" s="31"/>
      <c r="V21" s="32">
        <f t="shared" si="24"/>
        <v>0</v>
      </c>
      <c r="W21" s="33">
        <v>15500000</v>
      </c>
      <c r="X21" s="33">
        <f>6200000*2</f>
        <v>12400000</v>
      </c>
      <c r="Y21" s="33">
        <f t="shared" si="25"/>
        <v>0</v>
      </c>
      <c r="Z21" s="33">
        <f t="shared" si="26"/>
        <v>0</v>
      </c>
      <c r="AA21" s="23">
        <f t="shared" si="1"/>
        <v>106080</v>
      </c>
      <c r="AB21" s="34"/>
      <c r="AC21" s="35"/>
      <c r="AD21" s="35"/>
    </row>
    <row r="22" spans="1:30" s="10" customFormat="1" ht="17.25" customHeight="1" x14ac:dyDescent="0.25">
      <c r="A22" s="18">
        <v>10</v>
      </c>
      <c r="B22" s="19" t="s">
        <v>58</v>
      </c>
      <c r="C22" s="39" t="s">
        <v>53</v>
      </c>
      <c r="D22" s="21">
        <f t="shared" si="15"/>
        <v>4773600</v>
      </c>
      <c r="E22" s="22">
        <v>26</v>
      </c>
      <c r="F22" s="23">
        <v>4773600</v>
      </c>
      <c r="G22" s="23"/>
      <c r="H22" s="24"/>
      <c r="I22" s="24"/>
      <c r="J22" s="24"/>
      <c r="K22" s="25"/>
      <c r="L22" s="26">
        <f t="shared" si="16"/>
        <v>381888</v>
      </c>
      <c r="M22" s="27">
        <f t="shared" si="17"/>
        <v>71604</v>
      </c>
      <c r="N22" s="28">
        <f t="shared" si="18"/>
        <v>47736</v>
      </c>
      <c r="O22" s="29">
        <f t="shared" si="19"/>
        <v>501228</v>
      </c>
      <c r="P22" s="27">
        <f t="shared" si="20"/>
        <v>835380</v>
      </c>
      <c r="Q22" s="27">
        <f t="shared" si="21"/>
        <v>143208</v>
      </c>
      <c r="R22" s="27">
        <f t="shared" si="22"/>
        <v>47736</v>
      </c>
      <c r="S22" s="29">
        <f t="shared" si="23"/>
        <v>1026324</v>
      </c>
      <c r="T22" s="30"/>
      <c r="U22" s="31"/>
      <c r="V22" s="32">
        <f t="shared" si="24"/>
        <v>0</v>
      </c>
      <c r="W22" s="33">
        <v>15500000</v>
      </c>
      <c r="X22" s="33">
        <f>6200000</f>
        <v>6200000</v>
      </c>
      <c r="Y22" s="33">
        <f t="shared" si="25"/>
        <v>0</v>
      </c>
      <c r="Z22" s="33">
        <f t="shared" si="26"/>
        <v>0</v>
      </c>
      <c r="AA22" s="23">
        <f t="shared" si="1"/>
        <v>95472</v>
      </c>
      <c r="AB22" s="34"/>
      <c r="AC22" s="35"/>
      <c r="AD22" s="35"/>
    </row>
    <row r="23" spans="1:30" s="17" customFormat="1" ht="17.25" customHeight="1" x14ac:dyDescent="0.25">
      <c r="A23" s="18">
        <v>11</v>
      </c>
      <c r="B23" s="19" t="s">
        <v>59</v>
      </c>
      <c r="C23" s="20" t="s">
        <v>53</v>
      </c>
      <c r="D23" s="21">
        <f t="shared" si="15"/>
        <v>4773600</v>
      </c>
      <c r="E23" s="22">
        <v>26</v>
      </c>
      <c r="F23" s="23">
        <v>4773600</v>
      </c>
      <c r="G23" s="23"/>
      <c r="H23" s="24"/>
      <c r="I23" s="24"/>
      <c r="J23" s="24"/>
      <c r="K23" s="25"/>
      <c r="L23" s="26">
        <f t="shared" si="16"/>
        <v>381888</v>
      </c>
      <c r="M23" s="27">
        <f t="shared" si="17"/>
        <v>71604</v>
      </c>
      <c r="N23" s="28">
        <f t="shared" si="18"/>
        <v>47736</v>
      </c>
      <c r="O23" s="29">
        <f t="shared" si="19"/>
        <v>501228</v>
      </c>
      <c r="P23" s="27">
        <f t="shared" si="20"/>
        <v>835380</v>
      </c>
      <c r="Q23" s="27">
        <f t="shared" si="21"/>
        <v>143208</v>
      </c>
      <c r="R23" s="27">
        <f t="shared" si="22"/>
        <v>47736</v>
      </c>
      <c r="S23" s="29">
        <f t="shared" si="23"/>
        <v>1026324</v>
      </c>
      <c r="T23" s="30"/>
      <c r="U23" s="31"/>
      <c r="V23" s="32">
        <f t="shared" si="24"/>
        <v>0</v>
      </c>
      <c r="W23" s="33">
        <v>15500000</v>
      </c>
      <c r="X23" s="33"/>
      <c r="Y23" s="33">
        <f t="shared" si="25"/>
        <v>0</v>
      </c>
      <c r="Z23" s="33">
        <f t="shared" si="26"/>
        <v>0</v>
      </c>
      <c r="AA23" s="23">
        <f t="shared" si="1"/>
        <v>95472</v>
      </c>
      <c r="AB23" s="34"/>
      <c r="AC23" s="35"/>
      <c r="AD23" s="35"/>
    </row>
    <row r="24" spans="1:30" s="17" customFormat="1" ht="17.25" customHeight="1" x14ac:dyDescent="0.25">
      <c r="A24" s="18">
        <v>12</v>
      </c>
      <c r="B24" s="19" t="s">
        <v>60</v>
      </c>
      <c r="C24" s="20" t="s">
        <v>53</v>
      </c>
      <c r="D24" s="21">
        <f t="shared" si="15"/>
        <v>4773600</v>
      </c>
      <c r="E24" s="22">
        <v>26</v>
      </c>
      <c r="F24" s="23">
        <v>4773600</v>
      </c>
      <c r="G24" s="23"/>
      <c r="H24" s="24"/>
      <c r="I24" s="24"/>
      <c r="J24" s="24"/>
      <c r="K24" s="25"/>
      <c r="L24" s="26">
        <f t="shared" si="16"/>
        <v>381888</v>
      </c>
      <c r="M24" s="27">
        <f t="shared" si="17"/>
        <v>71604</v>
      </c>
      <c r="N24" s="28">
        <f t="shared" si="18"/>
        <v>47736</v>
      </c>
      <c r="O24" s="29">
        <f t="shared" si="19"/>
        <v>501228</v>
      </c>
      <c r="P24" s="27">
        <f t="shared" si="20"/>
        <v>835380</v>
      </c>
      <c r="Q24" s="27">
        <f t="shared" si="21"/>
        <v>143208</v>
      </c>
      <c r="R24" s="27">
        <f t="shared" si="22"/>
        <v>47736</v>
      </c>
      <c r="S24" s="29">
        <f t="shared" si="23"/>
        <v>1026324</v>
      </c>
      <c r="T24" s="30"/>
      <c r="U24" s="31"/>
      <c r="V24" s="32">
        <f t="shared" si="24"/>
        <v>0</v>
      </c>
      <c r="W24" s="33">
        <v>15500000</v>
      </c>
      <c r="X24" s="33">
        <f>6200000*2</f>
        <v>12400000</v>
      </c>
      <c r="Y24" s="33">
        <f t="shared" si="25"/>
        <v>0</v>
      </c>
      <c r="Z24" s="33">
        <f t="shared" si="26"/>
        <v>0</v>
      </c>
      <c r="AA24" s="23">
        <f t="shared" si="1"/>
        <v>95472</v>
      </c>
      <c r="AB24" s="34"/>
      <c r="AC24" s="35"/>
      <c r="AD24" s="35"/>
    </row>
    <row r="25" spans="1:30" s="17" customFormat="1" ht="17.25" customHeight="1" x14ac:dyDescent="0.25">
      <c r="A25" s="18">
        <v>13</v>
      </c>
      <c r="B25" s="19" t="s">
        <v>61</v>
      </c>
      <c r="C25" s="20" t="s">
        <v>57</v>
      </c>
      <c r="D25" s="21">
        <f t="shared" si="15"/>
        <v>5304000</v>
      </c>
      <c r="E25" s="22">
        <v>26</v>
      </c>
      <c r="F25" s="23">
        <v>5304000</v>
      </c>
      <c r="G25" s="23"/>
      <c r="H25" s="24"/>
      <c r="I25" s="24"/>
      <c r="J25" s="24"/>
      <c r="K25" s="25"/>
      <c r="L25" s="26">
        <f t="shared" si="16"/>
        <v>424320</v>
      </c>
      <c r="M25" s="27">
        <f t="shared" si="17"/>
        <v>79560</v>
      </c>
      <c r="N25" s="28">
        <f t="shared" si="18"/>
        <v>53040</v>
      </c>
      <c r="O25" s="29">
        <f t="shared" si="19"/>
        <v>556920</v>
      </c>
      <c r="P25" s="27">
        <f t="shared" si="20"/>
        <v>928199.99999999988</v>
      </c>
      <c r="Q25" s="27">
        <f t="shared" si="21"/>
        <v>159120</v>
      </c>
      <c r="R25" s="27">
        <f t="shared" si="22"/>
        <v>53040</v>
      </c>
      <c r="S25" s="29">
        <f t="shared" si="23"/>
        <v>1140360</v>
      </c>
      <c r="T25" s="30"/>
      <c r="U25" s="31"/>
      <c r="V25" s="32">
        <f t="shared" si="24"/>
        <v>0</v>
      </c>
      <c r="W25" s="33">
        <v>15500000</v>
      </c>
      <c r="X25" s="33">
        <f>6200000*3</f>
        <v>18600000</v>
      </c>
      <c r="Y25" s="33">
        <f t="shared" si="25"/>
        <v>0</v>
      </c>
      <c r="Z25" s="33">
        <f t="shared" si="26"/>
        <v>0</v>
      </c>
      <c r="AA25" s="23">
        <f t="shared" si="1"/>
        <v>106080</v>
      </c>
      <c r="AB25" s="34"/>
      <c r="AC25" s="35"/>
      <c r="AD25" s="35"/>
    </row>
    <row r="26" spans="1:30" s="17" customFormat="1" ht="17.25" customHeight="1" x14ac:dyDescent="0.25">
      <c r="A26" s="18">
        <v>14</v>
      </c>
      <c r="B26" s="19" t="s">
        <v>62</v>
      </c>
      <c r="C26" s="20" t="s">
        <v>57</v>
      </c>
      <c r="D26" s="21">
        <f t="shared" si="15"/>
        <v>5304000</v>
      </c>
      <c r="E26" s="22">
        <v>26</v>
      </c>
      <c r="F26" s="23">
        <v>5304000</v>
      </c>
      <c r="G26" s="23"/>
      <c r="H26" s="24"/>
      <c r="I26" s="24"/>
      <c r="J26" s="24"/>
      <c r="K26" s="25"/>
      <c r="L26" s="26">
        <f t="shared" si="16"/>
        <v>424320</v>
      </c>
      <c r="M26" s="27">
        <f t="shared" si="17"/>
        <v>79560</v>
      </c>
      <c r="N26" s="28">
        <f t="shared" si="18"/>
        <v>53040</v>
      </c>
      <c r="O26" s="29">
        <f t="shared" si="19"/>
        <v>556920</v>
      </c>
      <c r="P26" s="27">
        <f t="shared" si="20"/>
        <v>928199.99999999988</v>
      </c>
      <c r="Q26" s="27">
        <f t="shared" si="21"/>
        <v>159120</v>
      </c>
      <c r="R26" s="27">
        <f t="shared" si="22"/>
        <v>53040</v>
      </c>
      <c r="S26" s="29">
        <f t="shared" si="23"/>
        <v>1140360</v>
      </c>
      <c r="T26" s="30"/>
      <c r="U26" s="31"/>
      <c r="V26" s="32">
        <f t="shared" si="24"/>
        <v>0</v>
      </c>
      <c r="W26" s="33">
        <v>15500000</v>
      </c>
      <c r="X26" s="33">
        <f>6200000</f>
        <v>6200000</v>
      </c>
      <c r="Y26" s="33">
        <f t="shared" si="25"/>
        <v>0</v>
      </c>
      <c r="Z26" s="33">
        <f t="shared" si="26"/>
        <v>0</v>
      </c>
      <c r="AA26" s="23">
        <f t="shared" si="1"/>
        <v>106080</v>
      </c>
      <c r="AB26" s="34"/>
      <c r="AC26" s="35"/>
      <c r="AD26" s="35"/>
    </row>
    <row r="27" spans="1:30" s="17" customFormat="1" ht="17.25" customHeight="1" x14ac:dyDescent="0.25">
      <c r="A27" s="18">
        <v>15</v>
      </c>
      <c r="B27" s="19" t="s">
        <v>63</v>
      </c>
      <c r="C27" s="20" t="s">
        <v>53</v>
      </c>
      <c r="D27" s="21">
        <f t="shared" si="15"/>
        <v>4773600</v>
      </c>
      <c r="E27" s="22">
        <v>26</v>
      </c>
      <c r="F27" s="23">
        <v>4773600</v>
      </c>
      <c r="G27" s="23"/>
      <c r="H27" s="24"/>
      <c r="I27" s="24"/>
      <c r="J27" s="24"/>
      <c r="K27" s="25"/>
      <c r="L27" s="26">
        <f t="shared" si="16"/>
        <v>381888</v>
      </c>
      <c r="M27" s="27">
        <f t="shared" si="17"/>
        <v>71604</v>
      </c>
      <c r="N27" s="28">
        <f t="shared" si="18"/>
        <v>47736</v>
      </c>
      <c r="O27" s="29">
        <f t="shared" si="19"/>
        <v>501228</v>
      </c>
      <c r="P27" s="27">
        <f t="shared" si="20"/>
        <v>835380</v>
      </c>
      <c r="Q27" s="27">
        <f t="shared" si="21"/>
        <v>143208</v>
      </c>
      <c r="R27" s="27">
        <f t="shared" si="22"/>
        <v>47736</v>
      </c>
      <c r="S27" s="29">
        <f t="shared" si="23"/>
        <v>1026324</v>
      </c>
      <c r="T27" s="30"/>
      <c r="U27" s="31"/>
      <c r="V27" s="32">
        <f t="shared" si="24"/>
        <v>0</v>
      </c>
      <c r="W27" s="33">
        <v>15500000</v>
      </c>
      <c r="X27" s="33">
        <f>6200000*3</f>
        <v>18600000</v>
      </c>
      <c r="Y27" s="33">
        <f t="shared" si="25"/>
        <v>0</v>
      </c>
      <c r="Z27" s="33">
        <f t="shared" si="26"/>
        <v>0</v>
      </c>
      <c r="AA27" s="23">
        <f t="shared" si="1"/>
        <v>95472</v>
      </c>
      <c r="AB27" s="34"/>
      <c r="AC27" s="35"/>
      <c r="AD27" s="35"/>
    </row>
    <row r="28" spans="1:30" s="17" customFormat="1" ht="17.25" customHeight="1" x14ac:dyDescent="0.25">
      <c r="A28" s="18">
        <v>16</v>
      </c>
      <c r="B28" s="40" t="s">
        <v>64</v>
      </c>
      <c r="C28" s="20" t="s">
        <v>57</v>
      </c>
      <c r="D28" s="21">
        <f t="shared" si="15"/>
        <v>5616000</v>
      </c>
      <c r="E28" s="22">
        <v>26</v>
      </c>
      <c r="F28" s="23">
        <v>5616000</v>
      </c>
      <c r="G28" s="23"/>
      <c r="H28" s="24"/>
      <c r="I28" s="24"/>
      <c r="J28" s="24"/>
      <c r="K28" s="25"/>
      <c r="L28" s="26">
        <f t="shared" si="16"/>
        <v>449280</v>
      </c>
      <c r="M28" s="27">
        <f t="shared" si="17"/>
        <v>84240</v>
      </c>
      <c r="N28" s="28">
        <f t="shared" si="18"/>
        <v>56160</v>
      </c>
      <c r="O28" s="29">
        <f>L28+M28+N28</f>
        <v>589680</v>
      </c>
      <c r="P28" s="27">
        <f>D28*17.5%</f>
        <v>982799.99999999988</v>
      </c>
      <c r="Q28" s="27">
        <f t="shared" si="21"/>
        <v>168480</v>
      </c>
      <c r="R28" s="27">
        <f t="shared" si="22"/>
        <v>56160</v>
      </c>
      <c r="S28" s="29">
        <f t="shared" si="23"/>
        <v>1207440</v>
      </c>
      <c r="T28" s="30"/>
      <c r="U28" s="31"/>
      <c r="V28" s="32">
        <f t="shared" si="24"/>
        <v>0</v>
      </c>
      <c r="W28" s="33">
        <v>15500000</v>
      </c>
      <c r="X28" s="33">
        <f>6200000</f>
        <v>6200000</v>
      </c>
      <c r="Y28" s="33">
        <f t="shared" si="25"/>
        <v>0</v>
      </c>
      <c r="Z28" s="33">
        <f t="shared" si="26"/>
        <v>0</v>
      </c>
      <c r="AA28" s="23">
        <f t="shared" si="1"/>
        <v>112320</v>
      </c>
      <c r="AB28" s="34"/>
      <c r="AC28" s="35"/>
      <c r="AD28" s="35"/>
    </row>
    <row r="29" spans="1:30" s="17" customFormat="1" ht="17.25" customHeight="1" x14ac:dyDescent="0.25">
      <c r="A29" s="18">
        <v>17</v>
      </c>
      <c r="B29" s="19" t="s">
        <v>65</v>
      </c>
      <c r="C29" s="20" t="s">
        <v>57</v>
      </c>
      <c r="D29" s="21">
        <f t="shared" si="15"/>
        <v>5616000</v>
      </c>
      <c r="E29" s="22">
        <v>26</v>
      </c>
      <c r="F29" s="23">
        <v>5616000</v>
      </c>
      <c r="G29" s="23"/>
      <c r="H29" s="24"/>
      <c r="I29" s="24"/>
      <c r="J29" s="24"/>
      <c r="K29" s="25"/>
      <c r="L29" s="26">
        <f t="shared" si="16"/>
        <v>449280</v>
      </c>
      <c r="M29" s="27">
        <f t="shared" si="17"/>
        <v>84240</v>
      </c>
      <c r="N29" s="28">
        <f t="shared" si="18"/>
        <v>56160</v>
      </c>
      <c r="O29" s="29">
        <f>L29+M29+N29</f>
        <v>589680</v>
      </c>
      <c r="P29" s="27">
        <f>D29*17.5%</f>
        <v>982799.99999999988</v>
      </c>
      <c r="Q29" s="27">
        <f t="shared" si="21"/>
        <v>168480</v>
      </c>
      <c r="R29" s="27">
        <f t="shared" si="22"/>
        <v>56160</v>
      </c>
      <c r="S29" s="29">
        <f t="shared" si="23"/>
        <v>1207440</v>
      </c>
      <c r="T29" s="30"/>
      <c r="U29" s="31"/>
      <c r="V29" s="32">
        <f t="shared" si="24"/>
        <v>0</v>
      </c>
      <c r="W29" s="33">
        <v>15500000</v>
      </c>
      <c r="X29" s="33">
        <f>6200000*2</f>
        <v>12400000</v>
      </c>
      <c r="Y29" s="33">
        <f t="shared" si="25"/>
        <v>0</v>
      </c>
      <c r="Z29" s="33">
        <f t="shared" si="26"/>
        <v>0</v>
      </c>
      <c r="AA29" s="23">
        <f t="shared" si="1"/>
        <v>112320</v>
      </c>
      <c r="AB29" s="34"/>
      <c r="AC29" s="35"/>
      <c r="AD29" s="35"/>
    </row>
    <row r="30" spans="1:30" s="17" customFormat="1" ht="17.25" customHeight="1" x14ac:dyDescent="0.25">
      <c r="A30" s="18">
        <v>18</v>
      </c>
      <c r="B30" s="19" t="s">
        <v>66</v>
      </c>
      <c r="C30" s="20" t="s">
        <v>57</v>
      </c>
      <c r="D30" s="21">
        <f t="shared" si="15"/>
        <v>5616000</v>
      </c>
      <c r="E30" s="22">
        <v>26</v>
      </c>
      <c r="F30" s="23">
        <v>5616000</v>
      </c>
      <c r="G30" s="23"/>
      <c r="H30" s="24"/>
      <c r="I30" s="24"/>
      <c r="J30" s="24"/>
      <c r="K30" s="25"/>
      <c r="L30" s="26">
        <f t="shared" si="16"/>
        <v>449280</v>
      </c>
      <c r="M30" s="27">
        <f t="shared" si="17"/>
        <v>84240</v>
      </c>
      <c r="N30" s="28">
        <f t="shared" si="18"/>
        <v>56160</v>
      </c>
      <c r="O30" s="29">
        <f>L30+M30+N30</f>
        <v>589680</v>
      </c>
      <c r="P30" s="27">
        <f>D30*17.5%</f>
        <v>982799.99999999988</v>
      </c>
      <c r="Q30" s="27">
        <f t="shared" si="21"/>
        <v>168480</v>
      </c>
      <c r="R30" s="27">
        <f t="shared" si="22"/>
        <v>56160</v>
      </c>
      <c r="S30" s="29">
        <f t="shared" si="23"/>
        <v>1207440</v>
      </c>
      <c r="T30" s="30"/>
      <c r="U30" s="31"/>
      <c r="V30" s="32">
        <f t="shared" si="24"/>
        <v>0</v>
      </c>
      <c r="W30" s="33">
        <v>15500000</v>
      </c>
      <c r="X30" s="33"/>
      <c r="Y30" s="33">
        <f t="shared" si="25"/>
        <v>0</v>
      </c>
      <c r="Z30" s="33">
        <f t="shared" si="26"/>
        <v>0</v>
      </c>
      <c r="AA30" s="23">
        <f t="shared" si="1"/>
        <v>112320</v>
      </c>
      <c r="AB30" s="34"/>
      <c r="AC30" s="35"/>
      <c r="AD30" s="35"/>
    </row>
    <row r="31" spans="1:30" s="17" customFormat="1" ht="17.25" hidden="1" customHeight="1" x14ac:dyDescent="0.25">
      <c r="A31" s="41">
        <v>19</v>
      </c>
      <c r="B31" s="42" t="s">
        <v>67</v>
      </c>
      <c r="C31" s="43" t="s">
        <v>57</v>
      </c>
      <c r="D31" s="44"/>
      <c r="E31" s="45"/>
      <c r="F31" s="46"/>
      <c r="G31" s="46"/>
      <c r="H31" s="47"/>
      <c r="I31" s="47"/>
      <c r="J31" s="47"/>
      <c r="K31" s="48"/>
      <c r="L31" s="49">
        <f t="shared" si="16"/>
        <v>0</v>
      </c>
      <c r="M31" s="50">
        <f t="shared" si="17"/>
        <v>0</v>
      </c>
      <c r="N31" s="51">
        <f t="shared" si="18"/>
        <v>0</v>
      </c>
      <c r="O31" s="52">
        <f>L31+M31+N31</f>
        <v>0</v>
      </c>
      <c r="P31" s="50">
        <f>D31*17.5%</f>
        <v>0</v>
      </c>
      <c r="Q31" s="50">
        <f t="shared" si="21"/>
        <v>0</v>
      </c>
      <c r="R31" s="50">
        <f t="shared" si="22"/>
        <v>0</v>
      </c>
      <c r="S31" s="52">
        <f t="shared" si="23"/>
        <v>0</v>
      </c>
      <c r="T31" s="53"/>
      <c r="U31" s="54"/>
      <c r="V31" s="55">
        <f t="shared" si="24"/>
        <v>0</v>
      </c>
      <c r="W31" s="56">
        <v>15500000</v>
      </c>
      <c r="X31" s="56"/>
      <c r="Y31" s="56">
        <f t="shared" si="25"/>
        <v>0</v>
      </c>
      <c r="Z31" s="56">
        <f t="shared" si="26"/>
        <v>0</v>
      </c>
      <c r="AA31" s="46">
        <f t="shared" si="1"/>
        <v>0</v>
      </c>
      <c r="AB31" s="34"/>
      <c r="AC31" s="35"/>
      <c r="AD31" s="35"/>
    </row>
    <row r="32" spans="1:30" s="17" customFormat="1" ht="17.25" customHeight="1" x14ac:dyDescent="0.25">
      <c r="A32" s="18">
        <v>20</v>
      </c>
      <c r="B32" s="19" t="s">
        <v>68</v>
      </c>
      <c r="C32" s="20" t="s">
        <v>53</v>
      </c>
      <c r="D32" s="21">
        <f t="shared" ref="D32:D37" si="27">F32+G32</f>
        <v>4773600</v>
      </c>
      <c r="E32" s="22">
        <v>26</v>
      </c>
      <c r="F32" s="23">
        <v>4773600</v>
      </c>
      <c r="G32" s="23"/>
      <c r="H32" s="24"/>
      <c r="I32" s="24"/>
      <c r="J32" s="24"/>
      <c r="K32" s="25"/>
      <c r="L32" s="26">
        <f t="shared" si="16"/>
        <v>381888</v>
      </c>
      <c r="M32" s="27">
        <f t="shared" si="17"/>
        <v>71604</v>
      </c>
      <c r="N32" s="28">
        <f t="shared" si="18"/>
        <v>47736</v>
      </c>
      <c r="O32" s="29">
        <f t="shared" ref="O32" si="28">L32+M32+N32</f>
        <v>501228</v>
      </c>
      <c r="P32" s="27">
        <f t="shared" ref="P32" si="29">D32*17.5%</f>
        <v>835380</v>
      </c>
      <c r="Q32" s="27">
        <f t="shared" si="21"/>
        <v>143208</v>
      </c>
      <c r="R32" s="27">
        <f t="shared" si="22"/>
        <v>47736</v>
      </c>
      <c r="S32" s="29">
        <f t="shared" si="23"/>
        <v>1026324</v>
      </c>
      <c r="T32" s="30"/>
      <c r="U32" s="31"/>
      <c r="V32" s="32">
        <f t="shared" si="24"/>
        <v>0</v>
      </c>
      <c r="W32" s="33">
        <v>15500000</v>
      </c>
      <c r="X32" s="33">
        <f>6200000</f>
        <v>6200000</v>
      </c>
      <c r="Y32" s="33">
        <f t="shared" si="25"/>
        <v>0</v>
      </c>
      <c r="Z32" s="33">
        <f t="shared" si="26"/>
        <v>0</v>
      </c>
      <c r="AA32" s="23">
        <f t="shared" si="1"/>
        <v>95472</v>
      </c>
      <c r="AB32" s="34"/>
      <c r="AC32" s="35"/>
      <c r="AD32" s="35"/>
    </row>
    <row r="33" spans="1:30" s="17" customFormat="1" ht="17.25" customHeight="1" x14ac:dyDescent="0.25">
      <c r="A33" s="18">
        <v>21</v>
      </c>
      <c r="B33" s="19" t="s">
        <v>69</v>
      </c>
      <c r="C33" s="20" t="s">
        <v>57</v>
      </c>
      <c r="D33" s="21">
        <f t="shared" si="27"/>
        <v>5616000</v>
      </c>
      <c r="E33" s="22">
        <v>26</v>
      </c>
      <c r="F33" s="23">
        <v>5616000</v>
      </c>
      <c r="G33" s="23"/>
      <c r="H33" s="24"/>
      <c r="I33" s="24"/>
      <c r="J33" s="24"/>
      <c r="K33" s="25"/>
      <c r="L33" s="26">
        <f t="shared" si="16"/>
        <v>449280</v>
      </c>
      <c r="M33" s="27">
        <f t="shared" si="17"/>
        <v>84240</v>
      </c>
      <c r="N33" s="28">
        <f t="shared" si="18"/>
        <v>56160</v>
      </c>
      <c r="O33" s="29">
        <f>L33+M33+N33</f>
        <v>589680</v>
      </c>
      <c r="P33" s="27">
        <f>D33*17.5%</f>
        <v>982799.99999999988</v>
      </c>
      <c r="Q33" s="27">
        <f t="shared" si="21"/>
        <v>168480</v>
      </c>
      <c r="R33" s="27">
        <f t="shared" si="22"/>
        <v>56160</v>
      </c>
      <c r="S33" s="29">
        <f t="shared" si="23"/>
        <v>1207440</v>
      </c>
      <c r="T33" s="30"/>
      <c r="U33" s="31"/>
      <c r="V33" s="32">
        <f t="shared" si="24"/>
        <v>0</v>
      </c>
      <c r="W33" s="33">
        <v>15500000</v>
      </c>
      <c r="X33" s="33">
        <f>6200000*2</f>
        <v>12400000</v>
      </c>
      <c r="Y33" s="33">
        <f t="shared" si="25"/>
        <v>0</v>
      </c>
      <c r="Z33" s="33">
        <f t="shared" si="26"/>
        <v>0</v>
      </c>
      <c r="AA33" s="23">
        <f t="shared" si="1"/>
        <v>112320</v>
      </c>
      <c r="AB33" s="34"/>
      <c r="AC33" s="35"/>
      <c r="AD33" s="35"/>
    </row>
    <row r="34" spans="1:30" s="17" customFormat="1" ht="17.25" customHeight="1" x14ac:dyDescent="0.25">
      <c r="A34" s="18">
        <v>22</v>
      </c>
      <c r="B34" s="19" t="s">
        <v>70</v>
      </c>
      <c r="C34" s="20" t="s">
        <v>57</v>
      </c>
      <c r="D34" s="21">
        <f t="shared" si="27"/>
        <v>5616000</v>
      </c>
      <c r="E34" s="22">
        <v>26</v>
      </c>
      <c r="F34" s="23">
        <v>5616000</v>
      </c>
      <c r="G34" s="23"/>
      <c r="H34" s="24"/>
      <c r="I34" s="24"/>
      <c r="J34" s="24"/>
      <c r="K34" s="25"/>
      <c r="L34" s="26">
        <f t="shared" si="16"/>
        <v>449280</v>
      </c>
      <c r="M34" s="27">
        <f t="shared" si="17"/>
        <v>84240</v>
      </c>
      <c r="N34" s="28">
        <f t="shared" si="18"/>
        <v>56160</v>
      </c>
      <c r="O34" s="29">
        <f>L34+M34+N34</f>
        <v>589680</v>
      </c>
      <c r="P34" s="27">
        <f>D34*17.5%</f>
        <v>982799.99999999988</v>
      </c>
      <c r="Q34" s="27">
        <f t="shared" si="21"/>
        <v>168480</v>
      </c>
      <c r="R34" s="27">
        <f t="shared" si="22"/>
        <v>56160</v>
      </c>
      <c r="S34" s="29">
        <f t="shared" si="23"/>
        <v>1207440</v>
      </c>
      <c r="T34" s="30"/>
      <c r="U34" s="31"/>
      <c r="V34" s="32">
        <f t="shared" si="24"/>
        <v>0</v>
      </c>
      <c r="W34" s="33">
        <v>15500000</v>
      </c>
      <c r="X34" s="33">
        <f>6200000</f>
        <v>6200000</v>
      </c>
      <c r="Y34" s="33">
        <f t="shared" si="25"/>
        <v>0</v>
      </c>
      <c r="Z34" s="33">
        <f t="shared" si="26"/>
        <v>0</v>
      </c>
      <c r="AA34" s="23">
        <f t="shared" si="1"/>
        <v>112320</v>
      </c>
      <c r="AB34" s="34"/>
      <c r="AC34" s="35"/>
      <c r="AD34" s="35"/>
    </row>
    <row r="35" spans="1:30" s="17" customFormat="1" ht="17.25" customHeight="1" x14ac:dyDescent="0.25">
      <c r="A35" s="18">
        <v>23</v>
      </c>
      <c r="B35" s="19" t="s">
        <v>71</v>
      </c>
      <c r="C35" s="20" t="s">
        <v>72</v>
      </c>
      <c r="D35" s="21">
        <f t="shared" si="27"/>
        <v>4773600</v>
      </c>
      <c r="E35" s="22">
        <v>26</v>
      </c>
      <c r="F35" s="23">
        <v>4773600</v>
      </c>
      <c r="G35" s="23"/>
      <c r="H35" s="24"/>
      <c r="I35" s="24"/>
      <c r="J35" s="24"/>
      <c r="K35" s="25"/>
      <c r="L35" s="26">
        <f t="shared" si="16"/>
        <v>381888</v>
      </c>
      <c r="M35" s="27">
        <f t="shared" si="17"/>
        <v>71604</v>
      </c>
      <c r="N35" s="28">
        <f t="shared" si="18"/>
        <v>47736</v>
      </c>
      <c r="O35" s="29">
        <f t="shared" ref="O35:O40" si="30">L35+M35+N35</f>
        <v>501228</v>
      </c>
      <c r="P35" s="27">
        <f t="shared" ref="P35:P40" si="31">D35*17.5%</f>
        <v>835380</v>
      </c>
      <c r="Q35" s="27">
        <f t="shared" si="21"/>
        <v>143208</v>
      </c>
      <c r="R35" s="27">
        <f t="shared" si="22"/>
        <v>47736</v>
      </c>
      <c r="S35" s="29">
        <f t="shared" si="23"/>
        <v>1026324</v>
      </c>
      <c r="T35" s="30"/>
      <c r="U35" s="31"/>
      <c r="V35" s="32">
        <f t="shared" si="24"/>
        <v>0</v>
      </c>
      <c r="W35" s="33">
        <v>15500000</v>
      </c>
      <c r="X35" s="33"/>
      <c r="Y35" s="33">
        <f t="shared" si="25"/>
        <v>0</v>
      </c>
      <c r="Z35" s="33">
        <f t="shared" si="26"/>
        <v>0</v>
      </c>
      <c r="AA35" s="23">
        <f t="shared" si="1"/>
        <v>95472</v>
      </c>
      <c r="AB35" s="34"/>
      <c r="AC35" s="35"/>
      <c r="AD35" s="35"/>
    </row>
    <row r="36" spans="1:30" s="17" customFormat="1" ht="17.25" customHeight="1" x14ac:dyDescent="0.25">
      <c r="A36" s="18">
        <v>24</v>
      </c>
      <c r="B36" s="19" t="s">
        <v>73</v>
      </c>
      <c r="C36" s="20" t="s">
        <v>57</v>
      </c>
      <c r="D36" s="21">
        <f t="shared" si="27"/>
        <v>5304000</v>
      </c>
      <c r="E36" s="22">
        <v>26</v>
      </c>
      <c r="F36" s="23">
        <v>5304000</v>
      </c>
      <c r="G36" s="23"/>
      <c r="H36" s="24"/>
      <c r="I36" s="24"/>
      <c r="J36" s="24"/>
      <c r="K36" s="25"/>
      <c r="L36" s="26">
        <f t="shared" si="16"/>
        <v>424320</v>
      </c>
      <c r="M36" s="27">
        <f t="shared" si="17"/>
        <v>79560</v>
      </c>
      <c r="N36" s="28">
        <f t="shared" si="18"/>
        <v>53040</v>
      </c>
      <c r="O36" s="29">
        <f t="shared" si="30"/>
        <v>556920</v>
      </c>
      <c r="P36" s="27">
        <f t="shared" si="31"/>
        <v>928199.99999999988</v>
      </c>
      <c r="Q36" s="27">
        <f t="shared" si="21"/>
        <v>159120</v>
      </c>
      <c r="R36" s="27">
        <f t="shared" si="22"/>
        <v>53040</v>
      </c>
      <c r="S36" s="29">
        <f t="shared" si="23"/>
        <v>1140360</v>
      </c>
      <c r="T36" s="30"/>
      <c r="U36" s="31"/>
      <c r="V36" s="32">
        <f t="shared" si="24"/>
        <v>0</v>
      </c>
      <c r="W36" s="33">
        <v>15500000</v>
      </c>
      <c r="X36" s="33"/>
      <c r="Y36" s="33">
        <f t="shared" si="25"/>
        <v>0</v>
      </c>
      <c r="Z36" s="33">
        <f t="shared" si="26"/>
        <v>0</v>
      </c>
      <c r="AA36" s="23">
        <f t="shared" si="1"/>
        <v>106080</v>
      </c>
      <c r="AB36" s="34"/>
      <c r="AC36" s="35"/>
      <c r="AD36" s="35"/>
    </row>
    <row r="37" spans="1:30" s="17" customFormat="1" ht="17.25" customHeight="1" x14ac:dyDescent="0.25">
      <c r="A37" s="37">
        <v>25</v>
      </c>
      <c r="B37" s="19" t="s">
        <v>74</v>
      </c>
      <c r="C37" s="20" t="s">
        <v>53</v>
      </c>
      <c r="D37" s="21">
        <f t="shared" si="27"/>
        <v>4773600</v>
      </c>
      <c r="E37" s="22">
        <v>26</v>
      </c>
      <c r="F37" s="23">
        <v>4773600</v>
      </c>
      <c r="G37" s="23"/>
      <c r="H37" s="24"/>
      <c r="I37" s="24"/>
      <c r="J37" s="24"/>
      <c r="K37" s="25"/>
      <c r="L37" s="26">
        <f t="shared" si="16"/>
        <v>381888</v>
      </c>
      <c r="M37" s="27">
        <f t="shared" si="17"/>
        <v>71604</v>
      </c>
      <c r="N37" s="28">
        <f t="shared" si="18"/>
        <v>47736</v>
      </c>
      <c r="O37" s="29">
        <f t="shared" si="30"/>
        <v>501228</v>
      </c>
      <c r="P37" s="27">
        <f t="shared" si="31"/>
        <v>835380</v>
      </c>
      <c r="Q37" s="27">
        <f t="shared" si="21"/>
        <v>143208</v>
      </c>
      <c r="R37" s="27">
        <f t="shared" si="22"/>
        <v>47736</v>
      </c>
      <c r="S37" s="29">
        <f t="shared" si="23"/>
        <v>1026324</v>
      </c>
      <c r="T37" s="30"/>
      <c r="U37" s="31"/>
      <c r="V37" s="32">
        <f t="shared" si="24"/>
        <v>0</v>
      </c>
      <c r="W37" s="33">
        <v>15500000</v>
      </c>
      <c r="X37" s="33">
        <f>6200000*2</f>
        <v>12400000</v>
      </c>
      <c r="Y37" s="33">
        <f t="shared" si="25"/>
        <v>0</v>
      </c>
      <c r="Z37" s="33">
        <f t="shared" si="26"/>
        <v>0</v>
      </c>
      <c r="AA37" s="23">
        <f t="shared" si="1"/>
        <v>95472</v>
      </c>
      <c r="AB37" s="34"/>
      <c r="AC37" s="35"/>
      <c r="AD37" s="35"/>
    </row>
    <row r="38" spans="1:30" s="17" customFormat="1" ht="17.25" hidden="1" customHeight="1" x14ac:dyDescent="0.25">
      <c r="A38" s="41">
        <v>26</v>
      </c>
      <c r="B38" s="42" t="s">
        <v>75</v>
      </c>
      <c r="C38" s="43" t="s">
        <v>57</v>
      </c>
      <c r="D38" s="44"/>
      <c r="E38" s="45"/>
      <c r="F38" s="46"/>
      <c r="G38" s="46"/>
      <c r="H38" s="47"/>
      <c r="I38" s="47"/>
      <c r="J38" s="47"/>
      <c r="K38" s="48"/>
      <c r="L38" s="49">
        <f t="shared" si="16"/>
        <v>0</v>
      </c>
      <c r="M38" s="50">
        <f t="shared" si="17"/>
        <v>0</v>
      </c>
      <c r="N38" s="51">
        <f t="shared" si="18"/>
        <v>0</v>
      </c>
      <c r="O38" s="52">
        <f t="shared" si="30"/>
        <v>0</v>
      </c>
      <c r="P38" s="50">
        <f t="shared" si="31"/>
        <v>0</v>
      </c>
      <c r="Q38" s="50">
        <f t="shared" si="21"/>
        <v>0</v>
      </c>
      <c r="R38" s="50">
        <f t="shared" si="22"/>
        <v>0</v>
      </c>
      <c r="S38" s="52">
        <f t="shared" si="23"/>
        <v>0</v>
      </c>
      <c r="T38" s="53"/>
      <c r="U38" s="54"/>
      <c r="V38" s="55">
        <f t="shared" si="24"/>
        <v>0</v>
      </c>
      <c r="W38" s="56">
        <v>15500000</v>
      </c>
      <c r="X38" s="56"/>
      <c r="Y38" s="56">
        <f t="shared" si="25"/>
        <v>0</v>
      </c>
      <c r="Z38" s="56">
        <f t="shared" si="26"/>
        <v>0</v>
      </c>
      <c r="AA38" s="46">
        <f t="shared" si="1"/>
        <v>0</v>
      </c>
      <c r="AB38" s="34"/>
      <c r="AC38" s="35"/>
      <c r="AD38" s="35"/>
    </row>
    <row r="39" spans="1:30" s="17" customFormat="1" ht="17.25" customHeight="1" x14ac:dyDescent="0.25">
      <c r="A39" s="18">
        <v>27</v>
      </c>
      <c r="B39" s="19" t="s">
        <v>76</v>
      </c>
      <c r="C39" s="20" t="s">
        <v>57</v>
      </c>
      <c r="D39" s="21">
        <f>F39+G39</f>
        <v>5304000</v>
      </c>
      <c r="E39" s="22">
        <v>26</v>
      </c>
      <c r="F39" s="23">
        <v>5304000</v>
      </c>
      <c r="G39" s="23"/>
      <c r="H39" s="24"/>
      <c r="I39" s="24"/>
      <c r="J39" s="24"/>
      <c r="K39" s="25"/>
      <c r="L39" s="26">
        <f t="shared" si="16"/>
        <v>424320</v>
      </c>
      <c r="M39" s="27">
        <f t="shared" si="17"/>
        <v>79560</v>
      </c>
      <c r="N39" s="28">
        <f t="shared" si="18"/>
        <v>53040</v>
      </c>
      <c r="O39" s="29">
        <f t="shared" si="30"/>
        <v>556920</v>
      </c>
      <c r="P39" s="27">
        <f t="shared" si="31"/>
        <v>928199.99999999988</v>
      </c>
      <c r="Q39" s="27">
        <f t="shared" si="21"/>
        <v>159120</v>
      </c>
      <c r="R39" s="27">
        <f t="shared" si="22"/>
        <v>53040</v>
      </c>
      <c r="S39" s="29">
        <f t="shared" si="23"/>
        <v>1140360</v>
      </c>
      <c r="T39" s="30"/>
      <c r="U39" s="31"/>
      <c r="V39" s="32">
        <f t="shared" si="24"/>
        <v>0</v>
      </c>
      <c r="W39" s="33">
        <v>15500000</v>
      </c>
      <c r="X39" s="33"/>
      <c r="Y39" s="33">
        <f t="shared" si="25"/>
        <v>0</v>
      </c>
      <c r="Z39" s="33">
        <f t="shared" si="26"/>
        <v>0</v>
      </c>
      <c r="AA39" s="23">
        <f t="shared" si="1"/>
        <v>106080</v>
      </c>
      <c r="AB39" s="34"/>
      <c r="AC39" s="35"/>
      <c r="AD39" s="35"/>
    </row>
    <row r="40" spans="1:30" s="17" customFormat="1" ht="17.25" customHeight="1" x14ac:dyDescent="0.25">
      <c r="A40" s="18">
        <v>28</v>
      </c>
      <c r="B40" s="19" t="s">
        <v>77</v>
      </c>
      <c r="C40" s="20" t="s">
        <v>57</v>
      </c>
      <c r="D40" s="21">
        <f>F40+G40</f>
        <v>5616000</v>
      </c>
      <c r="E40" s="22">
        <v>26</v>
      </c>
      <c r="F40" s="23">
        <v>5616000</v>
      </c>
      <c r="G40" s="23"/>
      <c r="H40" s="24"/>
      <c r="I40" s="24"/>
      <c r="J40" s="24"/>
      <c r="K40" s="25"/>
      <c r="L40" s="26">
        <f t="shared" si="16"/>
        <v>449280</v>
      </c>
      <c r="M40" s="27">
        <f t="shared" si="17"/>
        <v>84240</v>
      </c>
      <c r="N40" s="28">
        <f t="shared" si="18"/>
        <v>56160</v>
      </c>
      <c r="O40" s="29">
        <f t="shared" si="30"/>
        <v>589680</v>
      </c>
      <c r="P40" s="27">
        <f t="shared" si="31"/>
        <v>982799.99999999988</v>
      </c>
      <c r="Q40" s="27">
        <f t="shared" si="21"/>
        <v>168480</v>
      </c>
      <c r="R40" s="27">
        <f t="shared" si="22"/>
        <v>56160</v>
      </c>
      <c r="S40" s="29">
        <f t="shared" si="23"/>
        <v>1207440</v>
      </c>
      <c r="T40" s="30"/>
      <c r="U40" s="31"/>
      <c r="V40" s="32">
        <f t="shared" si="24"/>
        <v>0</v>
      </c>
      <c r="W40" s="33">
        <v>15500000</v>
      </c>
      <c r="X40" s="33"/>
      <c r="Y40" s="33">
        <f t="shared" si="25"/>
        <v>0</v>
      </c>
      <c r="Z40" s="33">
        <f t="shared" si="26"/>
        <v>0</v>
      </c>
      <c r="AA40" s="23">
        <f t="shared" si="1"/>
        <v>112320</v>
      </c>
      <c r="AB40" s="34"/>
      <c r="AC40" s="35"/>
      <c r="AD40" s="35"/>
    </row>
    <row r="41" spans="1:30" s="17" customFormat="1" ht="17.25" hidden="1" customHeight="1" x14ac:dyDescent="0.25">
      <c r="A41" s="41"/>
      <c r="B41" s="42" t="s">
        <v>78</v>
      </c>
      <c r="C41" s="43" t="s">
        <v>53</v>
      </c>
      <c r="D41" s="44"/>
      <c r="E41" s="45"/>
      <c r="F41" s="46"/>
      <c r="G41" s="46"/>
      <c r="H41" s="47"/>
      <c r="I41" s="47"/>
      <c r="J41" s="47"/>
      <c r="K41" s="48"/>
      <c r="L41" s="49"/>
      <c r="M41" s="50"/>
      <c r="N41" s="51"/>
      <c r="O41" s="52"/>
      <c r="P41" s="50"/>
      <c r="Q41" s="50"/>
      <c r="R41" s="50"/>
      <c r="S41" s="52"/>
      <c r="T41" s="53"/>
      <c r="U41" s="54"/>
      <c r="V41" s="55"/>
      <c r="W41" s="56"/>
      <c r="X41" s="56"/>
      <c r="Y41" s="56"/>
      <c r="Z41" s="56"/>
      <c r="AA41" s="46">
        <f t="shared" si="1"/>
        <v>0</v>
      </c>
      <c r="AB41" s="34"/>
      <c r="AC41" s="35"/>
      <c r="AD41" s="35"/>
    </row>
    <row r="42" spans="1:30" s="10" customFormat="1" ht="17.25" customHeight="1" x14ac:dyDescent="0.25">
      <c r="A42" s="18">
        <v>29</v>
      </c>
      <c r="B42" s="40" t="s">
        <v>79</v>
      </c>
      <c r="C42" s="20" t="s">
        <v>80</v>
      </c>
      <c r="D42" s="21">
        <f>F42+G42</f>
        <v>15920000</v>
      </c>
      <c r="E42" s="22">
        <v>26</v>
      </c>
      <c r="F42" s="23">
        <v>15920000</v>
      </c>
      <c r="G42" s="23"/>
      <c r="H42" s="24"/>
      <c r="I42" s="24"/>
      <c r="J42" s="24"/>
      <c r="K42" s="25"/>
      <c r="L42" s="26">
        <f>D42*8%</f>
        <v>1273600</v>
      </c>
      <c r="M42" s="27">
        <f>D42*1.5%</f>
        <v>238800</v>
      </c>
      <c r="N42" s="28">
        <f>D42*1%</f>
        <v>159200</v>
      </c>
      <c r="O42" s="29">
        <f>L42+M42+N42</f>
        <v>1671600</v>
      </c>
      <c r="P42" s="27">
        <f>D42*17.5%</f>
        <v>2786000</v>
      </c>
      <c r="Q42" s="27">
        <f>D42*3%</f>
        <v>477600</v>
      </c>
      <c r="R42" s="27">
        <f>D42*1%</f>
        <v>159200</v>
      </c>
      <c r="S42" s="29">
        <f>P42+Q42+R42</f>
        <v>3422800</v>
      </c>
      <c r="T42" s="30"/>
      <c r="U42" s="31"/>
      <c r="V42" s="32">
        <f>K42-I42</f>
        <v>0</v>
      </c>
      <c r="W42" s="33">
        <v>15500000</v>
      </c>
      <c r="X42" s="33">
        <f>6200000*4</f>
        <v>24800000</v>
      </c>
      <c r="Y42" s="33">
        <f>MAX(V42-O42-W42-X42,0)</f>
        <v>0</v>
      </c>
      <c r="Z42" s="33">
        <f t="shared" si="26"/>
        <v>0</v>
      </c>
      <c r="AA42" s="23">
        <f t="shared" si="1"/>
        <v>318400</v>
      </c>
      <c r="AB42" s="34"/>
      <c r="AC42" s="35"/>
      <c r="AD42" s="35"/>
    </row>
    <row r="43" spans="1:30" s="17" customFormat="1" ht="17.25" customHeight="1" x14ac:dyDescent="0.25">
      <c r="A43" s="18">
        <v>30</v>
      </c>
      <c r="B43" s="40" t="s">
        <v>81</v>
      </c>
      <c r="C43" s="20" t="s">
        <v>82</v>
      </c>
      <c r="D43" s="21">
        <v>8000000</v>
      </c>
      <c r="E43" s="22">
        <v>26</v>
      </c>
      <c r="F43" s="23">
        <v>8000000</v>
      </c>
      <c r="G43" s="23"/>
      <c r="H43" s="24"/>
      <c r="I43" s="24"/>
      <c r="J43" s="24"/>
      <c r="K43" s="25"/>
      <c r="L43" s="26">
        <f t="shared" ref="L43:L44" si="32">D43*8%</f>
        <v>640000</v>
      </c>
      <c r="M43" s="27">
        <f t="shared" ref="M43:M49" si="33">D43*1.5%</f>
        <v>120000</v>
      </c>
      <c r="N43" s="28">
        <f t="shared" ref="N43:N49" si="34">D43*1%</f>
        <v>80000</v>
      </c>
      <c r="O43" s="29">
        <f t="shared" ref="O43:O49" si="35">L43+M43+N43</f>
        <v>840000</v>
      </c>
      <c r="P43" s="27">
        <f t="shared" ref="P43:P49" si="36">D43*17.5%</f>
        <v>1400000</v>
      </c>
      <c r="Q43" s="27">
        <f t="shared" ref="Q43:Q49" si="37">D43*3%</f>
        <v>240000</v>
      </c>
      <c r="R43" s="27">
        <f t="shared" ref="R43:R49" si="38">D43*1%</f>
        <v>80000</v>
      </c>
      <c r="S43" s="29">
        <f t="shared" ref="S43:S49" si="39">P43+Q43+R43</f>
        <v>1720000</v>
      </c>
      <c r="T43" s="30"/>
      <c r="U43" s="31"/>
      <c r="V43" s="32">
        <f>K43-I43</f>
        <v>0</v>
      </c>
      <c r="W43" s="33">
        <v>15500000</v>
      </c>
      <c r="X43" s="33">
        <f>6200000*3</f>
        <v>18600000</v>
      </c>
      <c r="Y43" s="33">
        <f>MAX(V43-O43-W43-X43,0)</f>
        <v>0</v>
      </c>
      <c r="Z43" s="33">
        <f t="shared" si="26"/>
        <v>0</v>
      </c>
      <c r="AA43" s="23">
        <f t="shared" si="1"/>
        <v>160000</v>
      </c>
      <c r="AB43" s="34"/>
      <c r="AC43" s="35"/>
      <c r="AD43" s="35"/>
    </row>
    <row r="44" spans="1:30" s="17" customFormat="1" ht="17.25" customHeight="1" x14ac:dyDescent="0.25">
      <c r="A44" s="18">
        <v>31</v>
      </c>
      <c r="B44" s="19" t="s">
        <v>83</v>
      </c>
      <c r="C44" s="20" t="s">
        <v>53</v>
      </c>
      <c r="D44" s="21">
        <f>F44+G44</f>
        <v>4773600</v>
      </c>
      <c r="E44" s="22">
        <v>26</v>
      </c>
      <c r="F44" s="23">
        <v>4773600</v>
      </c>
      <c r="G44" s="23"/>
      <c r="H44" s="24"/>
      <c r="I44" s="24"/>
      <c r="J44" s="24"/>
      <c r="K44" s="25"/>
      <c r="L44" s="26">
        <f t="shared" si="32"/>
        <v>381888</v>
      </c>
      <c r="M44" s="27">
        <f t="shared" si="33"/>
        <v>71604</v>
      </c>
      <c r="N44" s="28">
        <f t="shared" si="34"/>
        <v>47736</v>
      </c>
      <c r="O44" s="29">
        <f t="shared" si="35"/>
        <v>501228</v>
      </c>
      <c r="P44" s="27">
        <f t="shared" si="36"/>
        <v>835380</v>
      </c>
      <c r="Q44" s="27">
        <f t="shared" si="37"/>
        <v>143208</v>
      </c>
      <c r="R44" s="27">
        <f t="shared" si="38"/>
        <v>47736</v>
      </c>
      <c r="S44" s="29">
        <f t="shared" si="39"/>
        <v>1026324</v>
      </c>
      <c r="T44" s="30"/>
      <c r="U44" s="31"/>
      <c r="V44" s="32">
        <f>K44-I44</f>
        <v>0</v>
      </c>
      <c r="W44" s="33">
        <v>15500000</v>
      </c>
      <c r="X44" s="33"/>
      <c r="Y44" s="33">
        <f>MAX(V44-O44-W44-X44,0)</f>
        <v>0</v>
      </c>
      <c r="Z44" s="33">
        <f t="shared" si="26"/>
        <v>0</v>
      </c>
      <c r="AA44" s="23">
        <f t="shared" si="1"/>
        <v>95472</v>
      </c>
      <c r="AB44" s="34"/>
      <c r="AC44" s="35"/>
      <c r="AD44" s="35"/>
    </row>
    <row r="45" spans="1:30" s="17" customFormat="1" ht="17.25" customHeight="1" x14ac:dyDescent="0.25">
      <c r="A45" s="18">
        <v>32</v>
      </c>
      <c r="B45" s="19" t="s">
        <v>84</v>
      </c>
      <c r="C45" s="20" t="s">
        <v>57</v>
      </c>
      <c r="D45" s="21">
        <f>F45+G45</f>
        <v>5304000</v>
      </c>
      <c r="E45" s="22">
        <v>26</v>
      </c>
      <c r="F45" s="23">
        <v>5304000</v>
      </c>
      <c r="G45" s="23"/>
      <c r="H45" s="24"/>
      <c r="I45" s="24"/>
      <c r="J45" s="24"/>
      <c r="K45" s="25"/>
      <c r="L45" s="26">
        <f>D45*8%</f>
        <v>424320</v>
      </c>
      <c r="M45" s="27">
        <f t="shared" si="33"/>
        <v>79560</v>
      </c>
      <c r="N45" s="28">
        <f t="shared" si="34"/>
        <v>53040</v>
      </c>
      <c r="O45" s="29">
        <f t="shared" si="35"/>
        <v>556920</v>
      </c>
      <c r="P45" s="27">
        <f t="shared" si="36"/>
        <v>928199.99999999988</v>
      </c>
      <c r="Q45" s="27">
        <f t="shared" si="37"/>
        <v>159120</v>
      </c>
      <c r="R45" s="27">
        <f t="shared" si="38"/>
        <v>53040</v>
      </c>
      <c r="S45" s="29">
        <f t="shared" si="39"/>
        <v>1140360</v>
      </c>
      <c r="T45" s="30"/>
      <c r="U45" s="31"/>
      <c r="V45" s="32">
        <f>K45-I45</f>
        <v>0</v>
      </c>
      <c r="W45" s="33">
        <v>15500000</v>
      </c>
      <c r="X45" s="33">
        <f>6200000*2</f>
        <v>12400000</v>
      </c>
      <c r="Y45" s="33">
        <f>MAX(V45-O45-W45-X45,0)</f>
        <v>0</v>
      </c>
      <c r="Z45" s="33">
        <f t="shared" si="26"/>
        <v>0</v>
      </c>
      <c r="AA45" s="23">
        <f t="shared" si="1"/>
        <v>106080</v>
      </c>
      <c r="AB45" s="34"/>
      <c r="AC45" s="35"/>
      <c r="AD45" s="35"/>
    </row>
    <row r="46" spans="1:30" s="17" customFormat="1" ht="17.25" customHeight="1" x14ac:dyDescent="0.25">
      <c r="A46" s="18">
        <v>33</v>
      </c>
      <c r="B46" s="40" t="s">
        <v>85</v>
      </c>
      <c r="C46" s="20" t="s">
        <v>53</v>
      </c>
      <c r="D46" s="21">
        <f>F46+G46</f>
        <v>4773600</v>
      </c>
      <c r="E46" s="22">
        <v>26</v>
      </c>
      <c r="F46" s="23">
        <v>4773600</v>
      </c>
      <c r="G46" s="23"/>
      <c r="H46" s="24"/>
      <c r="I46" s="24"/>
      <c r="J46" s="24"/>
      <c r="K46" s="25"/>
      <c r="L46" s="26">
        <f>D46*8%</f>
        <v>381888</v>
      </c>
      <c r="M46" s="27">
        <f t="shared" si="33"/>
        <v>71604</v>
      </c>
      <c r="N46" s="28">
        <f t="shared" si="34"/>
        <v>47736</v>
      </c>
      <c r="O46" s="29">
        <f t="shared" si="35"/>
        <v>501228</v>
      </c>
      <c r="P46" s="27">
        <f t="shared" si="36"/>
        <v>835380</v>
      </c>
      <c r="Q46" s="27">
        <f t="shared" si="37"/>
        <v>143208</v>
      </c>
      <c r="R46" s="27">
        <f t="shared" si="38"/>
        <v>47736</v>
      </c>
      <c r="S46" s="29">
        <f t="shared" si="39"/>
        <v>1026324</v>
      </c>
      <c r="T46" s="30"/>
      <c r="U46" s="31"/>
      <c r="V46" s="32">
        <f>K46-I46</f>
        <v>0</v>
      </c>
      <c r="W46" s="33">
        <v>15500000</v>
      </c>
      <c r="X46" s="33"/>
      <c r="Y46" s="33">
        <f>MAX(V46-O46-W46-X46,0)</f>
        <v>0</v>
      </c>
      <c r="Z46" s="33">
        <f t="shared" si="26"/>
        <v>0</v>
      </c>
      <c r="AA46" s="23">
        <f t="shared" si="1"/>
        <v>95472</v>
      </c>
      <c r="AB46" s="34"/>
      <c r="AC46" s="35"/>
      <c r="AD46" s="35"/>
    </row>
    <row r="47" spans="1:30" s="17" customFormat="1" ht="17.25" hidden="1" customHeight="1" x14ac:dyDescent="0.25">
      <c r="A47" s="41">
        <v>34</v>
      </c>
      <c r="B47" s="42" t="s">
        <v>86</v>
      </c>
      <c r="C47" s="43" t="s">
        <v>53</v>
      </c>
      <c r="D47" s="44"/>
      <c r="E47" s="45"/>
      <c r="F47" s="46"/>
      <c r="G47" s="46"/>
      <c r="H47" s="47"/>
      <c r="I47" s="47"/>
      <c r="J47" s="47"/>
      <c r="K47" s="48"/>
      <c r="L47" s="49"/>
      <c r="M47" s="50"/>
      <c r="N47" s="51"/>
      <c r="O47" s="52"/>
      <c r="P47" s="50"/>
      <c r="Q47" s="50"/>
      <c r="R47" s="50"/>
      <c r="S47" s="52"/>
      <c r="T47" s="53"/>
      <c r="U47" s="54"/>
      <c r="V47" s="55"/>
      <c r="W47" s="56"/>
      <c r="X47" s="56"/>
      <c r="Y47" s="56"/>
      <c r="Z47" s="56"/>
      <c r="AA47" s="46">
        <f t="shared" si="1"/>
        <v>0</v>
      </c>
      <c r="AB47" s="34"/>
      <c r="AC47" s="35"/>
      <c r="AD47" s="35"/>
    </row>
    <row r="48" spans="1:30" s="17" customFormat="1" ht="17.25" customHeight="1" x14ac:dyDescent="0.25">
      <c r="A48" s="18">
        <v>35</v>
      </c>
      <c r="B48" s="40" t="s">
        <v>87</v>
      </c>
      <c r="C48" s="20" t="s">
        <v>57</v>
      </c>
      <c r="D48" s="21">
        <f>F48+G48</f>
        <v>5304000</v>
      </c>
      <c r="E48" s="22">
        <v>26</v>
      </c>
      <c r="F48" s="23">
        <v>5304000</v>
      </c>
      <c r="G48" s="23"/>
      <c r="H48" s="24"/>
      <c r="I48" s="24"/>
      <c r="J48" s="24"/>
      <c r="K48" s="25"/>
      <c r="L48" s="26">
        <f t="shared" ref="L48" si="40">D48*8%</f>
        <v>424320</v>
      </c>
      <c r="M48" s="27">
        <f t="shared" si="33"/>
        <v>79560</v>
      </c>
      <c r="N48" s="28">
        <f t="shared" si="34"/>
        <v>53040</v>
      </c>
      <c r="O48" s="29">
        <f t="shared" si="35"/>
        <v>556920</v>
      </c>
      <c r="P48" s="27">
        <f t="shared" si="36"/>
        <v>928199.99999999988</v>
      </c>
      <c r="Q48" s="27">
        <f t="shared" si="37"/>
        <v>159120</v>
      </c>
      <c r="R48" s="27">
        <f t="shared" si="38"/>
        <v>53040</v>
      </c>
      <c r="S48" s="29">
        <f t="shared" si="39"/>
        <v>1140360</v>
      </c>
      <c r="T48" s="30"/>
      <c r="U48" s="31"/>
      <c r="V48" s="32">
        <f>K48-I48</f>
        <v>0</v>
      </c>
      <c r="W48" s="33">
        <v>15500000</v>
      </c>
      <c r="X48" s="33">
        <f>6200000*2</f>
        <v>12400000</v>
      </c>
      <c r="Y48" s="33">
        <f>MAX(V48-O48-W48-X48,0)</f>
        <v>0</v>
      </c>
      <c r="Z48" s="33">
        <f t="shared" si="26"/>
        <v>0</v>
      </c>
      <c r="AA48" s="23">
        <f t="shared" si="1"/>
        <v>106080</v>
      </c>
      <c r="AB48" s="34"/>
      <c r="AC48" s="35"/>
      <c r="AD48" s="35"/>
    </row>
    <row r="49" spans="1:30" s="17" customFormat="1" ht="17.25" customHeight="1" x14ac:dyDescent="0.25">
      <c r="A49" s="18">
        <v>36</v>
      </c>
      <c r="B49" s="40" t="s">
        <v>88</v>
      </c>
      <c r="C49" s="20" t="s">
        <v>53</v>
      </c>
      <c r="D49" s="21">
        <f>F49+G49</f>
        <v>4773600</v>
      </c>
      <c r="E49" s="22">
        <v>26</v>
      </c>
      <c r="F49" s="23">
        <v>4773600</v>
      </c>
      <c r="G49" s="23"/>
      <c r="H49" s="24"/>
      <c r="I49" s="24"/>
      <c r="J49" s="24"/>
      <c r="K49" s="25"/>
      <c r="L49" s="26">
        <f>D49*8%</f>
        <v>381888</v>
      </c>
      <c r="M49" s="27">
        <f t="shared" si="33"/>
        <v>71604</v>
      </c>
      <c r="N49" s="28">
        <f t="shared" si="34"/>
        <v>47736</v>
      </c>
      <c r="O49" s="29">
        <f t="shared" si="35"/>
        <v>501228</v>
      </c>
      <c r="P49" s="27">
        <f t="shared" si="36"/>
        <v>835380</v>
      </c>
      <c r="Q49" s="27">
        <f t="shared" si="37"/>
        <v>143208</v>
      </c>
      <c r="R49" s="27">
        <f t="shared" si="38"/>
        <v>47736</v>
      </c>
      <c r="S49" s="29">
        <f t="shared" si="39"/>
        <v>1026324</v>
      </c>
      <c r="T49" s="30"/>
      <c r="U49" s="31"/>
      <c r="V49" s="32">
        <f>K49-I49</f>
        <v>0</v>
      </c>
      <c r="W49" s="33">
        <v>15500000</v>
      </c>
      <c r="X49" s="33"/>
      <c r="Y49" s="33">
        <f>MAX(V49-O49-W49-X49,0)</f>
        <v>0</v>
      </c>
      <c r="Z49" s="33">
        <f t="shared" si="26"/>
        <v>0</v>
      </c>
      <c r="AA49" s="23">
        <f t="shared" si="1"/>
        <v>95472</v>
      </c>
      <c r="AB49" s="34"/>
      <c r="AC49" s="35"/>
      <c r="AD49" s="35"/>
    </row>
    <row r="50" spans="1:30" s="17" customFormat="1" ht="17.25" customHeight="1" x14ac:dyDescent="0.25">
      <c r="A50" s="18">
        <v>37</v>
      </c>
      <c r="B50" s="19" t="s">
        <v>89</v>
      </c>
      <c r="C50" s="20" t="s">
        <v>53</v>
      </c>
      <c r="D50" s="21"/>
      <c r="E50" s="22"/>
      <c r="F50" s="23"/>
      <c r="G50" s="23"/>
      <c r="H50" s="24"/>
      <c r="I50" s="24"/>
      <c r="J50" s="24"/>
      <c r="K50" s="25"/>
      <c r="L50" s="26"/>
      <c r="M50" s="27"/>
      <c r="N50" s="28"/>
      <c r="O50" s="29"/>
      <c r="P50" s="27"/>
      <c r="Q50" s="27"/>
      <c r="R50" s="27"/>
      <c r="S50" s="29"/>
      <c r="T50" s="30"/>
      <c r="U50" s="31"/>
      <c r="V50" s="32">
        <f>K50-I50</f>
        <v>0</v>
      </c>
      <c r="W50" s="33">
        <v>15500000</v>
      </c>
      <c r="X50" s="33"/>
      <c r="Y50" s="33">
        <f>MAX(V50-O50-W50-X50,0)</f>
        <v>0</v>
      </c>
      <c r="Z50" s="33">
        <f t="shared" si="26"/>
        <v>0</v>
      </c>
      <c r="AA50" s="23">
        <f t="shared" si="1"/>
        <v>0</v>
      </c>
      <c r="AB50" s="34"/>
      <c r="AC50" s="35"/>
      <c r="AD50" s="35"/>
    </row>
    <row r="51" spans="1:30" s="17" customFormat="1" ht="17.25" customHeight="1" x14ac:dyDescent="0.25">
      <c r="A51" s="18">
        <v>38</v>
      </c>
      <c r="B51" s="19" t="s">
        <v>90</v>
      </c>
      <c r="C51" s="20" t="s">
        <v>53</v>
      </c>
      <c r="D51" s="21">
        <f>F51+G51</f>
        <v>4773600</v>
      </c>
      <c r="E51" s="22">
        <v>26</v>
      </c>
      <c r="F51" s="23">
        <v>4773600</v>
      </c>
      <c r="G51" s="23"/>
      <c r="H51" s="24"/>
      <c r="I51" s="24"/>
      <c r="J51" s="24"/>
      <c r="K51" s="25"/>
      <c r="L51" s="26">
        <f t="shared" ref="L51" si="41">D51*8%</f>
        <v>381888</v>
      </c>
      <c r="M51" s="27">
        <f t="shared" ref="M51:M52" si="42">D51*1.5%</f>
        <v>71604</v>
      </c>
      <c r="N51" s="28">
        <f t="shared" ref="N51:N52" si="43">D51*1%</f>
        <v>47736</v>
      </c>
      <c r="O51" s="29">
        <f t="shared" ref="O51:O52" si="44">L51+M51+N51</f>
        <v>501228</v>
      </c>
      <c r="P51" s="27">
        <f t="shared" ref="P51" si="45">D51*17.5%</f>
        <v>835380</v>
      </c>
      <c r="Q51" s="27">
        <f t="shared" ref="Q51:Q52" si="46">D51*3%</f>
        <v>143208</v>
      </c>
      <c r="R51" s="27">
        <f t="shared" ref="R51:R52" si="47">D51*1%</f>
        <v>47736</v>
      </c>
      <c r="S51" s="29">
        <f t="shared" ref="S51:S52" si="48">P51+Q51+R51</f>
        <v>1026324</v>
      </c>
      <c r="T51" s="30"/>
      <c r="U51" s="31"/>
      <c r="V51" s="32">
        <f>K51-I51</f>
        <v>0</v>
      </c>
      <c r="W51" s="33">
        <v>15500000</v>
      </c>
      <c r="X51" s="33">
        <v>6200000</v>
      </c>
      <c r="Y51" s="33">
        <f>MAX(V51-O51-W51-X51,0)</f>
        <v>0</v>
      </c>
      <c r="Z51" s="33">
        <f t="shared" si="26"/>
        <v>0</v>
      </c>
      <c r="AA51" s="23">
        <f t="shared" si="1"/>
        <v>95472</v>
      </c>
      <c r="AB51" s="34"/>
      <c r="AC51" s="35"/>
      <c r="AD51" s="35"/>
    </row>
    <row r="52" spans="1:30" s="10" customFormat="1" ht="17.25" customHeight="1" x14ac:dyDescent="0.25">
      <c r="A52" s="18">
        <v>39</v>
      </c>
      <c r="B52" s="19" t="s">
        <v>91</v>
      </c>
      <c r="C52" s="20" t="s">
        <v>53</v>
      </c>
      <c r="D52" s="21">
        <f>F52+G52</f>
        <v>4773600</v>
      </c>
      <c r="E52" s="22">
        <v>26</v>
      </c>
      <c r="F52" s="23">
        <v>4773600</v>
      </c>
      <c r="G52" s="23"/>
      <c r="H52" s="24"/>
      <c r="I52" s="24"/>
      <c r="J52" s="24"/>
      <c r="K52" s="25"/>
      <c r="L52" s="26">
        <f>D52*8%</f>
        <v>381888</v>
      </c>
      <c r="M52" s="27">
        <f t="shared" si="42"/>
        <v>71604</v>
      </c>
      <c r="N52" s="28">
        <f t="shared" si="43"/>
        <v>47736</v>
      </c>
      <c r="O52" s="29">
        <f t="shared" si="44"/>
        <v>501228</v>
      </c>
      <c r="P52" s="27">
        <f>D52*17.5%</f>
        <v>835380</v>
      </c>
      <c r="Q52" s="27">
        <f t="shared" si="46"/>
        <v>143208</v>
      </c>
      <c r="R52" s="27">
        <f t="shared" si="47"/>
        <v>47736</v>
      </c>
      <c r="S52" s="29">
        <f t="shared" si="48"/>
        <v>1026324</v>
      </c>
      <c r="T52" s="30"/>
      <c r="U52" s="31"/>
      <c r="V52" s="32">
        <f>K52-I52</f>
        <v>0</v>
      </c>
      <c r="W52" s="33">
        <v>15500000</v>
      </c>
      <c r="X52" s="33"/>
      <c r="Y52" s="33">
        <f>MAX(V52-O52-W52-X52,0)</f>
        <v>0</v>
      </c>
      <c r="Z52" s="33">
        <f t="shared" si="26"/>
        <v>0</v>
      </c>
      <c r="AA52" s="23">
        <f t="shared" si="1"/>
        <v>95472</v>
      </c>
      <c r="AB52" s="34"/>
      <c r="AC52" s="35"/>
      <c r="AD52" s="35"/>
    </row>
    <row r="53" spans="1:30" s="17" customFormat="1" ht="17.25" customHeight="1" x14ac:dyDescent="0.25">
      <c r="A53" s="18">
        <v>40</v>
      </c>
      <c r="B53" s="19" t="s">
        <v>92</v>
      </c>
      <c r="C53" s="20" t="s">
        <v>57</v>
      </c>
      <c r="D53" s="21"/>
      <c r="E53" s="22"/>
      <c r="F53" s="23"/>
      <c r="G53" s="23"/>
      <c r="H53" s="24"/>
      <c r="I53" s="24"/>
      <c r="J53" s="24"/>
      <c r="K53" s="25"/>
      <c r="L53" s="26"/>
      <c r="M53" s="27"/>
      <c r="N53" s="28"/>
      <c r="O53" s="29"/>
      <c r="P53" s="27"/>
      <c r="Q53" s="27"/>
      <c r="R53" s="27"/>
      <c r="S53" s="29"/>
      <c r="T53" s="30"/>
      <c r="U53" s="31"/>
      <c r="V53" s="32"/>
      <c r="W53" s="33"/>
      <c r="X53" s="33"/>
      <c r="Y53" s="33"/>
      <c r="Z53" s="33"/>
      <c r="AA53" s="23">
        <f t="shared" si="1"/>
        <v>0</v>
      </c>
      <c r="AB53" s="34"/>
      <c r="AC53" s="35"/>
      <c r="AD53" s="35"/>
    </row>
    <row r="54" spans="1:30" s="17" customFormat="1" ht="17.25" customHeight="1" x14ac:dyDescent="0.25">
      <c r="A54" s="18">
        <v>41</v>
      </c>
      <c r="B54" s="19" t="s">
        <v>93</v>
      </c>
      <c r="C54" s="20" t="s">
        <v>57</v>
      </c>
      <c r="D54" s="21">
        <f>F54+G54</f>
        <v>5304000</v>
      </c>
      <c r="E54" s="22">
        <v>26</v>
      </c>
      <c r="F54" s="23">
        <v>5304000</v>
      </c>
      <c r="G54" s="23"/>
      <c r="H54" s="24"/>
      <c r="I54" s="24"/>
      <c r="J54" s="24"/>
      <c r="K54" s="25"/>
      <c r="L54" s="26">
        <f>D54*8%</f>
        <v>424320</v>
      </c>
      <c r="M54" s="27">
        <f t="shared" ref="M54:M55" si="49">D54*1.5%</f>
        <v>79560</v>
      </c>
      <c r="N54" s="28">
        <f t="shared" ref="N54:N55" si="50">D54*1%</f>
        <v>53040</v>
      </c>
      <c r="O54" s="29">
        <f t="shared" ref="O54:O55" si="51">L54+M54+N54</f>
        <v>556920</v>
      </c>
      <c r="P54" s="27">
        <f>D54*17.5%</f>
        <v>928199.99999999988</v>
      </c>
      <c r="Q54" s="27">
        <f t="shared" ref="Q54:Q55" si="52">D54*3%</f>
        <v>159120</v>
      </c>
      <c r="R54" s="27">
        <f t="shared" ref="R54:R55" si="53">D54*1%</f>
        <v>53040</v>
      </c>
      <c r="S54" s="29">
        <f t="shared" ref="S54:S55" si="54">P54+Q54+R54</f>
        <v>1140360</v>
      </c>
      <c r="T54" s="30"/>
      <c r="U54" s="31"/>
      <c r="V54" s="32">
        <f>K54-I54</f>
        <v>0</v>
      </c>
      <c r="W54" s="33">
        <v>15500000</v>
      </c>
      <c r="X54" s="33"/>
      <c r="Y54" s="33">
        <f>MAX(V54-O54-W54-X54,0)</f>
        <v>0</v>
      </c>
      <c r="Z54" s="33">
        <f t="shared" si="26"/>
        <v>0</v>
      </c>
      <c r="AA54" s="23">
        <f t="shared" si="1"/>
        <v>106080</v>
      </c>
      <c r="AB54" s="34"/>
      <c r="AC54" s="35"/>
      <c r="AD54" s="35"/>
    </row>
    <row r="55" spans="1:30" s="17" customFormat="1" ht="18" customHeight="1" x14ac:dyDescent="0.25">
      <c r="A55" s="18">
        <v>42</v>
      </c>
      <c r="B55" s="19" t="s">
        <v>94</v>
      </c>
      <c r="C55" s="20" t="s">
        <v>95</v>
      </c>
      <c r="D55" s="23">
        <v>12000000</v>
      </c>
      <c r="E55" s="22">
        <v>26</v>
      </c>
      <c r="F55" s="23">
        <v>12000000</v>
      </c>
      <c r="G55" s="23"/>
      <c r="H55" s="24"/>
      <c r="I55" s="24"/>
      <c r="J55" s="24"/>
      <c r="K55" s="25"/>
      <c r="L55" s="26">
        <f t="shared" ref="L55" si="55">D55*8%</f>
        <v>960000</v>
      </c>
      <c r="M55" s="27">
        <f t="shared" si="49"/>
        <v>180000</v>
      </c>
      <c r="N55" s="28">
        <f t="shared" si="50"/>
        <v>120000</v>
      </c>
      <c r="O55" s="29">
        <f t="shared" si="51"/>
        <v>1260000</v>
      </c>
      <c r="P55" s="27">
        <f t="shared" ref="P55" si="56">D55*17.5%</f>
        <v>2100000</v>
      </c>
      <c r="Q55" s="27">
        <f t="shared" si="52"/>
        <v>360000</v>
      </c>
      <c r="R55" s="27">
        <f t="shared" si="53"/>
        <v>120000</v>
      </c>
      <c r="S55" s="29">
        <f t="shared" si="54"/>
        <v>2580000</v>
      </c>
      <c r="T55" s="30"/>
      <c r="U55" s="31"/>
      <c r="V55" s="32">
        <f>K55-I55</f>
        <v>0</v>
      </c>
      <c r="W55" s="33">
        <v>15500000</v>
      </c>
      <c r="X55" s="33"/>
      <c r="Y55" s="33">
        <f>MAX(V55-O55-W55-X55,0)</f>
        <v>0</v>
      </c>
      <c r="Z55" s="33">
        <f t="shared" si="26"/>
        <v>0</v>
      </c>
      <c r="AA55" s="23">
        <f t="shared" si="1"/>
        <v>240000</v>
      </c>
      <c r="AB55" s="34"/>
      <c r="AC55" s="35"/>
      <c r="AD55" s="35"/>
    </row>
    <row r="56" spans="1:30" s="17" customFormat="1" ht="17.25" customHeight="1" x14ac:dyDescent="0.25">
      <c r="A56" s="18"/>
      <c r="B56" s="19"/>
      <c r="C56" s="20"/>
      <c r="D56" s="21"/>
      <c r="E56" s="22"/>
      <c r="F56" s="23"/>
      <c r="G56" s="23"/>
      <c r="H56" s="24"/>
      <c r="I56" s="24"/>
      <c r="J56" s="24"/>
      <c r="K56" s="25"/>
      <c r="L56" s="26"/>
      <c r="M56" s="27"/>
      <c r="N56" s="28"/>
      <c r="O56" s="29"/>
      <c r="P56" s="27"/>
      <c r="Q56" s="27"/>
      <c r="R56" s="27"/>
      <c r="S56" s="29"/>
      <c r="T56" s="30"/>
      <c r="U56" s="31"/>
      <c r="V56" s="32"/>
      <c r="W56" s="33"/>
      <c r="X56" s="33"/>
      <c r="Y56" s="33"/>
      <c r="Z56" s="33"/>
      <c r="AA56" s="70"/>
      <c r="AB56" s="34"/>
      <c r="AC56" s="35"/>
      <c r="AD56" s="35"/>
    </row>
    <row r="57" spans="1:30" s="17" customFormat="1" ht="17.25" customHeight="1" x14ac:dyDescent="0.25">
      <c r="A57" s="18"/>
      <c r="B57" s="19"/>
      <c r="C57" s="20"/>
      <c r="D57" s="21"/>
      <c r="E57" s="22"/>
      <c r="F57" s="23"/>
      <c r="G57" s="23"/>
      <c r="H57" s="24"/>
      <c r="I57" s="24"/>
      <c r="J57" s="24"/>
      <c r="K57" s="25"/>
      <c r="L57" s="26"/>
      <c r="M57" s="27"/>
      <c r="N57" s="28"/>
      <c r="O57" s="29"/>
      <c r="P57" s="27"/>
      <c r="Q57" s="27"/>
      <c r="R57" s="27"/>
      <c r="S57" s="29"/>
      <c r="T57" s="30"/>
      <c r="U57" s="31"/>
      <c r="V57" s="32"/>
      <c r="W57" s="33"/>
      <c r="X57" s="33"/>
      <c r="Y57" s="33"/>
      <c r="Z57" s="33">
        <f t="shared" si="26"/>
        <v>0</v>
      </c>
      <c r="AA57" s="70"/>
      <c r="AB57" s="34"/>
      <c r="AC57" s="35"/>
      <c r="AD57" s="35"/>
    </row>
    <row r="58" spans="1:30" s="10" customFormat="1" ht="17.25" customHeight="1" x14ac:dyDescent="0.25">
      <c r="A58" s="93" t="s">
        <v>96</v>
      </c>
      <c r="B58" s="93"/>
      <c r="C58" s="93"/>
      <c r="D58" s="14">
        <f>SUM(D59:D71)</f>
        <v>41180200</v>
      </c>
      <c r="E58" s="14">
        <f t="shared" ref="E58:U58" si="57">SUM(E59:E71)</f>
        <v>130</v>
      </c>
      <c r="F58" s="14">
        <f>SUM(F59:F71)</f>
        <v>41180200</v>
      </c>
      <c r="G58" s="14"/>
      <c r="H58" s="14"/>
      <c r="I58" s="14"/>
      <c r="J58" s="14"/>
      <c r="K58" s="14"/>
      <c r="L58" s="14">
        <f t="shared" si="57"/>
        <v>3294416</v>
      </c>
      <c r="M58" s="14">
        <f>SUM(M59:M71)</f>
        <v>617703</v>
      </c>
      <c r="N58" s="14">
        <f t="shared" si="57"/>
        <v>411802</v>
      </c>
      <c r="O58" s="14">
        <f t="shared" si="57"/>
        <v>4323921</v>
      </c>
      <c r="P58" s="14">
        <f t="shared" si="57"/>
        <v>7206535</v>
      </c>
      <c r="Q58" s="14">
        <f t="shared" si="57"/>
        <v>1235406</v>
      </c>
      <c r="R58" s="14">
        <f t="shared" si="57"/>
        <v>411802</v>
      </c>
      <c r="S58" s="14">
        <f>SUM(S59:S71)</f>
        <v>8853743</v>
      </c>
      <c r="T58" s="14"/>
      <c r="U58" s="14">
        <f t="shared" si="57"/>
        <v>0</v>
      </c>
      <c r="V58" s="14">
        <f>SUM(V59:V71)</f>
        <v>0</v>
      </c>
      <c r="W58" s="14">
        <f>SUM(W59:W71)</f>
        <v>155000000</v>
      </c>
      <c r="X58" s="14">
        <f>SUM(X59:X71)</f>
        <v>18600000</v>
      </c>
      <c r="Y58" s="14">
        <f>SUM(Y59:Y71)</f>
        <v>0</v>
      </c>
      <c r="Z58" s="14">
        <f>SUM(Z59:Z71)</f>
        <v>0</v>
      </c>
      <c r="AA58" s="14">
        <f t="shared" ref="AA58:AA71" si="58">D58*2%</f>
        <v>823604</v>
      </c>
      <c r="AB58" s="34"/>
      <c r="AC58" s="35"/>
      <c r="AD58" s="35"/>
    </row>
    <row r="59" spans="1:30" s="10" customFormat="1" ht="17.25" customHeight="1" x14ac:dyDescent="0.25">
      <c r="A59" s="18">
        <v>43</v>
      </c>
      <c r="B59" s="19" t="s">
        <v>97</v>
      </c>
      <c r="C59" s="20" t="s">
        <v>98</v>
      </c>
      <c r="D59" s="36">
        <f>F59+G59</f>
        <v>4258600</v>
      </c>
      <c r="E59" s="22">
        <v>26</v>
      </c>
      <c r="F59" s="23">
        <v>4258600</v>
      </c>
      <c r="G59" s="23"/>
      <c r="H59" s="24"/>
      <c r="I59" s="24"/>
      <c r="J59" s="24"/>
      <c r="K59" s="25"/>
      <c r="L59" s="26">
        <f t="shared" ref="L59:L61" si="59">D59*8%</f>
        <v>340688</v>
      </c>
      <c r="M59" s="27">
        <f t="shared" ref="M59:M61" si="60">D59*1.5%</f>
        <v>63879</v>
      </c>
      <c r="N59" s="28">
        <f t="shared" ref="N59:N61" si="61">D59*1%</f>
        <v>42586</v>
      </c>
      <c r="O59" s="29">
        <f t="shared" ref="O59:O61" si="62">L59+M59+N59</f>
        <v>447153</v>
      </c>
      <c r="P59" s="27">
        <f>D59*17.5%</f>
        <v>745255</v>
      </c>
      <c r="Q59" s="27">
        <f>D59*3%</f>
        <v>127758</v>
      </c>
      <c r="R59" s="27">
        <f>D59*1%</f>
        <v>42586</v>
      </c>
      <c r="S59" s="29">
        <f t="shared" ref="S59:S61" si="63">P59+Q59+R59</f>
        <v>915599</v>
      </c>
      <c r="T59" s="30"/>
      <c r="U59" s="31"/>
      <c r="V59" s="32">
        <f t="shared" ref="V59:V64" si="64">K59-I59</f>
        <v>0</v>
      </c>
      <c r="W59" s="33">
        <v>15500000</v>
      </c>
      <c r="X59" s="33"/>
      <c r="Y59" s="33">
        <f t="shared" ref="Y59:Y64" si="65">MAX(V59-O59-W59-X59,0)</f>
        <v>0</v>
      </c>
      <c r="Z59" s="33">
        <f t="shared" si="26"/>
        <v>0</v>
      </c>
      <c r="AA59" s="23">
        <f t="shared" si="58"/>
        <v>85172</v>
      </c>
      <c r="AB59" s="34"/>
      <c r="AC59" s="35"/>
      <c r="AD59" s="35"/>
    </row>
    <row r="60" spans="1:30" s="10" customFormat="1" ht="17.25" customHeight="1" x14ac:dyDescent="0.25">
      <c r="A60" s="18">
        <v>44</v>
      </c>
      <c r="B60" s="19" t="s">
        <v>99</v>
      </c>
      <c r="C60" s="20" t="s">
        <v>100</v>
      </c>
      <c r="D60" s="36">
        <f>F60+G60</f>
        <v>5148000</v>
      </c>
      <c r="E60" s="22">
        <v>26</v>
      </c>
      <c r="F60" s="23">
        <v>5148000</v>
      </c>
      <c r="G60" s="23"/>
      <c r="H60" s="24"/>
      <c r="I60" s="24"/>
      <c r="J60" s="24"/>
      <c r="K60" s="25"/>
      <c r="L60" s="26">
        <f t="shared" si="59"/>
        <v>411840</v>
      </c>
      <c r="M60" s="27">
        <f t="shared" si="60"/>
        <v>77220</v>
      </c>
      <c r="N60" s="28">
        <f t="shared" si="61"/>
        <v>51480</v>
      </c>
      <c r="O60" s="29">
        <f t="shared" si="62"/>
        <v>540540</v>
      </c>
      <c r="P60" s="27">
        <f t="shared" ref="P60" si="66">D60*17.5%</f>
        <v>900900</v>
      </c>
      <c r="Q60" s="27">
        <f t="shared" ref="Q60:Q61" si="67">D60*3%</f>
        <v>154440</v>
      </c>
      <c r="R60" s="27">
        <f t="shared" ref="R60:R61" si="68">D60*1%</f>
        <v>51480</v>
      </c>
      <c r="S60" s="29">
        <f t="shared" si="63"/>
        <v>1106820</v>
      </c>
      <c r="T60" s="30"/>
      <c r="U60" s="31"/>
      <c r="V60" s="32">
        <f t="shared" si="64"/>
        <v>0</v>
      </c>
      <c r="W60" s="33">
        <v>15500000</v>
      </c>
      <c r="X60" s="33">
        <v>6200000</v>
      </c>
      <c r="Y60" s="33">
        <f t="shared" si="65"/>
        <v>0</v>
      </c>
      <c r="Z60" s="33">
        <f t="shared" si="26"/>
        <v>0</v>
      </c>
      <c r="AA60" s="23">
        <f t="shared" si="58"/>
        <v>102960</v>
      </c>
      <c r="AB60" s="34"/>
      <c r="AC60" s="35"/>
      <c r="AD60" s="35"/>
    </row>
    <row r="61" spans="1:30" s="10" customFormat="1" ht="17.25" hidden="1" customHeight="1" x14ac:dyDescent="0.25">
      <c r="A61" s="18">
        <v>45</v>
      </c>
      <c r="B61" s="42" t="s">
        <v>101</v>
      </c>
      <c r="C61" s="43" t="s">
        <v>100</v>
      </c>
      <c r="D61" s="57">
        <f>F61+G61</f>
        <v>0</v>
      </c>
      <c r="E61" s="45"/>
      <c r="F61" s="46"/>
      <c r="G61" s="46"/>
      <c r="H61" s="47"/>
      <c r="I61" s="47"/>
      <c r="J61" s="47"/>
      <c r="K61" s="48"/>
      <c r="L61" s="49">
        <f t="shared" si="59"/>
        <v>0</v>
      </c>
      <c r="M61" s="50">
        <f t="shared" si="60"/>
        <v>0</v>
      </c>
      <c r="N61" s="51">
        <f t="shared" si="61"/>
        <v>0</v>
      </c>
      <c r="O61" s="52">
        <f t="shared" si="62"/>
        <v>0</v>
      </c>
      <c r="P61" s="50">
        <f>D61*17.5%</f>
        <v>0</v>
      </c>
      <c r="Q61" s="50">
        <f t="shared" si="67"/>
        <v>0</v>
      </c>
      <c r="R61" s="50">
        <f t="shared" si="68"/>
        <v>0</v>
      </c>
      <c r="S61" s="52">
        <f t="shared" si="63"/>
        <v>0</v>
      </c>
      <c r="T61" s="53"/>
      <c r="U61" s="54"/>
      <c r="V61" s="55">
        <f t="shared" si="64"/>
        <v>0</v>
      </c>
      <c r="W61" s="56">
        <v>15500000</v>
      </c>
      <c r="X61" s="56"/>
      <c r="Y61" s="56">
        <f t="shared" si="65"/>
        <v>0</v>
      </c>
      <c r="Z61" s="56">
        <f t="shared" si="26"/>
        <v>0</v>
      </c>
      <c r="AA61" s="46">
        <f t="shared" si="58"/>
        <v>0</v>
      </c>
      <c r="AB61" s="34"/>
      <c r="AC61" s="35"/>
      <c r="AD61" s="35"/>
    </row>
    <row r="62" spans="1:30" s="10" customFormat="1" ht="17.25" customHeight="1" x14ac:dyDescent="0.25">
      <c r="A62" s="18">
        <v>46</v>
      </c>
      <c r="B62" s="19" t="s">
        <v>102</v>
      </c>
      <c r="C62" s="20" t="s">
        <v>98</v>
      </c>
      <c r="D62" s="36">
        <f>F62+G62</f>
        <v>4773600</v>
      </c>
      <c r="E62" s="22">
        <v>26</v>
      </c>
      <c r="F62" s="23">
        <v>4773600</v>
      </c>
      <c r="G62" s="23"/>
      <c r="H62" s="24"/>
      <c r="I62" s="24"/>
      <c r="J62" s="24"/>
      <c r="K62" s="25"/>
      <c r="L62" s="26">
        <f>D62*8%</f>
        <v>381888</v>
      </c>
      <c r="M62" s="27">
        <f>D62*1.5%</f>
        <v>71604</v>
      </c>
      <c r="N62" s="28">
        <f>D62*1%</f>
        <v>47736</v>
      </c>
      <c r="O62" s="29">
        <f>L62+M62+N62</f>
        <v>501228</v>
      </c>
      <c r="P62" s="27">
        <f>D62*17.5%</f>
        <v>835380</v>
      </c>
      <c r="Q62" s="27">
        <f>D62*3%</f>
        <v>143208</v>
      </c>
      <c r="R62" s="27">
        <f>D62*1%</f>
        <v>47736</v>
      </c>
      <c r="S62" s="29">
        <f>P62+Q62+R62</f>
        <v>1026324</v>
      </c>
      <c r="T62" s="30"/>
      <c r="U62" s="31"/>
      <c r="V62" s="32">
        <f t="shared" si="64"/>
        <v>0</v>
      </c>
      <c r="W62" s="33">
        <v>15500000</v>
      </c>
      <c r="X62" s="33"/>
      <c r="Y62" s="33">
        <f t="shared" si="65"/>
        <v>0</v>
      </c>
      <c r="Z62" s="33">
        <f t="shared" si="26"/>
        <v>0</v>
      </c>
      <c r="AA62" s="23">
        <f t="shared" si="58"/>
        <v>95472</v>
      </c>
      <c r="AB62" s="34"/>
      <c r="AC62" s="35"/>
      <c r="AD62" s="35"/>
    </row>
    <row r="63" spans="1:30" s="17" customFormat="1" ht="17.25" customHeight="1" x14ac:dyDescent="0.25">
      <c r="A63" s="18">
        <v>47</v>
      </c>
      <c r="B63" s="19" t="s">
        <v>103</v>
      </c>
      <c r="C63" s="20" t="s">
        <v>104</v>
      </c>
      <c r="D63" s="21">
        <v>17000000</v>
      </c>
      <c r="E63" s="22">
        <v>26</v>
      </c>
      <c r="F63" s="23">
        <v>17000000</v>
      </c>
      <c r="G63" s="23"/>
      <c r="H63" s="24"/>
      <c r="I63" s="24"/>
      <c r="J63" s="24"/>
      <c r="K63" s="25"/>
      <c r="L63" s="26">
        <f t="shared" ref="L63:L64" si="69">D63*8%</f>
        <v>1360000</v>
      </c>
      <c r="M63" s="27">
        <f t="shared" ref="M63:M64" si="70">D63*1.5%</f>
        <v>255000</v>
      </c>
      <c r="N63" s="28">
        <f t="shared" ref="N63:N64" si="71">D63*1%</f>
        <v>170000</v>
      </c>
      <c r="O63" s="29">
        <f t="shared" ref="O63:O64" si="72">L63+M63+N63</f>
        <v>1785000</v>
      </c>
      <c r="P63" s="27">
        <f t="shared" ref="P63:P64" si="73">D63*17.5%</f>
        <v>2975000</v>
      </c>
      <c r="Q63" s="27">
        <f t="shared" ref="Q63:Q64" si="74">D63*3%</f>
        <v>510000</v>
      </c>
      <c r="R63" s="27">
        <f t="shared" ref="R63:R64" si="75">D63*1%</f>
        <v>170000</v>
      </c>
      <c r="S63" s="29">
        <f t="shared" ref="S63:S64" si="76">P63+Q63+R63</f>
        <v>3655000</v>
      </c>
      <c r="T63" s="30"/>
      <c r="U63" s="31"/>
      <c r="V63" s="32">
        <f t="shared" si="64"/>
        <v>0</v>
      </c>
      <c r="W63" s="33">
        <v>15500000</v>
      </c>
      <c r="X63" s="33">
        <f>6200000*2</f>
        <v>12400000</v>
      </c>
      <c r="Y63" s="33">
        <f t="shared" si="65"/>
        <v>0</v>
      </c>
      <c r="Z63" s="33">
        <f>ROUND(IF(Y63&gt;100000000,((Y63-100000000)*0.35+20500000),IF(AND(Y63&gt;60000000,Y63&lt;=100000000),((Y63-60000000)*0.3+8500000),IF(AND(Y63&gt;30000000,Y63&lt;=60000000),((Y63-30000000)*0.2+2500000),IF(AND(Y63&gt;10000000,Y63&lt;=30000000),((Y63-10000000)*0.1+500000),(Y63*0.05))))),0)</f>
        <v>0</v>
      </c>
      <c r="AA63" s="23">
        <f t="shared" si="58"/>
        <v>340000</v>
      </c>
      <c r="AB63" s="34"/>
      <c r="AC63" s="35"/>
      <c r="AD63" s="35"/>
    </row>
    <row r="64" spans="1:30" s="10" customFormat="1" ht="17.25" customHeight="1" x14ac:dyDescent="0.25">
      <c r="A64" s="18">
        <v>48</v>
      </c>
      <c r="B64" s="19" t="s">
        <v>105</v>
      </c>
      <c r="C64" s="20" t="s">
        <v>106</v>
      </c>
      <c r="D64" s="36">
        <v>10000000</v>
      </c>
      <c r="E64" s="22">
        <v>26</v>
      </c>
      <c r="F64" s="36">
        <v>10000000</v>
      </c>
      <c r="G64" s="23"/>
      <c r="H64" s="24"/>
      <c r="I64" s="24"/>
      <c r="J64" s="24"/>
      <c r="K64" s="25"/>
      <c r="L64" s="26">
        <f t="shared" si="69"/>
        <v>800000</v>
      </c>
      <c r="M64" s="27">
        <f t="shared" si="70"/>
        <v>150000</v>
      </c>
      <c r="N64" s="28">
        <f t="shared" si="71"/>
        <v>100000</v>
      </c>
      <c r="O64" s="29">
        <f t="shared" si="72"/>
        <v>1050000</v>
      </c>
      <c r="P64" s="27">
        <f t="shared" si="73"/>
        <v>1750000</v>
      </c>
      <c r="Q64" s="27">
        <f t="shared" si="74"/>
        <v>300000</v>
      </c>
      <c r="R64" s="27">
        <f t="shared" si="75"/>
        <v>100000</v>
      </c>
      <c r="S64" s="29">
        <f t="shared" si="76"/>
        <v>2150000</v>
      </c>
      <c r="T64" s="30"/>
      <c r="U64" s="31"/>
      <c r="V64" s="32">
        <f t="shared" si="64"/>
        <v>0</v>
      </c>
      <c r="W64" s="33">
        <v>15500000</v>
      </c>
      <c r="X64" s="33"/>
      <c r="Y64" s="33">
        <f t="shared" si="65"/>
        <v>0</v>
      </c>
      <c r="Z64" s="33">
        <f t="shared" si="26"/>
        <v>0</v>
      </c>
      <c r="AA64" s="36">
        <f t="shared" si="58"/>
        <v>200000</v>
      </c>
      <c r="AB64" s="34"/>
      <c r="AC64" s="35"/>
      <c r="AD64" s="35"/>
    </row>
    <row r="65" spans="1:30" s="10" customFormat="1" ht="17.25" hidden="1" customHeight="1" x14ac:dyDescent="0.25">
      <c r="A65" s="18">
        <v>49</v>
      </c>
      <c r="B65" s="42" t="s">
        <v>107</v>
      </c>
      <c r="C65" s="43" t="s">
        <v>100</v>
      </c>
      <c r="D65" s="57"/>
      <c r="E65" s="45"/>
      <c r="F65" s="46"/>
      <c r="G65" s="46"/>
      <c r="H65" s="47"/>
      <c r="I65" s="47"/>
      <c r="J65" s="47"/>
      <c r="K65" s="48"/>
      <c r="L65" s="49"/>
      <c r="M65" s="50"/>
      <c r="N65" s="51"/>
      <c r="O65" s="52"/>
      <c r="P65" s="50"/>
      <c r="Q65" s="50"/>
      <c r="R65" s="50"/>
      <c r="S65" s="52"/>
      <c r="T65" s="53"/>
      <c r="U65" s="54"/>
      <c r="V65" s="55"/>
      <c r="W65" s="56"/>
      <c r="X65" s="56"/>
      <c r="Y65" s="56"/>
      <c r="Z65" s="56"/>
      <c r="AA65" s="46">
        <f t="shared" si="58"/>
        <v>0</v>
      </c>
      <c r="AB65" s="34"/>
      <c r="AC65" s="35"/>
      <c r="AD65" s="35"/>
    </row>
    <row r="66" spans="1:30" s="10" customFormat="1" ht="17.25" hidden="1" customHeight="1" x14ac:dyDescent="0.25">
      <c r="A66" s="18">
        <v>50</v>
      </c>
      <c r="B66" s="42" t="s">
        <v>108</v>
      </c>
      <c r="C66" s="43" t="s">
        <v>109</v>
      </c>
      <c r="D66" s="57"/>
      <c r="E66" s="45"/>
      <c r="F66" s="46"/>
      <c r="G66" s="46"/>
      <c r="H66" s="47"/>
      <c r="I66" s="47"/>
      <c r="J66" s="47"/>
      <c r="K66" s="48"/>
      <c r="L66" s="49">
        <f>D66*8%</f>
        <v>0</v>
      </c>
      <c r="M66" s="50">
        <f>D66*1.5%</f>
        <v>0</v>
      </c>
      <c r="N66" s="51">
        <f>D66*1%</f>
        <v>0</v>
      </c>
      <c r="O66" s="52">
        <f>L66+M66+N66</f>
        <v>0</v>
      </c>
      <c r="P66" s="50">
        <f>D66*17.5%</f>
        <v>0</v>
      </c>
      <c r="Q66" s="50">
        <f>D66*3%</f>
        <v>0</v>
      </c>
      <c r="R66" s="50">
        <f>D66*1%</f>
        <v>0</v>
      </c>
      <c r="S66" s="52">
        <f>P66+Q66+R66</f>
        <v>0</v>
      </c>
      <c r="T66" s="53"/>
      <c r="U66" s="54"/>
      <c r="V66" s="55">
        <f>K66-I66</f>
        <v>0</v>
      </c>
      <c r="W66" s="56">
        <v>15500000</v>
      </c>
      <c r="X66" s="56"/>
      <c r="Y66" s="56">
        <f>MAX(V66-O66-W66-X66,0)</f>
        <v>0</v>
      </c>
      <c r="Z66" s="56">
        <f t="shared" si="26"/>
        <v>0</v>
      </c>
      <c r="AA66" s="46">
        <f t="shared" si="58"/>
        <v>0</v>
      </c>
      <c r="AB66" s="34"/>
      <c r="AC66" s="35"/>
      <c r="AD66" s="35"/>
    </row>
    <row r="67" spans="1:30" s="10" customFormat="1" ht="17.25" hidden="1" customHeight="1" x14ac:dyDescent="0.25">
      <c r="A67" s="18"/>
      <c r="B67" s="42" t="s">
        <v>110</v>
      </c>
      <c r="C67" s="43" t="s">
        <v>100</v>
      </c>
      <c r="D67" s="57"/>
      <c r="E67" s="45"/>
      <c r="F67" s="46"/>
      <c r="G67" s="46"/>
      <c r="H67" s="47"/>
      <c r="I67" s="47"/>
      <c r="J67" s="47"/>
      <c r="K67" s="48"/>
      <c r="L67" s="49"/>
      <c r="M67" s="50"/>
      <c r="N67" s="51"/>
      <c r="O67" s="52"/>
      <c r="P67" s="50"/>
      <c r="Q67" s="50"/>
      <c r="R67" s="50"/>
      <c r="S67" s="52"/>
      <c r="T67" s="53"/>
      <c r="U67" s="54"/>
      <c r="V67" s="55"/>
      <c r="W67" s="56"/>
      <c r="X67" s="56"/>
      <c r="Y67" s="56"/>
      <c r="Z67" s="56"/>
      <c r="AA67" s="46">
        <f t="shared" si="58"/>
        <v>0</v>
      </c>
      <c r="AB67" s="34"/>
      <c r="AC67" s="35"/>
      <c r="AD67" s="35"/>
    </row>
    <row r="68" spans="1:30" s="10" customFormat="1" ht="17.25" hidden="1" customHeight="1" x14ac:dyDescent="0.25">
      <c r="A68" s="18">
        <v>51</v>
      </c>
      <c r="B68" s="42" t="s">
        <v>111</v>
      </c>
      <c r="C68" s="43" t="s">
        <v>100</v>
      </c>
      <c r="D68" s="57"/>
      <c r="E68" s="45"/>
      <c r="F68" s="46"/>
      <c r="G68" s="46"/>
      <c r="H68" s="47"/>
      <c r="I68" s="47"/>
      <c r="J68" s="47"/>
      <c r="K68" s="48"/>
      <c r="L68" s="49"/>
      <c r="M68" s="50"/>
      <c r="N68" s="51"/>
      <c r="O68" s="52"/>
      <c r="P68" s="50"/>
      <c r="Q68" s="50"/>
      <c r="R68" s="50"/>
      <c r="S68" s="52"/>
      <c r="T68" s="53"/>
      <c r="U68" s="54"/>
      <c r="V68" s="55">
        <f>K68-I68</f>
        <v>0</v>
      </c>
      <c r="W68" s="56">
        <v>15500000</v>
      </c>
      <c r="X68" s="56"/>
      <c r="Y68" s="56"/>
      <c r="Z68" s="56"/>
      <c r="AA68" s="46">
        <f t="shared" si="58"/>
        <v>0</v>
      </c>
      <c r="AB68" s="34"/>
      <c r="AC68" s="35"/>
      <c r="AD68" s="35"/>
    </row>
    <row r="69" spans="1:30" s="10" customFormat="1" ht="17.25" customHeight="1" x14ac:dyDescent="0.25">
      <c r="A69" s="18">
        <v>52</v>
      </c>
      <c r="B69" s="58" t="s">
        <v>112</v>
      </c>
      <c r="C69" s="20" t="s">
        <v>100</v>
      </c>
      <c r="D69" s="36"/>
      <c r="E69" s="22"/>
      <c r="F69" s="23"/>
      <c r="G69" s="23"/>
      <c r="H69" s="24"/>
      <c r="I69" s="24"/>
      <c r="J69" s="24"/>
      <c r="K69" s="25"/>
      <c r="L69" s="26"/>
      <c r="M69" s="27"/>
      <c r="N69" s="28"/>
      <c r="O69" s="29"/>
      <c r="P69" s="27"/>
      <c r="Q69" s="27"/>
      <c r="R69" s="27"/>
      <c r="S69" s="29"/>
      <c r="T69" s="30"/>
      <c r="U69" s="31"/>
      <c r="V69" s="32">
        <f>K69-I69</f>
        <v>0</v>
      </c>
      <c r="W69" s="33">
        <v>15500000</v>
      </c>
      <c r="X69" s="33"/>
      <c r="Y69" s="33"/>
      <c r="Z69" s="33"/>
      <c r="AA69" s="23">
        <f t="shared" si="58"/>
        <v>0</v>
      </c>
      <c r="AB69" s="34"/>
      <c r="AC69" s="35"/>
      <c r="AD69" s="35"/>
    </row>
    <row r="70" spans="1:30" s="17" customFormat="1" ht="17.25" customHeight="1" x14ac:dyDescent="0.25">
      <c r="A70" s="18">
        <v>53</v>
      </c>
      <c r="B70" t="s">
        <v>113</v>
      </c>
      <c r="C70" s="20" t="s">
        <v>114</v>
      </c>
      <c r="D70" s="21"/>
      <c r="E70" s="22"/>
      <c r="F70" s="23"/>
      <c r="G70" s="23"/>
      <c r="H70" s="24"/>
      <c r="I70" s="24"/>
      <c r="J70" s="24"/>
      <c r="K70" s="25"/>
      <c r="L70" s="26"/>
      <c r="M70" s="27"/>
      <c r="N70" s="28"/>
      <c r="O70" s="29"/>
      <c r="P70" s="27"/>
      <c r="Q70" s="27"/>
      <c r="R70" s="27"/>
      <c r="S70" s="29"/>
      <c r="T70" s="30"/>
      <c r="U70" s="31"/>
      <c r="V70" s="32">
        <f>K70-I70</f>
        <v>0</v>
      </c>
      <c r="W70" s="33">
        <v>15500000</v>
      </c>
      <c r="X70" s="33"/>
      <c r="Y70" s="33"/>
      <c r="Z70" s="33"/>
      <c r="AA70" s="23">
        <f t="shared" si="58"/>
        <v>0</v>
      </c>
      <c r="AB70" s="34"/>
      <c r="AC70" s="35"/>
      <c r="AD70" s="35"/>
    </row>
    <row r="71" spans="1:30" s="10" customFormat="1" ht="17.25" customHeight="1" x14ac:dyDescent="0.25">
      <c r="A71" s="18"/>
      <c r="B71" s="19"/>
      <c r="C71" s="20"/>
      <c r="D71" s="36"/>
      <c r="E71" s="22"/>
      <c r="F71" s="23"/>
      <c r="G71" s="23"/>
      <c r="H71" s="24"/>
      <c r="I71" s="24"/>
      <c r="J71" s="24"/>
      <c r="K71" s="25"/>
      <c r="L71" s="26"/>
      <c r="M71" s="27"/>
      <c r="N71" s="28"/>
      <c r="O71" s="29"/>
      <c r="P71" s="27"/>
      <c r="Q71" s="27"/>
      <c r="R71" s="27"/>
      <c r="S71" s="29"/>
      <c r="T71" s="30"/>
      <c r="U71" s="31"/>
      <c r="V71" s="32"/>
      <c r="W71" s="33"/>
      <c r="X71" s="33"/>
      <c r="Y71" s="33"/>
      <c r="Z71" s="33"/>
      <c r="AA71" s="23">
        <f t="shared" si="58"/>
        <v>0</v>
      </c>
      <c r="AB71" s="34"/>
      <c r="AC71" s="35"/>
      <c r="AD71" s="35"/>
    </row>
    <row r="72" spans="1:30" s="10" customFormat="1" ht="17.25" customHeight="1" x14ac:dyDescent="0.25">
      <c r="A72" s="94" t="s">
        <v>115</v>
      </c>
      <c r="B72" s="95"/>
      <c r="C72" s="59"/>
      <c r="D72" s="60">
        <f t="shared" ref="D72:AA72" si="77">D10+D12+D17+D58</f>
        <v>277008200</v>
      </c>
      <c r="E72" s="60">
        <f t="shared" si="77"/>
        <v>1092</v>
      </c>
      <c r="F72" s="60">
        <f t="shared" si="77"/>
        <v>277008200</v>
      </c>
      <c r="G72" s="60"/>
      <c r="H72" s="60"/>
      <c r="I72" s="60"/>
      <c r="J72" s="60"/>
      <c r="K72" s="60"/>
      <c r="L72" s="60">
        <f t="shared" si="77"/>
        <v>19859536</v>
      </c>
      <c r="M72" s="60">
        <f t="shared" si="77"/>
        <v>3723663</v>
      </c>
      <c r="N72" s="60">
        <f t="shared" si="77"/>
        <v>2482442</v>
      </c>
      <c r="O72" s="60">
        <f t="shared" si="77"/>
        <v>26065641</v>
      </c>
      <c r="P72" s="60">
        <f t="shared" si="77"/>
        <v>46187555</v>
      </c>
      <c r="Q72" s="60">
        <f t="shared" si="77"/>
        <v>7931706</v>
      </c>
      <c r="R72" s="60">
        <f t="shared" si="77"/>
        <v>2697722</v>
      </c>
      <c r="S72" s="60">
        <f t="shared" si="77"/>
        <v>56816983</v>
      </c>
      <c r="T72" s="61"/>
      <c r="U72" s="60">
        <f t="shared" si="77"/>
        <v>0</v>
      </c>
      <c r="V72" s="60">
        <f t="shared" si="77"/>
        <v>0</v>
      </c>
      <c r="W72" s="60">
        <f t="shared" si="77"/>
        <v>759500000</v>
      </c>
      <c r="X72" s="60">
        <f t="shared" si="77"/>
        <v>260400000</v>
      </c>
      <c r="Y72" s="60">
        <f t="shared" si="77"/>
        <v>0</v>
      </c>
      <c r="Z72" s="60">
        <f t="shared" si="77"/>
        <v>0</v>
      </c>
      <c r="AA72" s="60">
        <f t="shared" si="77"/>
        <v>5540164</v>
      </c>
      <c r="AB72" s="9"/>
    </row>
    <row r="73" spans="1:30" s="10" customFormat="1" ht="19.5" customHeight="1" x14ac:dyDescent="0.25">
      <c r="A73" s="62"/>
      <c r="B73" s="63"/>
      <c r="C73" s="63"/>
      <c r="D73" s="62"/>
      <c r="E73" s="62"/>
      <c r="F73" s="62"/>
      <c r="G73" s="62"/>
      <c r="H73" s="62"/>
      <c r="I73" s="63"/>
      <c r="J73" s="63"/>
      <c r="K73" s="63"/>
      <c r="L73" s="63"/>
      <c r="M73" s="63"/>
      <c r="N73" s="85"/>
      <c r="O73" s="85"/>
      <c r="P73" s="85"/>
      <c r="Q73" s="85"/>
      <c r="R73" s="85"/>
      <c r="S73" s="85"/>
      <c r="T73" s="85"/>
      <c r="U73" s="63"/>
      <c r="W73" s="64"/>
      <c r="X73" s="64"/>
      <c r="Y73" s="64"/>
      <c r="Z73" s="64"/>
    </row>
    <row r="74" spans="1:30" s="10" customFormat="1" ht="19.5" customHeight="1" x14ac:dyDescent="0.25">
      <c r="A74" s="88" t="s">
        <v>116</v>
      </c>
      <c r="B74" s="88"/>
      <c r="C74" s="63"/>
      <c r="D74" s="63"/>
      <c r="E74" s="88" t="s">
        <v>117</v>
      </c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</row>
    <row r="75" spans="1:30" s="10" customFormat="1" ht="19.5" customHeight="1" x14ac:dyDescent="0.25">
      <c r="A75" s="89" t="s">
        <v>118</v>
      </c>
      <c r="B75" s="89"/>
      <c r="C75" s="63"/>
      <c r="D75" s="62"/>
      <c r="E75" s="89" t="s">
        <v>118</v>
      </c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</row>
    <row r="76" spans="1:30" s="10" customFormat="1" ht="19.5" customHeight="1" x14ac:dyDescent="0.25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5"/>
      <c r="U76" s="63"/>
      <c r="W76" s="64"/>
      <c r="X76" s="64"/>
      <c r="Y76" s="64"/>
      <c r="Z76" s="64"/>
    </row>
    <row r="77" spans="1:30" ht="17.25" customHeight="1" x14ac:dyDescent="0.25">
      <c r="K77" s="66"/>
      <c r="L77" s="3"/>
      <c r="M77" s="67"/>
      <c r="W77" s="10"/>
      <c r="X77" s="10"/>
      <c r="Y77" s="10"/>
      <c r="Z77" s="10"/>
    </row>
    <row r="78" spans="1:30" x14ac:dyDescent="0.25">
      <c r="J78" s="4" t="s">
        <v>119</v>
      </c>
      <c r="K78" s="66"/>
      <c r="W78" s="10"/>
      <c r="X78" s="10"/>
      <c r="Y78" s="10"/>
      <c r="Z78" s="10"/>
    </row>
    <row r="79" spans="1:30" x14ac:dyDescent="0.25">
      <c r="I79" s="35"/>
      <c r="J79" s="68" t="s">
        <v>120</v>
      </c>
      <c r="W79" s="10"/>
      <c r="X79" s="10"/>
      <c r="Y79" s="10"/>
      <c r="Z79" s="10"/>
    </row>
    <row r="80" spans="1:30" x14ac:dyDescent="0.25">
      <c r="D80" s="3"/>
      <c r="F80" s="66"/>
      <c r="G80" s="3"/>
      <c r="J80" s="4" t="s">
        <v>121</v>
      </c>
      <c r="W80" s="10"/>
      <c r="X80" s="10"/>
      <c r="Y80" s="10"/>
      <c r="Z80" s="10"/>
    </row>
    <row r="81" spans="6:14" x14ac:dyDescent="0.25">
      <c r="F81" s="69"/>
    </row>
    <row r="83" spans="6:14" x14ac:dyDescent="0.25">
      <c r="N83" s="3"/>
    </row>
  </sheetData>
  <mergeCells count="31">
    <mergeCell ref="F7:F8"/>
    <mergeCell ref="G7:I7"/>
    <mergeCell ref="J7:J8"/>
    <mergeCell ref="A4:AA4"/>
    <mergeCell ref="A5:AA5"/>
    <mergeCell ref="L7:O7"/>
    <mergeCell ref="P7:S7"/>
    <mergeCell ref="T7:T8"/>
    <mergeCell ref="U7:U8"/>
    <mergeCell ref="V7:V8"/>
    <mergeCell ref="A7:A8"/>
    <mergeCell ref="B7:B8"/>
    <mergeCell ref="C7:C8"/>
    <mergeCell ref="D7:D8"/>
    <mergeCell ref="E7:E8"/>
    <mergeCell ref="N73:T73"/>
    <mergeCell ref="AA7:AA8"/>
    <mergeCell ref="A74:B74"/>
    <mergeCell ref="A75:B75"/>
    <mergeCell ref="E74:AA74"/>
    <mergeCell ref="E75:AA75"/>
    <mergeCell ref="A17:C17"/>
    <mergeCell ref="A58:C58"/>
    <mergeCell ref="A72:B72"/>
    <mergeCell ref="W7:W8"/>
    <mergeCell ref="X7:X8"/>
    <mergeCell ref="Y7:Y8"/>
    <mergeCell ref="Z7:Z8"/>
    <mergeCell ref="A10:C10"/>
    <mergeCell ref="A12:C12"/>
    <mergeCell ref="K7:K8"/>
  </mergeCells>
  <hyperlinks>
    <hyperlink ref="B11" r:id="rId1" display="javascript:submitform('8460891335')" xr:uid="{095F7EC0-A7C6-4A05-98EC-C153B26FBAC2}"/>
  </hyperlinks>
  <pageMargins left="0.7" right="0.7" top="0.75" bottom="0.75" header="0.3" footer="0.3"/>
  <pageSetup paperSize="9" fitToHeight="0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34E3-05C4-4527-B3CE-2177BA2CA814}">
  <sheetPr>
    <pageSetUpPr fitToPage="1"/>
  </sheetPr>
  <dimension ref="A1:AC84"/>
  <sheetViews>
    <sheetView tabSelected="1" workbookViewId="0">
      <selection activeCell="AF12" sqref="AF12"/>
    </sheetView>
  </sheetViews>
  <sheetFormatPr defaultColWidth="9.140625" defaultRowHeight="15" x14ac:dyDescent="0.25"/>
  <cols>
    <col min="1" max="1" width="4.28515625" style="4" customWidth="1"/>
    <col min="2" max="2" width="22.7109375" style="4" customWidth="1"/>
    <col min="3" max="3" width="24.28515625" style="4" bestFit="1" customWidth="1"/>
    <col min="4" max="4" width="12" style="4" customWidth="1"/>
    <col min="5" max="5" width="6" style="4" customWidth="1"/>
    <col min="6" max="6" width="11.42578125" style="4" customWidth="1"/>
    <col min="7" max="7" width="11" style="4" hidden="1" customWidth="1"/>
    <col min="8" max="8" width="11.7109375" style="4" hidden="1" customWidth="1"/>
    <col min="9" max="9" width="10.7109375" style="4" hidden="1" customWidth="1"/>
    <col min="10" max="10" width="11.85546875" style="4" hidden="1" customWidth="1"/>
    <col min="11" max="11" width="11.7109375" style="4" hidden="1" customWidth="1"/>
    <col min="12" max="12" width="10.85546875" style="4" hidden="1" customWidth="1"/>
    <col min="13" max="13" width="9.7109375" style="4" hidden="1" customWidth="1"/>
    <col min="14" max="14" width="10.7109375" style="4" hidden="1" customWidth="1"/>
    <col min="15" max="15" width="10.85546875" style="4" hidden="1" customWidth="1"/>
    <col min="16" max="16" width="10.7109375" style="4" hidden="1" customWidth="1"/>
    <col min="17" max="18" width="9.7109375" style="4" hidden="1" customWidth="1"/>
    <col min="19" max="19" width="10.85546875" style="4" hidden="1" customWidth="1"/>
    <col min="20" max="20" width="11.7109375" style="4" hidden="1" customWidth="1"/>
    <col min="21" max="21" width="6" style="4" hidden="1" customWidth="1"/>
    <col min="22" max="26" width="11.7109375" style="4" hidden="1" customWidth="1"/>
    <col min="27" max="27" width="11.7109375" bestFit="1" customWidth="1"/>
    <col min="28" max="28" width="9.85546875" style="4" bestFit="1" customWidth="1"/>
    <col min="29" max="29" width="9.5703125" style="4" bestFit="1" customWidth="1"/>
    <col min="30" max="16384" width="9.140625" style="4"/>
  </cols>
  <sheetData>
    <row r="1" spans="1:29" ht="18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2"/>
      <c r="O1" s="2"/>
      <c r="P1" s="2"/>
      <c r="Q1" s="2"/>
      <c r="R1" s="2"/>
      <c r="S1" s="2"/>
      <c r="T1" s="2"/>
      <c r="U1" s="2"/>
    </row>
    <row r="2" spans="1:29" ht="15.75" x14ac:dyDescent="0.25">
      <c r="A2" s="5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  <c r="O2" s="2"/>
      <c r="P2" s="2"/>
      <c r="Q2" s="2"/>
      <c r="R2" s="2"/>
      <c r="S2" s="2"/>
      <c r="T2" s="2"/>
      <c r="U2" s="2"/>
    </row>
    <row r="3" spans="1:29" ht="15.75" x14ac:dyDescent="0.25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L3" s="2"/>
      <c r="M3" s="3"/>
      <c r="N3" s="2"/>
      <c r="O3" s="2"/>
      <c r="P3" s="2"/>
      <c r="Q3" s="2"/>
      <c r="R3" s="2"/>
      <c r="S3" s="2"/>
      <c r="T3" s="2"/>
      <c r="U3" s="2"/>
    </row>
    <row r="4" spans="1:29" ht="20.25" x14ac:dyDescent="0.25">
      <c r="A4" s="105" t="s">
        <v>125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</row>
    <row r="5" spans="1:29" ht="18.75" x14ac:dyDescent="0.25">
      <c r="A5" s="106" t="s">
        <v>126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9" x14ac:dyDescent="0.25">
      <c r="A6" s="2"/>
      <c r="B6" s="2"/>
      <c r="C6" s="2"/>
      <c r="D6" s="2"/>
      <c r="E6" s="2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2"/>
      <c r="U6" s="2"/>
    </row>
    <row r="7" spans="1:29" s="10" customFormat="1" ht="17.25" customHeight="1" x14ac:dyDescent="0.25">
      <c r="A7" s="109" t="s">
        <v>3</v>
      </c>
      <c r="B7" s="109" t="s">
        <v>4</v>
      </c>
      <c r="C7" s="109" t="s">
        <v>5</v>
      </c>
      <c r="D7" s="86" t="s">
        <v>6</v>
      </c>
      <c r="E7" s="86" t="s">
        <v>7</v>
      </c>
      <c r="F7" s="86" t="s">
        <v>8</v>
      </c>
      <c r="G7" s="111" t="s">
        <v>9</v>
      </c>
      <c r="H7" s="112"/>
      <c r="I7" s="113"/>
      <c r="J7" s="86" t="s">
        <v>10</v>
      </c>
      <c r="K7" s="86" t="s">
        <v>11</v>
      </c>
      <c r="L7" s="109" t="s">
        <v>12</v>
      </c>
      <c r="M7" s="109"/>
      <c r="N7" s="109"/>
      <c r="O7" s="109"/>
      <c r="P7" s="109" t="s">
        <v>13</v>
      </c>
      <c r="Q7" s="109"/>
      <c r="R7" s="109"/>
      <c r="S7" s="109"/>
      <c r="T7" s="107" t="s">
        <v>14</v>
      </c>
      <c r="U7" s="96" t="s">
        <v>15</v>
      </c>
      <c r="V7" s="108" t="s">
        <v>16</v>
      </c>
      <c r="W7" s="96" t="s">
        <v>17</v>
      </c>
      <c r="X7" s="96" t="s">
        <v>18</v>
      </c>
      <c r="Y7" s="96" t="s">
        <v>19</v>
      </c>
      <c r="Z7" s="96" t="s">
        <v>20</v>
      </c>
      <c r="AA7" s="86" t="s">
        <v>124</v>
      </c>
    </row>
    <row r="8" spans="1:29" s="10" customFormat="1" ht="38.25" x14ac:dyDescent="0.25">
      <c r="A8" s="109"/>
      <c r="B8" s="109"/>
      <c r="C8" s="109"/>
      <c r="D8" s="110"/>
      <c r="E8" s="110"/>
      <c r="F8" s="110"/>
      <c r="G8" s="7" t="s">
        <v>21</v>
      </c>
      <c r="H8" s="7" t="s">
        <v>22</v>
      </c>
      <c r="I8" s="7" t="s">
        <v>23</v>
      </c>
      <c r="J8" s="87"/>
      <c r="K8" s="110"/>
      <c r="L8" s="8" t="s">
        <v>24</v>
      </c>
      <c r="M8" s="8" t="s">
        <v>25</v>
      </c>
      <c r="N8" s="8" t="s">
        <v>26</v>
      </c>
      <c r="O8" s="7" t="s">
        <v>27</v>
      </c>
      <c r="P8" s="8" t="s">
        <v>28</v>
      </c>
      <c r="Q8" s="8" t="s">
        <v>29</v>
      </c>
      <c r="R8" s="8" t="s">
        <v>26</v>
      </c>
      <c r="S8" s="7" t="s">
        <v>27</v>
      </c>
      <c r="T8" s="107"/>
      <c r="U8" s="97"/>
      <c r="V8" s="108"/>
      <c r="W8" s="97"/>
      <c r="X8" s="98"/>
      <c r="Y8" s="97"/>
      <c r="Z8" s="97"/>
      <c r="AA8" s="87"/>
    </row>
    <row r="9" spans="1:29" s="10" customFormat="1" ht="17.25" customHeight="1" x14ac:dyDescent="0.2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/>
      <c r="K9" s="11" t="s">
        <v>30</v>
      </c>
      <c r="L9" s="11" t="s">
        <v>31</v>
      </c>
      <c r="M9" s="11" t="s">
        <v>32</v>
      </c>
      <c r="N9" s="11" t="s">
        <v>33</v>
      </c>
      <c r="O9" s="11" t="s">
        <v>34</v>
      </c>
      <c r="P9" s="11" t="s">
        <v>35</v>
      </c>
      <c r="Q9" s="11" t="s">
        <v>36</v>
      </c>
      <c r="R9" s="11" t="s">
        <v>37</v>
      </c>
      <c r="S9" s="11" t="s">
        <v>38</v>
      </c>
      <c r="T9" s="12" t="s">
        <v>39</v>
      </c>
      <c r="U9" s="13">
        <v>20</v>
      </c>
      <c r="V9" s="13">
        <v>20</v>
      </c>
      <c r="W9" s="13">
        <v>20</v>
      </c>
      <c r="X9" s="13"/>
      <c r="Y9" s="13">
        <v>20</v>
      </c>
      <c r="Z9" s="13">
        <v>20</v>
      </c>
      <c r="AA9" s="11">
        <v>7</v>
      </c>
    </row>
    <row r="10" spans="1:29" s="17" customFormat="1" ht="17.25" customHeight="1" x14ac:dyDescent="0.25">
      <c r="A10" s="99" t="s">
        <v>40</v>
      </c>
      <c r="B10" s="100"/>
      <c r="C10" s="101"/>
      <c r="D10" s="14">
        <f>SUM(D11:D11)</f>
        <v>21528001</v>
      </c>
      <c r="E10" s="14">
        <f t="shared" ref="E10:AA10" si="0">SUM(E11:E11)</f>
        <v>26</v>
      </c>
      <c r="F10" s="14">
        <f t="shared" si="0"/>
        <v>10764000</v>
      </c>
      <c r="G10" s="14">
        <f t="shared" si="0"/>
        <v>10764001</v>
      </c>
      <c r="H10" s="14">
        <f t="shared" si="0"/>
        <v>10764002</v>
      </c>
      <c r="I10" s="14">
        <f t="shared" si="0"/>
        <v>10764003</v>
      </c>
      <c r="J10" s="14">
        <f t="shared" si="0"/>
        <v>10764004</v>
      </c>
      <c r="K10" s="14">
        <f t="shared" si="0"/>
        <v>10764005</v>
      </c>
      <c r="L10" s="14">
        <f t="shared" si="0"/>
        <v>10764006</v>
      </c>
      <c r="M10" s="14">
        <f t="shared" si="0"/>
        <v>10764007</v>
      </c>
      <c r="N10" s="14">
        <f t="shared" si="0"/>
        <v>10764008</v>
      </c>
      <c r="O10" s="14">
        <f t="shared" si="0"/>
        <v>10764009</v>
      </c>
      <c r="P10" s="14">
        <f t="shared" si="0"/>
        <v>10764010</v>
      </c>
      <c r="Q10" s="14">
        <f t="shared" si="0"/>
        <v>10764011</v>
      </c>
      <c r="R10" s="14">
        <f t="shared" si="0"/>
        <v>10764012</v>
      </c>
      <c r="S10" s="14">
        <f t="shared" si="0"/>
        <v>10764013</v>
      </c>
      <c r="T10" s="14">
        <f t="shared" si="0"/>
        <v>10764014</v>
      </c>
      <c r="U10" s="14">
        <f t="shared" si="0"/>
        <v>10764015</v>
      </c>
      <c r="V10" s="14">
        <f t="shared" si="0"/>
        <v>10764016</v>
      </c>
      <c r="W10" s="14">
        <f t="shared" si="0"/>
        <v>10764017</v>
      </c>
      <c r="X10" s="14">
        <f t="shared" si="0"/>
        <v>10764018</v>
      </c>
      <c r="Y10" s="14">
        <f t="shared" si="0"/>
        <v>10764019</v>
      </c>
      <c r="Z10" s="14">
        <f t="shared" si="0"/>
        <v>10764020</v>
      </c>
      <c r="AA10" s="14">
        <f t="shared" si="0"/>
        <v>215280</v>
      </c>
    </row>
    <row r="11" spans="1:29" s="10" customFormat="1" ht="17.25" customHeight="1" x14ac:dyDescent="0.25">
      <c r="A11" s="18">
        <v>1</v>
      </c>
      <c r="B11" s="19" t="s">
        <v>41</v>
      </c>
      <c r="C11" s="20" t="s">
        <v>42</v>
      </c>
      <c r="D11" s="21">
        <f>F11+G11</f>
        <v>21528001</v>
      </c>
      <c r="E11" s="22">
        <v>26</v>
      </c>
      <c r="F11" s="23">
        <v>10764000</v>
      </c>
      <c r="G11" s="23">
        <v>10764001</v>
      </c>
      <c r="H11" s="23">
        <v>10764002</v>
      </c>
      <c r="I11" s="23">
        <v>10764003</v>
      </c>
      <c r="J11" s="23">
        <v>10764004</v>
      </c>
      <c r="K11" s="23">
        <v>10764005</v>
      </c>
      <c r="L11" s="23">
        <v>10764006</v>
      </c>
      <c r="M11" s="23">
        <v>10764007</v>
      </c>
      <c r="N11" s="23">
        <v>10764008</v>
      </c>
      <c r="O11" s="23">
        <v>10764009</v>
      </c>
      <c r="P11" s="23">
        <v>10764010</v>
      </c>
      <c r="Q11" s="23">
        <v>10764011</v>
      </c>
      <c r="R11" s="23">
        <v>10764012</v>
      </c>
      <c r="S11" s="23">
        <v>10764013</v>
      </c>
      <c r="T11" s="23">
        <v>10764014</v>
      </c>
      <c r="U11" s="23">
        <v>10764015</v>
      </c>
      <c r="V11" s="23">
        <v>10764016</v>
      </c>
      <c r="W11" s="23">
        <v>10764017</v>
      </c>
      <c r="X11" s="23">
        <v>10764018</v>
      </c>
      <c r="Y11" s="23">
        <v>10764019</v>
      </c>
      <c r="Z11" s="23">
        <v>10764020</v>
      </c>
      <c r="AA11" s="23">
        <f>F11*2%</f>
        <v>215280</v>
      </c>
    </row>
    <row r="12" spans="1:29" s="17" customFormat="1" ht="17.25" customHeight="1" x14ac:dyDescent="0.25">
      <c r="A12" s="99" t="s">
        <v>43</v>
      </c>
      <c r="B12" s="100"/>
      <c r="C12" s="101"/>
      <c r="D12" s="14">
        <f>SUM(D13:D16)</f>
        <v>64824000</v>
      </c>
      <c r="E12" s="14">
        <f t="shared" ref="E12" si="1">SUM(E13:E16)</f>
        <v>104</v>
      </c>
      <c r="F12" s="14">
        <f>SUM(F13:F16)</f>
        <v>41412000</v>
      </c>
      <c r="G12" s="14">
        <f t="shared" ref="G12:AA12" si="2">SUM(G13:G16)</f>
        <v>41412000</v>
      </c>
      <c r="H12" s="14">
        <f t="shared" si="2"/>
        <v>41412000</v>
      </c>
      <c r="I12" s="14">
        <f t="shared" si="2"/>
        <v>41412000</v>
      </c>
      <c r="J12" s="14">
        <f t="shared" si="2"/>
        <v>41412000</v>
      </c>
      <c r="K12" s="14">
        <f t="shared" si="2"/>
        <v>41412000</v>
      </c>
      <c r="L12" s="14">
        <f t="shared" si="2"/>
        <v>41412000</v>
      </c>
      <c r="M12" s="14">
        <f t="shared" si="2"/>
        <v>41412000</v>
      </c>
      <c r="N12" s="14">
        <f t="shared" si="2"/>
        <v>41412000</v>
      </c>
      <c r="O12" s="14">
        <f t="shared" si="2"/>
        <v>41412000</v>
      </c>
      <c r="P12" s="14">
        <f t="shared" si="2"/>
        <v>41412000</v>
      </c>
      <c r="Q12" s="14">
        <f t="shared" si="2"/>
        <v>41412000</v>
      </c>
      <c r="R12" s="14">
        <f t="shared" si="2"/>
        <v>41412000</v>
      </c>
      <c r="S12" s="14">
        <f t="shared" si="2"/>
        <v>41412000</v>
      </c>
      <c r="T12" s="14">
        <f t="shared" si="2"/>
        <v>41412000</v>
      </c>
      <c r="U12" s="14">
        <f t="shared" si="2"/>
        <v>41412000</v>
      </c>
      <c r="V12" s="14">
        <f t="shared" si="2"/>
        <v>41412000</v>
      </c>
      <c r="W12" s="14">
        <f t="shared" si="2"/>
        <v>41412000</v>
      </c>
      <c r="X12" s="14">
        <f t="shared" si="2"/>
        <v>41412000</v>
      </c>
      <c r="Y12" s="14">
        <f t="shared" si="2"/>
        <v>41412000</v>
      </c>
      <c r="Z12" s="14">
        <f t="shared" si="2"/>
        <v>41412000</v>
      </c>
      <c r="AA12" s="14">
        <f t="shared" si="2"/>
        <v>828240</v>
      </c>
    </row>
    <row r="13" spans="1:29" s="10" customFormat="1" ht="17.25" customHeight="1" x14ac:dyDescent="0.25">
      <c r="A13" s="18">
        <v>2</v>
      </c>
      <c r="B13" s="19" t="s">
        <v>44</v>
      </c>
      <c r="C13" s="20" t="s">
        <v>45</v>
      </c>
      <c r="D13" s="21">
        <f>F13+G13</f>
        <v>19656000</v>
      </c>
      <c r="E13" s="22">
        <v>26</v>
      </c>
      <c r="F13" s="23">
        <v>9828000</v>
      </c>
      <c r="G13" s="23">
        <v>9828000</v>
      </c>
      <c r="H13" s="23">
        <v>9828000</v>
      </c>
      <c r="I13" s="23">
        <v>9828000</v>
      </c>
      <c r="J13" s="23">
        <v>9828000</v>
      </c>
      <c r="K13" s="23">
        <v>9828000</v>
      </c>
      <c r="L13" s="23">
        <v>9828000</v>
      </c>
      <c r="M13" s="23">
        <v>9828000</v>
      </c>
      <c r="N13" s="23">
        <v>9828000</v>
      </c>
      <c r="O13" s="23">
        <v>9828000</v>
      </c>
      <c r="P13" s="23">
        <v>9828000</v>
      </c>
      <c r="Q13" s="23">
        <v>9828000</v>
      </c>
      <c r="R13" s="23">
        <v>9828000</v>
      </c>
      <c r="S13" s="23">
        <v>9828000</v>
      </c>
      <c r="T13" s="23">
        <v>9828000</v>
      </c>
      <c r="U13" s="23">
        <v>9828000</v>
      </c>
      <c r="V13" s="23">
        <v>9828000</v>
      </c>
      <c r="W13" s="23">
        <v>9828000</v>
      </c>
      <c r="X13" s="23">
        <v>9828000</v>
      </c>
      <c r="Y13" s="23">
        <v>9828000</v>
      </c>
      <c r="Z13" s="23">
        <v>9828000</v>
      </c>
      <c r="AA13" s="23">
        <f t="shared" ref="AA13:AA73" si="3">F13*2%</f>
        <v>196560</v>
      </c>
      <c r="AB13" s="35"/>
      <c r="AC13" s="35"/>
    </row>
    <row r="14" spans="1:29" s="10" customFormat="1" ht="17.25" customHeight="1" x14ac:dyDescent="0.25">
      <c r="A14" s="18">
        <v>3</v>
      </c>
      <c r="B14" s="19" t="s">
        <v>46</v>
      </c>
      <c r="C14" s="20" t="s">
        <v>47</v>
      </c>
      <c r="D14" s="21">
        <f>F14+G14</f>
        <v>13584000</v>
      </c>
      <c r="E14" s="22">
        <v>26</v>
      </c>
      <c r="F14" s="23">
        <v>6792000</v>
      </c>
      <c r="G14" s="23">
        <v>6792000</v>
      </c>
      <c r="H14" s="23">
        <v>6792000</v>
      </c>
      <c r="I14" s="23">
        <v>6792000</v>
      </c>
      <c r="J14" s="23">
        <v>6792000</v>
      </c>
      <c r="K14" s="23">
        <v>6792000</v>
      </c>
      <c r="L14" s="23">
        <v>6792000</v>
      </c>
      <c r="M14" s="23">
        <v>6792000</v>
      </c>
      <c r="N14" s="23">
        <v>6792000</v>
      </c>
      <c r="O14" s="23">
        <v>6792000</v>
      </c>
      <c r="P14" s="23">
        <v>6792000</v>
      </c>
      <c r="Q14" s="23">
        <v>6792000</v>
      </c>
      <c r="R14" s="23">
        <v>6792000</v>
      </c>
      <c r="S14" s="23">
        <v>6792000</v>
      </c>
      <c r="T14" s="23">
        <v>6792000</v>
      </c>
      <c r="U14" s="23">
        <v>6792000</v>
      </c>
      <c r="V14" s="23">
        <v>6792000</v>
      </c>
      <c r="W14" s="23">
        <v>6792000</v>
      </c>
      <c r="X14" s="23">
        <v>6792000</v>
      </c>
      <c r="Y14" s="23">
        <v>6792000</v>
      </c>
      <c r="Z14" s="23">
        <v>6792000</v>
      </c>
      <c r="AA14" s="23">
        <f t="shared" si="3"/>
        <v>135840</v>
      </c>
      <c r="AB14" s="35"/>
      <c r="AC14" s="35"/>
    </row>
    <row r="15" spans="1:29" s="10" customFormat="1" ht="17.25" customHeight="1" x14ac:dyDescent="0.25">
      <c r="A15" s="18">
        <v>4</v>
      </c>
      <c r="B15" s="19" t="s">
        <v>48</v>
      </c>
      <c r="C15" s="20" t="s">
        <v>47</v>
      </c>
      <c r="D15" s="36">
        <f t="shared" ref="D15" si="4">F15+G15</f>
        <v>13584000</v>
      </c>
      <c r="E15" s="22">
        <v>26</v>
      </c>
      <c r="F15" s="23">
        <v>6792000</v>
      </c>
      <c r="G15" s="23">
        <v>6792000</v>
      </c>
      <c r="H15" s="23">
        <v>6792000</v>
      </c>
      <c r="I15" s="23">
        <v>6792000</v>
      </c>
      <c r="J15" s="23">
        <v>6792000</v>
      </c>
      <c r="K15" s="23">
        <v>6792000</v>
      </c>
      <c r="L15" s="23">
        <v>6792000</v>
      </c>
      <c r="M15" s="23">
        <v>6792000</v>
      </c>
      <c r="N15" s="23">
        <v>6792000</v>
      </c>
      <c r="O15" s="23">
        <v>6792000</v>
      </c>
      <c r="P15" s="23">
        <v>6792000</v>
      </c>
      <c r="Q15" s="23">
        <v>6792000</v>
      </c>
      <c r="R15" s="23">
        <v>6792000</v>
      </c>
      <c r="S15" s="23">
        <v>6792000</v>
      </c>
      <c r="T15" s="23">
        <v>6792000</v>
      </c>
      <c r="U15" s="23">
        <v>6792000</v>
      </c>
      <c r="V15" s="23">
        <v>6792000</v>
      </c>
      <c r="W15" s="23">
        <v>6792000</v>
      </c>
      <c r="X15" s="23">
        <v>6792000</v>
      </c>
      <c r="Y15" s="23">
        <v>6792000</v>
      </c>
      <c r="Z15" s="23">
        <v>6792000</v>
      </c>
      <c r="AA15" s="23">
        <f t="shared" si="3"/>
        <v>135840</v>
      </c>
      <c r="AB15" s="35"/>
      <c r="AC15" s="35"/>
    </row>
    <row r="16" spans="1:29" s="10" customFormat="1" ht="17.25" customHeight="1" x14ac:dyDescent="0.25">
      <c r="A16" s="37">
        <v>5</v>
      </c>
      <c r="B16" s="19" t="s">
        <v>49</v>
      </c>
      <c r="C16" s="20" t="s">
        <v>50</v>
      </c>
      <c r="D16" s="21">
        <v>18000000</v>
      </c>
      <c r="E16" s="22">
        <v>26</v>
      </c>
      <c r="F16" s="23">
        <v>18000000</v>
      </c>
      <c r="G16" s="38">
        <v>18000000</v>
      </c>
      <c r="H16" s="38">
        <v>18000000</v>
      </c>
      <c r="I16" s="38">
        <v>18000000</v>
      </c>
      <c r="J16" s="38">
        <v>18000000</v>
      </c>
      <c r="K16" s="38">
        <v>18000000</v>
      </c>
      <c r="L16" s="38">
        <v>18000000</v>
      </c>
      <c r="M16" s="38">
        <v>18000000</v>
      </c>
      <c r="N16" s="38">
        <v>18000000</v>
      </c>
      <c r="O16" s="38">
        <v>18000000</v>
      </c>
      <c r="P16" s="38">
        <v>18000000</v>
      </c>
      <c r="Q16" s="38">
        <v>18000000</v>
      </c>
      <c r="R16" s="38">
        <v>18000000</v>
      </c>
      <c r="S16" s="38">
        <v>18000000</v>
      </c>
      <c r="T16" s="38">
        <v>18000000</v>
      </c>
      <c r="U16" s="38">
        <v>18000000</v>
      </c>
      <c r="V16" s="38">
        <v>18000000</v>
      </c>
      <c r="W16" s="38">
        <v>18000000</v>
      </c>
      <c r="X16" s="38">
        <v>18000000</v>
      </c>
      <c r="Y16" s="38">
        <v>18000000</v>
      </c>
      <c r="Z16" s="38">
        <v>18000000</v>
      </c>
      <c r="AA16" s="23">
        <f t="shared" si="3"/>
        <v>360000</v>
      </c>
      <c r="AB16" s="35"/>
      <c r="AC16" s="35"/>
    </row>
    <row r="17" spans="1:29" s="17" customFormat="1" ht="17.25" customHeight="1" x14ac:dyDescent="0.25">
      <c r="A17" s="90" t="s">
        <v>51</v>
      </c>
      <c r="B17" s="91"/>
      <c r="C17" s="92"/>
      <c r="D17" s="14">
        <f>SUM(D18:D58)</f>
        <v>354017200</v>
      </c>
      <c r="E17" s="14">
        <f t="shared" ref="E17:F17" si="5">SUM(E18:E58)</f>
        <v>858</v>
      </c>
      <c r="F17" s="14">
        <f t="shared" si="5"/>
        <v>189174400</v>
      </c>
      <c r="G17" s="14">
        <f t="shared" ref="G17:AA17" si="6">SUM(G18:G58)</f>
        <v>189174400</v>
      </c>
      <c r="H17" s="14">
        <f t="shared" si="6"/>
        <v>189174400</v>
      </c>
      <c r="I17" s="14">
        <f t="shared" si="6"/>
        <v>189174400</v>
      </c>
      <c r="J17" s="14">
        <f t="shared" si="6"/>
        <v>189174400</v>
      </c>
      <c r="K17" s="14">
        <f t="shared" si="6"/>
        <v>189174400</v>
      </c>
      <c r="L17" s="14">
        <f t="shared" si="6"/>
        <v>189174400</v>
      </c>
      <c r="M17" s="14">
        <f t="shared" si="6"/>
        <v>189174400</v>
      </c>
      <c r="N17" s="14">
        <f t="shared" si="6"/>
        <v>189174400</v>
      </c>
      <c r="O17" s="14">
        <f t="shared" si="6"/>
        <v>189174400</v>
      </c>
      <c r="P17" s="14">
        <f t="shared" si="6"/>
        <v>189174400</v>
      </c>
      <c r="Q17" s="14">
        <f t="shared" si="6"/>
        <v>189174400</v>
      </c>
      <c r="R17" s="14">
        <f t="shared" si="6"/>
        <v>189174400</v>
      </c>
      <c r="S17" s="14">
        <f t="shared" si="6"/>
        <v>189174400</v>
      </c>
      <c r="T17" s="14">
        <f t="shared" si="6"/>
        <v>189174400</v>
      </c>
      <c r="U17" s="14">
        <f t="shared" si="6"/>
        <v>189174400</v>
      </c>
      <c r="V17" s="14">
        <f t="shared" si="6"/>
        <v>189174400</v>
      </c>
      <c r="W17" s="14">
        <f t="shared" si="6"/>
        <v>189174400</v>
      </c>
      <c r="X17" s="14">
        <f t="shared" si="6"/>
        <v>189174400</v>
      </c>
      <c r="Y17" s="14">
        <f t="shared" si="6"/>
        <v>189174400</v>
      </c>
      <c r="Z17" s="14">
        <f t="shared" si="6"/>
        <v>189174400</v>
      </c>
      <c r="AA17" s="14">
        <f t="shared" si="6"/>
        <v>3783488</v>
      </c>
      <c r="AB17" s="35"/>
      <c r="AC17" s="35"/>
    </row>
    <row r="18" spans="1:29" s="10" customFormat="1" ht="17.25" customHeight="1" x14ac:dyDescent="0.25">
      <c r="A18" s="18">
        <v>6</v>
      </c>
      <c r="B18" s="19" t="s">
        <v>52</v>
      </c>
      <c r="C18" s="39" t="s">
        <v>53</v>
      </c>
      <c r="D18" s="21">
        <f t="shared" ref="D18:D40" si="7">F18+G18</f>
        <v>9547200</v>
      </c>
      <c r="E18" s="22">
        <v>26</v>
      </c>
      <c r="F18" s="23">
        <v>4773600</v>
      </c>
      <c r="G18" s="23">
        <v>4773600</v>
      </c>
      <c r="H18" s="23">
        <v>4773600</v>
      </c>
      <c r="I18" s="23">
        <v>4773600</v>
      </c>
      <c r="J18" s="23">
        <v>4773600</v>
      </c>
      <c r="K18" s="23">
        <v>4773600</v>
      </c>
      <c r="L18" s="23">
        <v>4773600</v>
      </c>
      <c r="M18" s="23">
        <v>4773600</v>
      </c>
      <c r="N18" s="23">
        <v>4773600</v>
      </c>
      <c r="O18" s="23">
        <v>4773600</v>
      </c>
      <c r="P18" s="23">
        <v>4773600</v>
      </c>
      <c r="Q18" s="23">
        <v>4773600</v>
      </c>
      <c r="R18" s="23">
        <v>4773600</v>
      </c>
      <c r="S18" s="23">
        <v>4773600</v>
      </c>
      <c r="T18" s="23">
        <v>4773600</v>
      </c>
      <c r="U18" s="23">
        <v>4773600</v>
      </c>
      <c r="V18" s="23">
        <v>4773600</v>
      </c>
      <c r="W18" s="23">
        <v>4773600</v>
      </c>
      <c r="X18" s="23">
        <v>4773600</v>
      </c>
      <c r="Y18" s="23">
        <v>4773600</v>
      </c>
      <c r="Z18" s="23">
        <v>4773600</v>
      </c>
      <c r="AA18" s="23">
        <f t="shared" si="3"/>
        <v>95472</v>
      </c>
      <c r="AB18" s="35"/>
      <c r="AC18" s="35"/>
    </row>
    <row r="19" spans="1:29" s="10" customFormat="1" ht="17.25" customHeight="1" x14ac:dyDescent="0.25">
      <c r="A19" s="18">
        <v>7</v>
      </c>
      <c r="B19" s="19" t="s">
        <v>54</v>
      </c>
      <c r="C19" s="39" t="s">
        <v>53</v>
      </c>
      <c r="D19" s="21">
        <f t="shared" si="7"/>
        <v>9547200</v>
      </c>
      <c r="E19" s="22">
        <v>26</v>
      </c>
      <c r="F19" s="23">
        <v>4773600</v>
      </c>
      <c r="G19" s="23">
        <v>4773600</v>
      </c>
      <c r="H19" s="23">
        <v>4773600</v>
      </c>
      <c r="I19" s="23">
        <v>4773600</v>
      </c>
      <c r="J19" s="23">
        <v>4773600</v>
      </c>
      <c r="K19" s="23">
        <v>4773600</v>
      </c>
      <c r="L19" s="23">
        <v>4773600</v>
      </c>
      <c r="M19" s="23">
        <v>4773600</v>
      </c>
      <c r="N19" s="23">
        <v>4773600</v>
      </c>
      <c r="O19" s="23">
        <v>4773600</v>
      </c>
      <c r="P19" s="23">
        <v>4773600</v>
      </c>
      <c r="Q19" s="23">
        <v>4773600</v>
      </c>
      <c r="R19" s="23">
        <v>4773600</v>
      </c>
      <c r="S19" s="23">
        <v>4773600</v>
      </c>
      <c r="T19" s="23">
        <v>4773600</v>
      </c>
      <c r="U19" s="23">
        <v>4773600</v>
      </c>
      <c r="V19" s="23">
        <v>4773600</v>
      </c>
      <c r="W19" s="23">
        <v>4773600</v>
      </c>
      <c r="X19" s="23">
        <v>4773600</v>
      </c>
      <c r="Y19" s="23">
        <v>4773600</v>
      </c>
      <c r="Z19" s="23">
        <v>4773600</v>
      </c>
      <c r="AA19" s="23">
        <f t="shared" si="3"/>
        <v>95472</v>
      </c>
      <c r="AB19" s="35"/>
      <c r="AC19" s="35"/>
    </row>
    <row r="20" spans="1:29" s="10" customFormat="1" ht="17.25" customHeight="1" x14ac:dyDescent="0.25">
      <c r="A20" s="18">
        <v>8</v>
      </c>
      <c r="B20" s="19" t="s">
        <v>55</v>
      </c>
      <c r="C20" s="39" t="s">
        <v>53</v>
      </c>
      <c r="D20" s="21">
        <f t="shared" si="7"/>
        <v>9547200</v>
      </c>
      <c r="E20" s="22">
        <v>26</v>
      </c>
      <c r="F20" s="23">
        <v>4773600</v>
      </c>
      <c r="G20" s="23">
        <v>4773600</v>
      </c>
      <c r="H20" s="23">
        <v>4773600</v>
      </c>
      <c r="I20" s="23">
        <v>4773600</v>
      </c>
      <c r="J20" s="23">
        <v>4773600</v>
      </c>
      <c r="K20" s="23">
        <v>4773600</v>
      </c>
      <c r="L20" s="23">
        <v>4773600</v>
      </c>
      <c r="M20" s="23">
        <v>4773600</v>
      </c>
      <c r="N20" s="23">
        <v>4773600</v>
      </c>
      <c r="O20" s="23">
        <v>4773600</v>
      </c>
      <c r="P20" s="23">
        <v>4773600</v>
      </c>
      <c r="Q20" s="23">
        <v>4773600</v>
      </c>
      <c r="R20" s="23">
        <v>4773600</v>
      </c>
      <c r="S20" s="23">
        <v>4773600</v>
      </c>
      <c r="T20" s="23">
        <v>4773600</v>
      </c>
      <c r="U20" s="23">
        <v>4773600</v>
      </c>
      <c r="V20" s="23">
        <v>4773600</v>
      </c>
      <c r="W20" s="23">
        <v>4773600</v>
      </c>
      <c r="X20" s="23">
        <v>4773600</v>
      </c>
      <c r="Y20" s="23">
        <v>4773600</v>
      </c>
      <c r="Z20" s="23">
        <v>4773600</v>
      </c>
      <c r="AA20" s="23">
        <f t="shared" si="3"/>
        <v>95472</v>
      </c>
      <c r="AB20" s="35"/>
      <c r="AC20" s="35"/>
    </row>
    <row r="21" spans="1:29" s="10" customFormat="1" ht="17.25" customHeight="1" x14ac:dyDescent="0.25">
      <c r="A21" s="18">
        <v>9</v>
      </c>
      <c r="B21" s="19" t="s">
        <v>56</v>
      </c>
      <c r="C21" s="20" t="s">
        <v>57</v>
      </c>
      <c r="D21" s="21">
        <f t="shared" si="7"/>
        <v>10608000</v>
      </c>
      <c r="E21" s="22">
        <v>26</v>
      </c>
      <c r="F21" s="23">
        <v>5304000</v>
      </c>
      <c r="G21" s="23">
        <v>5304000</v>
      </c>
      <c r="H21" s="23">
        <v>5304000</v>
      </c>
      <c r="I21" s="23">
        <v>5304000</v>
      </c>
      <c r="J21" s="23">
        <v>5304000</v>
      </c>
      <c r="K21" s="23">
        <v>5304000</v>
      </c>
      <c r="L21" s="23">
        <v>5304000</v>
      </c>
      <c r="M21" s="23">
        <v>5304000</v>
      </c>
      <c r="N21" s="23">
        <v>5304000</v>
      </c>
      <c r="O21" s="23">
        <v>5304000</v>
      </c>
      <c r="P21" s="23">
        <v>5304000</v>
      </c>
      <c r="Q21" s="23">
        <v>5304000</v>
      </c>
      <c r="R21" s="23">
        <v>5304000</v>
      </c>
      <c r="S21" s="23">
        <v>5304000</v>
      </c>
      <c r="T21" s="23">
        <v>5304000</v>
      </c>
      <c r="U21" s="23">
        <v>5304000</v>
      </c>
      <c r="V21" s="23">
        <v>5304000</v>
      </c>
      <c r="W21" s="23">
        <v>5304000</v>
      </c>
      <c r="X21" s="23">
        <v>5304000</v>
      </c>
      <c r="Y21" s="23">
        <v>5304000</v>
      </c>
      <c r="Z21" s="23">
        <v>5304000</v>
      </c>
      <c r="AA21" s="23">
        <f t="shared" si="3"/>
        <v>106080</v>
      </c>
      <c r="AB21" s="35"/>
      <c r="AC21" s="35"/>
    </row>
    <row r="22" spans="1:29" s="10" customFormat="1" ht="17.25" hidden="1" customHeight="1" x14ac:dyDescent="0.25">
      <c r="A22" s="41"/>
      <c r="B22" s="42" t="s">
        <v>58</v>
      </c>
      <c r="C22" s="71" t="s">
        <v>53</v>
      </c>
      <c r="D22" s="44"/>
      <c r="E22" s="45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35"/>
      <c r="AC22" s="35"/>
    </row>
    <row r="23" spans="1:29" s="17" customFormat="1" ht="17.25" customHeight="1" x14ac:dyDescent="0.25">
      <c r="A23" s="18">
        <v>10</v>
      </c>
      <c r="B23" s="19" t="s">
        <v>59</v>
      </c>
      <c r="C23" s="20" t="s">
        <v>53</v>
      </c>
      <c r="D23" s="21">
        <f t="shared" si="7"/>
        <v>9547200</v>
      </c>
      <c r="E23" s="22">
        <v>26</v>
      </c>
      <c r="F23" s="23">
        <v>4773600</v>
      </c>
      <c r="G23" s="23">
        <v>4773600</v>
      </c>
      <c r="H23" s="23">
        <v>4773600</v>
      </c>
      <c r="I23" s="23">
        <v>4773600</v>
      </c>
      <c r="J23" s="23">
        <v>4773600</v>
      </c>
      <c r="K23" s="23">
        <v>4773600</v>
      </c>
      <c r="L23" s="23">
        <v>4773600</v>
      </c>
      <c r="M23" s="23">
        <v>4773600</v>
      </c>
      <c r="N23" s="23">
        <v>4773600</v>
      </c>
      <c r="O23" s="23">
        <v>4773600</v>
      </c>
      <c r="P23" s="23">
        <v>4773600</v>
      </c>
      <c r="Q23" s="23">
        <v>4773600</v>
      </c>
      <c r="R23" s="23">
        <v>4773600</v>
      </c>
      <c r="S23" s="23">
        <v>4773600</v>
      </c>
      <c r="T23" s="23">
        <v>4773600</v>
      </c>
      <c r="U23" s="23">
        <v>4773600</v>
      </c>
      <c r="V23" s="23">
        <v>4773600</v>
      </c>
      <c r="W23" s="23">
        <v>4773600</v>
      </c>
      <c r="X23" s="23">
        <v>4773600</v>
      </c>
      <c r="Y23" s="23">
        <v>4773600</v>
      </c>
      <c r="Z23" s="23">
        <v>4773600</v>
      </c>
      <c r="AA23" s="23">
        <f t="shared" si="3"/>
        <v>95472</v>
      </c>
      <c r="AB23" s="35"/>
      <c r="AC23" s="35"/>
    </row>
    <row r="24" spans="1:29" s="17" customFormat="1" ht="17.25" customHeight="1" x14ac:dyDescent="0.25">
      <c r="A24" s="18">
        <v>11</v>
      </c>
      <c r="B24" s="19" t="s">
        <v>60</v>
      </c>
      <c r="C24" s="20" t="s">
        <v>53</v>
      </c>
      <c r="D24" s="21">
        <f t="shared" si="7"/>
        <v>9547200</v>
      </c>
      <c r="E24" s="22">
        <v>26</v>
      </c>
      <c r="F24" s="23">
        <v>4773600</v>
      </c>
      <c r="G24" s="23">
        <v>4773600</v>
      </c>
      <c r="H24" s="23">
        <v>4773600</v>
      </c>
      <c r="I24" s="23">
        <v>4773600</v>
      </c>
      <c r="J24" s="23">
        <v>4773600</v>
      </c>
      <c r="K24" s="23">
        <v>4773600</v>
      </c>
      <c r="L24" s="23">
        <v>4773600</v>
      </c>
      <c r="M24" s="23">
        <v>4773600</v>
      </c>
      <c r="N24" s="23">
        <v>4773600</v>
      </c>
      <c r="O24" s="23">
        <v>4773600</v>
      </c>
      <c r="P24" s="23">
        <v>4773600</v>
      </c>
      <c r="Q24" s="23">
        <v>4773600</v>
      </c>
      <c r="R24" s="23">
        <v>4773600</v>
      </c>
      <c r="S24" s="23">
        <v>4773600</v>
      </c>
      <c r="T24" s="23">
        <v>4773600</v>
      </c>
      <c r="U24" s="23">
        <v>4773600</v>
      </c>
      <c r="V24" s="23">
        <v>4773600</v>
      </c>
      <c r="W24" s="23">
        <v>4773600</v>
      </c>
      <c r="X24" s="23">
        <v>4773600</v>
      </c>
      <c r="Y24" s="23">
        <v>4773600</v>
      </c>
      <c r="Z24" s="23">
        <v>4773600</v>
      </c>
      <c r="AA24" s="23">
        <f t="shared" si="3"/>
        <v>95472</v>
      </c>
      <c r="AB24" s="35"/>
      <c r="AC24" s="35"/>
    </row>
    <row r="25" spans="1:29" s="17" customFormat="1" ht="17.25" customHeight="1" x14ac:dyDescent="0.25">
      <c r="A25" s="18">
        <v>12</v>
      </c>
      <c r="B25" s="19" t="s">
        <v>61</v>
      </c>
      <c r="C25" s="20" t="s">
        <v>57</v>
      </c>
      <c r="D25" s="21">
        <f t="shared" si="7"/>
        <v>10608000</v>
      </c>
      <c r="E25" s="22">
        <v>26</v>
      </c>
      <c r="F25" s="23">
        <v>5304000</v>
      </c>
      <c r="G25" s="23">
        <v>5304000</v>
      </c>
      <c r="H25" s="23">
        <v>5304000</v>
      </c>
      <c r="I25" s="23">
        <v>5304000</v>
      </c>
      <c r="J25" s="23">
        <v>5304000</v>
      </c>
      <c r="K25" s="23">
        <v>5304000</v>
      </c>
      <c r="L25" s="23">
        <v>5304000</v>
      </c>
      <c r="M25" s="23">
        <v>5304000</v>
      </c>
      <c r="N25" s="23">
        <v>5304000</v>
      </c>
      <c r="O25" s="23">
        <v>5304000</v>
      </c>
      <c r="P25" s="23">
        <v>5304000</v>
      </c>
      <c r="Q25" s="23">
        <v>5304000</v>
      </c>
      <c r="R25" s="23">
        <v>5304000</v>
      </c>
      <c r="S25" s="23">
        <v>5304000</v>
      </c>
      <c r="T25" s="23">
        <v>5304000</v>
      </c>
      <c r="U25" s="23">
        <v>5304000</v>
      </c>
      <c r="V25" s="23">
        <v>5304000</v>
      </c>
      <c r="W25" s="23">
        <v>5304000</v>
      </c>
      <c r="X25" s="23">
        <v>5304000</v>
      </c>
      <c r="Y25" s="23">
        <v>5304000</v>
      </c>
      <c r="Z25" s="23">
        <v>5304000</v>
      </c>
      <c r="AA25" s="23">
        <f t="shared" si="3"/>
        <v>106080</v>
      </c>
      <c r="AB25" s="35"/>
      <c r="AC25" s="35"/>
    </row>
    <row r="26" spans="1:29" s="17" customFormat="1" ht="17.25" customHeight="1" x14ac:dyDescent="0.25">
      <c r="A26" s="18">
        <v>13</v>
      </c>
      <c r="B26" s="19" t="s">
        <v>62</v>
      </c>
      <c r="C26" s="20" t="s">
        <v>57</v>
      </c>
      <c r="D26" s="21">
        <f>F26+G26</f>
        <v>10608000</v>
      </c>
      <c r="E26" s="22">
        <v>26</v>
      </c>
      <c r="F26" s="23">
        <v>5304000</v>
      </c>
      <c r="G26" s="23">
        <v>5304000</v>
      </c>
      <c r="H26" s="23">
        <v>5304000</v>
      </c>
      <c r="I26" s="23">
        <v>5304000</v>
      </c>
      <c r="J26" s="23">
        <v>5304000</v>
      </c>
      <c r="K26" s="23">
        <v>5304000</v>
      </c>
      <c r="L26" s="23">
        <v>5304000</v>
      </c>
      <c r="M26" s="23">
        <v>5304000</v>
      </c>
      <c r="N26" s="23">
        <v>5304000</v>
      </c>
      <c r="O26" s="23">
        <v>5304000</v>
      </c>
      <c r="P26" s="23">
        <v>5304000</v>
      </c>
      <c r="Q26" s="23">
        <v>5304000</v>
      </c>
      <c r="R26" s="23">
        <v>5304000</v>
      </c>
      <c r="S26" s="23">
        <v>5304000</v>
      </c>
      <c r="T26" s="23">
        <v>5304000</v>
      </c>
      <c r="U26" s="23">
        <v>5304000</v>
      </c>
      <c r="V26" s="23">
        <v>5304000</v>
      </c>
      <c r="W26" s="23">
        <v>5304000</v>
      </c>
      <c r="X26" s="23">
        <v>5304000</v>
      </c>
      <c r="Y26" s="23">
        <v>5304000</v>
      </c>
      <c r="Z26" s="23">
        <v>5304000</v>
      </c>
      <c r="AA26" s="23">
        <f t="shared" si="3"/>
        <v>106080</v>
      </c>
      <c r="AB26" s="35"/>
      <c r="AC26" s="35"/>
    </row>
    <row r="27" spans="1:29" s="17" customFormat="1" ht="17.25" customHeight="1" x14ac:dyDescent="0.25">
      <c r="A27" s="18">
        <v>14</v>
      </c>
      <c r="B27" s="19" t="s">
        <v>63</v>
      </c>
      <c r="C27" s="20" t="s">
        <v>53</v>
      </c>
      <c r="D27" s="21">
        <f t="shared" si="7"/>
        <v>9547200</v>
      </c>
      <c r="E27" s="22">
        <v>26</v>
      </c>
      <c r="F27" s="23">
        <v>4773600</v>
      </c>
      <c r="G27" s="23">
        <v>4773600</v>
      </c>
      <c r="H27" s="23">
        <v>4773600</v>
      </c>
      <c r="I27" s="23">
        <v>4773600</v>
      </c>
      <c r="J27" s="23">
        <v>4773600</v>
      </c>
      <c r="K27" s="23">
        <v>4773600</v>
      </c>
      <c r="L27" s="23">
        <v>4773600</v>
      </c>
      <c r="M27" s="23">
        <v>4773600</v>
      </c>
      <c r="N27" s="23">
        <v>4773600</v>
      </c>
      <c r="O27" s="23">
        <v>4773600</v>
      </c>
      <c r="P27" s="23">
        <v>4773600</v>
      </c>
      <c r="Q27" s="23">
        <v>4773600</v>
      </c>
      <c r="R27" s="23">
        <v>4773600</v>
      </c>
      <c r="S27" s="23">
        <v>4773600</v>
      </c>
      <c r="T27" s="23">
        <v>4773600</v>
      </c>
      <c r="U27" s="23">
        <v>4773600</v>
      </c>
      <c r="V27" s="23">
        <v>4773600</v>
      </c>
      <c r="W27" s="23">
        <v>4773600</v>
      </c>
      <c r="X27" s="23">
        <v>4773600</v>
      </c>
      <c r="Y27" s="23">
        <v>4773600</v>
      </c>
      <c r="Z27" s="23">
        <v>4773600</v>
      </c>
      <c r="AA27" s="23">
        <f t="shared" si="3"/>
        <v>95472</v>
      </c>
      <c r="AB27" s="35"/>
      <c r="AC27" s="35"/>
    </row>
    <row r="28" spans="1:29" s="17" customFormat="1" ht="17.25" customHeight="1" x14ac:dyDescent="0.25">
      <c r="A28" s="18">
        <v>15</v>
      </c>
      <c r="B28" s="40" t="s">
        <v>64</v>
      </c>
      <c r="C28" s="20" t="s">
        <v>57</v>
      </c>
      <c r="D28" s="21">
        <f t="shared" si="7"/>
        <v>11232000</v>
      </c>
      <c r="E28" s="22">
        <v>26</v>
      </c>
      <c r="F28" s="23">
        <v>5616000</v>
      </c>
      <c r="G28" s="23">
        <v>5616000</v>
      </c>
      <c r="H28" s="23">
        <v>5616000</v>
      </c>
      <c r="I28" s="23">
        <v>5616000</v>
      </c>
      <c r="J28" s="23">
        <v>5616000</v>
      </c>
      <c r="K28" s="23">
        <v>5616000</v>
      </c>
      <c r="L28" s="23">
        <v>5616000</v>
      </c>
      <c r="M28" s="23">
        <v>5616000</v>
      </c>
      <c r="N28" s="23">
        <v>5616000</v>
      </c>
      <c r="O28" s="23">
        <v>5616000</v>
      </c>
      <c r="P28" s="23">
        <v>5616000</v>
      </c>
      <c r="Q28" s="23">
        <v>5616000</v>
      </c>
      <c r="R28" s="23">
        <v>5616000</v>
      </c>
      <c r="S28" s="23">
        <v>5616000</v>
      </c>
      <c r="T28" s="23">
        <v>5616000</v>
      </c>
      <c r="U28" s="23">
        <v>5616000</v>
      </c>
      <c r="V28" s="23">
        <v>5616000</v>
      </c>
      <c r="W28" s="23">
        <v>5616000</v>
      </c>
      <c r="X28" s="23">
        <v>5616000</v>
      </c>
      <c r="Y28" s="23">
        <v>5616000</v>
      </c>
      <c r="Z28" s="23">
        <v>5616000</v>
      </c>
      <c r="AA28" s="23">
        <f t="shared" si="3"/>
        <v>112320</v>
      </c>
      <c r="AB28" s="35"/>
      <c r="AC28" s="35"/>
    </row>
    <row r="29" spans="1:29" s="17" customFormat="1" ht="17.25" customHeight="1" x14ac:dyDescent="0.25">
      <c r="A29" s="18">
        <v>16</v>
      </c>
      <c r="B29" s="19" t="s">
        <v>65</v>
      </c>
      <c r="C29" s="20" t="s">
        <v>57</v>
      </c>
      <c r="D29" s="21">
        <f t="shared" si="7"/>
        <v>11232000</v>
      </c>
      <c r="E29" s="22">
        <v>26</v>
      </c>
      <c r="F29" s="23">
        <v>5616000</v>
      </c>
      <c r="G29" s="23">
        <v>5616000</v>
      </c>
      <c r="H29" s="23">
        <v>5616000</v>
      </c>
      <c r="I29" s="23">
        <v>5616000</v>
      </c>
      <c r="J29" s="23">
        <v>5616000</v>
      </c>
      <c r="K29" s="23">
        <v>5616000</v>
      </c>
      <c r="L29" s="23">
        <v>5616000</v>
      </c>
      <c r="M29" s="23">
        <v>5616000</v>
      </c>
      <c r="N29" s="23">
        <v>5616000</v>
      </c>
      <c r="O29" s="23">
        <v>5616000</v>
      </c>
      <c r="P29" s="23">
        <v>5616000</v>
      </c>
      <c r="Q29" s="23">
        <v>5616000</v>
      </c>
      <c r="R29" s="23">
        <v>5616000</v>
      </c>
      <c r="S29" s="23">
        <v>5616000</v>
      </c>
      <c r="T29" s="23">
        <v>5616000</v>
      </c>
      <c r="U29" s="23">
        <v>5616000</v>
      </c>
      <c r="V29" s="23">
        <v>5616000</v>
      </c>
      <c r="W29" s="23">
        <v>5616000</v>
      </c>
      <c r="X29" s="23">
        <v>5616000</v>
      </c>
      <c r="Y29" s="23">
        <v>5616000</v>
      </c>
      <c r="Z29" s="23">
        <v>5616000</v>
      </c>
      <c r="AA29" s="23">
        <f t="shared" si="3"/>
        <v>112320</v>
      </c>
      <c r="AB29" s="35"/>
      <c r="AC29" s="35"/>
    </row>
    <row r="30" spans="1:29" s="17" customFormat="1" ht="17.25" customHeight="1" x14ac:dyDescent="0.25">
      <c r="A30" s="18">
        <v>17</v>
      </c>
      <c r="B30" s="19" t="s">
        <v>66</v>
      </c>
      <c r="C30" s="20" t="s">
        <v>57</v>
      </c>
      <c r="D30" s="21">
        <f t="shared" si="7"/>
        <v>11232000</v>
      </c>
      <c r="E30" s="22">
        <v>26</v>
      </c>
      <c r="F30" s="23">
        <v>5616000</v>
      </c>
      <c r="G30" s="23">
        <v>5616000</v>
      </c>
      <c r="H30" s="23">
        <v>5616000</v>
      </c>
      <c r="I30" s="23">
        <v>5616000</v>
      </c>
      <c r="J30" s="23">
        <v>5616000</v>
      </c>
      <c r="K30" s="23">
        <v>5616000</v>
      </c>
      <c r="L30" s="23">
        <v>5616000</v>
      </c>
      <c r="M30" s="23">
        <v>5616000</v>
      </c>
      <c r="N30" s="23">
        <v>5616000</v>
      </c>
      <c r="O30" s="23">
        <v>5616000</v>
      </c>
      <c r="P30" s="23">
        <v>5616000</v>
      </c>
      <c r="Q30" s="23">
        <v>5616000</v>
      </c>
      <c r="R30" s="23">
        <v>5616000</v>
      </c>
      <c r="S30" s="23">
        <v>5616000</v>
      </c>
      <c r="T30" s="23">
        <v>5616000</v>
      </c>
      <c r="U30" s="23">
        <v>5616000</v>
      </c>
      <c r="V30" s="23">
        <v>5616000</v>
      </c>
      <c r="W30" s="23">
        <v>5616000</v>
      </c>
      <c r="X30" s="23">
        <v>5616000</v>
      </c>
      <c r="Y30" s="23">
        <v>5616000</v>
      </c>
      <c r="Z30" s="23">
        <v>5616000</v>
      </c>
      <c r="AA30" s="23">
        <f t="shared" si="3"/>
        <v>112320</v>
      </c>
      <c r="AB30" s="35"/>
      <c r="AC30" s="35"/>
    </row>
    <row r="31" spans="1:29" s="17" customFormat="1" ht="17.25" hidden="1" customHeight="1" x14ac:dyDescent="0.25">
      <c r="A31" s="41"/>
      <c r="B31" s="42" t="s">
        <v>67</v>
      </c>
      <c r="C31" s="43" t="s">
        <v>57</v>
      </c>
      <c r="D31" s="44"/>
      <c r="E31" s="45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>
        <f t="shared" si="3"/>
        <v>0</v>
      </c>
      <c r="AB31" s="35"/>
      <c r="AC31" s="35"/>
    </row>
    <row r="32" spans="1:29" s="17" customFormat="1" ht="17.25" customHeight="1" x14ac:dyDescent="0.25">
      <c r="A32" s="18">
        <v>18</v>
      </c>
      <c r="B32" s="19" t="s">
        <v>68</v>
      </c>
      <c r="C32" s="20" t="s">
        <v>53</v>
      </c>
      <c r="D32" s="21">
        <f t="shared" si="7"/>
        <v>9547200</v>
      </c>
      <c r="E32" s="22">
        <v>26</v>
      </c>
      <c r="F32" s="23">
        <v>4773600</v>
      </c>
      <c r="G32" s="23">
        <v>4773600</v>
      </c>
      <c r="H32" s="23">
        <v>4773600</v>
      </c>
      <c r="I32" s="23">
        <v>4773600</v>
      </c>
      <c r="J32" s="23">
        <v>4773600</v>
      </c>
      <c r="K32" s="23">
        <v>4773600</v>
      </c>
      <c r="L32" s="23">
        <v>4773600</v>
      </c>
      <c r="M32" s="23">
        <v>4773600</v>
      </c>
      <c r="N32" s="23">
        <v>4773600</v>
      </c>
      <c r="O32" s="23">
        <v>4773600</v>
      </c>
      <c r="P32" s="23">
        <v>4773600</v>
      </c>
      <c r="Q32" s="23">
        <v>4773600</v>
      </c>
      <c r="R32" s="23">
        <v>4773600</v>
      </c>
      <c r="S32" s="23">
        <v>4773600</v>
      </c>
      <c r="T32" s="23">
        <v>4773600</v>
      </c>
      <c r="U32" s="23">
        <v>4773600</v>
      </c>
      <c r="V32" s="23">
        <v>4773600</v>
      </c>
      <c r="W32" s="23">
        <v>4773600</v>
      </c>
      <c r="X32" s="23">
        <v>4773600</v>
      </c>
      <c r="Y32" s="23">
        <v>4773600</v>
      </c>
      <c r="Z32" s="23">
        <v>4773600</v>
      </c>
      <c r="AA32" s="23">
        <f t="shared" si="3"/>
        <v>95472</v>
      </c>
      <c r="AB32" s="35"/>
      <c r="AC32" s="35"/>
    </row>
    <row r="33" spans="1:29" s="17" customFormat="1" ht="17.25" customHeight="1" x14ac:dyDescent="0.25">
      <c r="A33" s="18">
        <v>19</v>
      </c>
      <c r="B33" s="19" t="s">
        <v>69</v>
      </c>
      <c r="C33" s="20" t="s">
        <v>57</v>
      </c>
      <c r="D33" s="21">
        <f t="shared" si="7"/>
        <v>11232000</v>
      </c>
      <c r="E33" s="22">
        <v>26</v>
      </c>
      <c r="F33" s="23">
        <v>5616000</v>
      </c>
      <c r="G33" s="23">
        <v>5616000</v>
      </c>
      <c r="H33" s="23">
        <v>5616000</v>
      </c>
      <c r="I33" s="23">
        <v>5616000</v>
      </c>
      <c r="J33" s="23">
        <v>5616000</v>
      </c>
      <c r="K33" s="23">
        <v>5616000</v>
      </c>
      <c r="L33" s="23">
        <v>5616000</v>
      </c>
      <c r="M33" s="23">
        <v>5616000</v>
      </c>
      <c r="N33" s="23">
        <v>5616000</v>
      </c>
      <c r="O33" s="23">
        <v>5616000</v>
      </c>
      <c r="P33" s="23">
        <v>5616000</v>
      </c>
      <c r="Q33" s="23">
        <v>5616000</v>
      </c>
      <c r="R33" s="23">
        <v>5616000</v>
      </c>
      <c r="S33" s="23">
        <v>5616000</v>
      </c>
      <c r="T33" s="23">
        <v>5616000</v>
      </c>
      <c r="U33" s="23">
        <v>5616000</v>
      </c>
      <c r="V33" s="23">
        <v>5616000</v>
      </c>
      <c r="W33" s="23">
        <v>5616000</v>
      </c>
      <c r="X33" s="23">
        <v>5616000</v>
      </c>
      <c r="Y33" s="23">
        <v>5616000</v>
      </c>
      <c r="Z33" s="23">
        <v>5616000</v>
      </c>
      <c r="AA33" s="23">
        <f t="shared" si="3"/>
        <v>112320</v>
      </c>
      <c r="AB33" s="35"/>
      <c r="AC33" s="35"/>
    </row>
    <row r="34" spans="1:29" s="17" customFormat="1" ht="17.25" hidden="1" customHeight="1" x14ac:dyDescent="0.25">
      <c r="A34" s="41"/>
      <c r="B34" s="42" t="s">
        <v>70</v>
      </c>
      <c r="C34" s="43" t="s">
        <v>57</v>
      </c>
      <c r="D34" s="44"/>
      <c r="E34" s="45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>
        <f t="shared" si="3"/>
        <v>0</v>
      </c>
      <c r="AB34" s="35"/>
      <c r="AC34" s="35"/>
    </row>
    <row r="35" spans="1:29" s="17" customFormat="1" ht="17.25" customHeight="1" x14ac:dyDescent="0.25">
      <c r="A35" s="18">
        <v>20</v>
      </c>
      <c r="B35" s="19" t="s">
        <v>71</v>
      </c>
      <c r="C35" s="20" t="s">
        <v>72</v>
      </c>
      <c r="D35" s="21">
        <f t="shared" si="7"/>
        <v>9547200</v>
      </c>
      <c r="E35" s="22">
        <v>26</v>
      </c>
      <c r="F35" s="23">
        <v>4773600</v>
      </c>
      <c r="G35" s="23">
        <v>4773600</v>
      </c>
      <c r="H35" s="23">
        <v>4773600</v>
      </c>
      <c r="I35" s="23">
        <v>4773600</v>
      </c>
      <c r="J35" s="23">
        <v>4773600</v>
      </c>
      <c r="K35" s="23">
        <v>4773600</v>
      </c>
      <c r="L35" s="23">
        <v>4773600</v>
      </c>
      <c r="M35" s="23">
        <v>4773600</v>
      </c>
      <c r="N35" s="23">
        <v>4773600</v>
      </c>
      <c r="O35" s="23">
        <v>4773600</v>
      </c>
      <c r="P35" s="23">
        <v>4773600</v>
      </c>
      <c r="Q35" s="23">
        <v>4773600</v>
      </c>
      <c r="R35" s="23">
        <v>4773600</v>
      </c>
      <c r="S35" s="23">
        <v>4773600</v>
      </c>
      <c r="T35" s="23">
        <v>4773600</v>
      </c>
      <c r="U35" s="23">
        <v>4773600</v>
      </c>
      <c r="V35" s="23">
        <v>4773600</v>
      </c>
      <c r="W35" s="23">
        <v>4773600</v>
      </c>
      <c r="X35" s="23">
        <v>4773600</v>
      </c>
      <c r="Y35" s="23">
        <v>4773600</v>
      </c>
      <c r="Z35" s="23">
        <v>4773600</v>
      </c>
      <c r="AA35" s="23">
        <f t="shared" si="3"/>
        <v>95472</v>
      </c>
      <c r="AB35" s="35"/>
      <c r="AC35" s="35"/>
    </row>
    <row r="36" spans="1:29" s="17" customFormat="1" ht="17.25" customHeight="1" x14ac:dyDescent="0.25">
      <c r="A36" s="18">
        <v>21</v>
      </c>
      <c r="B36" s="19" t="s">
        <v>73</v>
      </c>
      <c r="C36" s="20" t="s">
        <v>57</v>
      </c>
      <c r="D36" s="21">
        <f t="shared" si="7"/>
        <v>10608000</v>
      </c>
      <c r="E36" s="22">
        <v>26</v>
      </c>
      <c r="F36" s="23">
        <v>5304000</v>
      </c>
      <c r="G36" s="23">
        <v>5304000</v>
      </c>
      <c r="H36" s="23">
        <v>5304000</v>
      </c>
      <c r="I36" s="23">
        <v>5304000</v>
      </c>
      <c r="J36" s="23">
        <v>5304000</v>
      </c>
      <c r="K36" s="23">
        <v>5304000</v>
      </c>
      <c r="L36" s="23">
        <v>5304000</v>
      </c>
      <c r="M36" s="23">
        <v>5304000</v>
      </c>
      <c r="N36" s="23">
        <v>5304000</v>
      </c>
      <c r="O36" s="23">
        <v>5304000</v>
      </c>
      <c r="P36" s="23">
        <v>5304000</v>
      </c>
      <c r="Q36" s="23">
        <v>5304000</v>
      </c>
      <c r="R36" s="23">
        <v>5304000</v>
      </c>
      <c r="S36" s="23">
        <v>5304000</v>
      </c>
      <c r="T36" s="23">
        <v>5304000</v>
      </c>
      <c r="U36" s="23">
        <v>5304000</v>
      </c>
      <c r="V36" s="23">
        <v>5304000</v>
      </c>
      <c r="W36" s="23">
        <v>5304000</v>
      </c>
      <c r="X36" s="23">
        <v>5304000</v>
      </c>
      <c r="Y36" s="23">
        <v>5304000</v>
      </c>
      <c r="Z36" s="23">
        <v>5304000</v>
      </c>
      <c r="AA36" s="23">
        <f t="shared" si="3"/>
        <v>106080</v>
      </c>
      <c r="AB36" s="35"/>
      <c r="AC36" s="35"/>
    </row>
    <row r="37" spans="1:29" s="17" customFormat="1" ht="17.25" customHeight="1" x14ac:dyDescent="0.25">
      <c r="A37" s="37">
        <v>22</v>
      </c>
      <c r="B37" s="19" t="s">
        <v>74</v>
      </c>
      <c r="C37" s="20" t="s">
        <v>53</v>
      </c>
      <c r="D37" s="21">
        <f t="shared" si="7"/>
        <v>9547200</v>
      </c>
      <c r="E37" s="22">
        <v>26</v>
      </c>
      <c r="F37" s="23">
        <v>4773600</v>
      </c>
      <c r="G37" s="23">
        <v>4773600</v>
      </c>
      <c r="H37" s="23">
        <v>4773600</v>
      </c>
      <c r="I37" s="23">
        <v>4773600</v>
      </c>
      <c r="J37" s="23">
        <v>4773600</v>
      </c>
      <c r="K37" s="23">
        <v>4773600</v>
      </c>
      <c r="L37" s="23">
        <v>4773600</v>
      </c>
      <c r="M37" s="23">
        <v>4773600</v>
      </c>
      <c r="N37" s="23">
        <v>4773600</v>
      </c>
      <c r="O37" s="23">
        <v>4773600</v>
      </c>
      <c r="P37" s="23">
        <v>4773600</v>
      </c>
      <c r="Q37" s="23">
        <v>4773600</v>
      </c>
      <c r="R37" s="23">
        <v>4773600</v>
      </c>
      <c r="S37" s="23">
        <v>4773600</v>
      </c>
      <c r="T37" s="23">
        <v>4773600</v>
      </c>
      <c r="U37" s="23">
        <v>4773600</v>
      </c>
      <c r="V37" s="23">
        <v>4773600</v>
      </c>
      <c r="W37" s="23">
        <v>4773600</v>
      </c>
      <c r="X37" s="23">
        <v>4773600</v>
      </c>
      <c r="Y37" s="23">
        <v>4773600</v>
      </c>
      <c r="Z37" s="23">
        <v>4773600</v>
      </c>
      <c r="AA37" s="23">
        <f t="shared" si="3"/>
        <v>95472</v>
      </c>
      <c r="AB37" s="35"/>
      <c r="AC37" s="35"/>
    </row>
    <row r="38" spans="1:29" s="17" customFormat="1" ht="17.25" hidden="1" customHeight="1" x14ac:dyDescent="0.25">
      <c r="A38" s="41"/>
      <c r="B38" s="42" t="s">
        <v>75</v>
      </c>
      <c r="C38" s="43" t="s">
        <v>57</v>
      </c>
      <c r="D38" s="44"/>
      <c r="E38" s="45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>
        <f t="shared" si="3"/>
        <v>0</v>
      </c>
      <c r="AB38" s="35"/>
      <c r="AC38" s="35"/>
    </row>
    <row r="39" spans="1:29" s="17" customFormat="1" ht="17.25" customHeight="1" x14ac:dyDescent="0.25">
      <c r="A39" s="18">
        <v>23</v>
      </c>
      <c r="B39" s="19" t="s">
        <v>76</v>
      </c>
      <c r="C39" s="20" t="s">
        <v>57</v>
      </c>
      <c r="D39" s="21">
        <f t="shared" si="7"/>
        <v>10608000</v>
      </c>
      <c r="E39" s="22">
        <v>26</v>
      </c>
      <c r="F39" s="23">
        <v>5304000</v>
      </c>
      <c r="G39" s="23">
        <v>5304000</v>
      </c>
      <c r="H39" s="23">
        <v>5304000</v>
      </c>
      <c r="I39" s="23">
        <v>5304000</v>
      </c>
      <c r="J39" s="23">
        <v>5304000</v>
      </c>
      <c r="K39" s="23">
        <v>5304000</v>
      </c>
      <c r="L39" s="23">
        <v>5304000</v>
      </c>
      <c r="M39" s="23">
        <v>5304000</v>
      </c>
      <c r="N39" s="23">
        <v>5304000</v>
      </c>
      <c r="O39" s="23">
        <v>5304000</v>
      </c>
      <c r="P39" s="23">
        <v>5304000</v>
      </c>
      <c r="Q39" s="23">
        <v>5304000</v>
      </c>
      <c r="R39" s="23">
        <v>5304000</v>
      </c>
      <c r="S39" s="23">
        <v>5304000</v>
      </c>
      <c r="T39" s="23">
        <v>5304000</v>
      </c>
      <c r="U39" s="23">
        <v>5304000</v>
      </c>
      <c r="V39" s="23">
        <v>5304000</v>
      </c>
      <c r="W39" s="23">
        <v>5304000</v>
      </c>
      <c r="X39" s="23">
        <v>5304000</v>
      </c>
      <c r="Y39" s="23">
        <v>5304000</v>
      </c>
      <c r="Z39" s="23">
        <v>5304000</v>
      </c>
      <c r="AA39" s="23">
        <f t="shared" si="3"/>
        <v>106080</v>
      </c>
      <c r="AB39" s="35"/>
      <c r="AC39" s="35"/>
    </row>
    <row r="40" spans="1:29" s="17" customFormat="1" ht="17.25" customHeight="1" x14ac:dyDescent="0.25">
      <c r="A40" s="18">
        <v>24</v>
      </c>
      <c r="B40" s="19" t="s">
        <v>77</v>
      </c>
      <c r="C40" s="20" t="s">
        <v>57</v>
      </c>
      <c r="D40" s="21">
        <f t="shared" si="7"/>
        <v>11232000</v>
      </c>
      <c r="E40" s="22">
        <v>26</v>
      </c>
      <c r="F40" s="23">
        <v>5616000</v>
      </c>
      <c r="G40" s="23">
        <v>5616000</v>
      </c>
      <c r="H40" s="23">
        <v>5616000</v>
      </c>
      <c r="I40" s="23">
        <v>5616000</v>
      </c>
      <c r="J40" s="23">
        <v>5616000</v>
      </c>
      <c r="K40" s="23">
        <v>5616000</v>
      </c>
      <c r="L40" s="23">
        <v>5616000</v>
      </c>
      <c r="M40" s="23">
        <v>5616000</v>
      </c>
      <c r="N40" s="23">
        <v>5616000</v>
      </c>
      <c r="O40" s="23">
        <v>5616000</v>
      </c>
      <c r="P40" s="23">
        <v>5616000</v>
      </c>
      <c r="Q40" s="23">
        <v>5616000</v>
      </c>
      <c r="R40" s="23">
        <v>5616000</v>
      </c>
      <c r="S40" s="23">
        <v>5616000</v>
      </c>
      <c r="T40" s="23">
        <v>5616000</v>
      </c>
      <c r="U40" s="23">
        <v>5616000</v>
      </c>
      <c r="V40" s="23">
        <v>5616000</v>
      </c>
      <c r="W40" s="23">
        <v>5616000</v>
      </c>
      <c r="X40" s="23">
        <v>5616000</v>
      </c>
      <c r="Y40" s="23">
        <v>5616000</v>
      </c>
      <c r="Z40" s="23">
        <v>5616000</v>
      </c>
      <c r="AA40" s="23">
        <f t="shared" si="3"/>
        <v>112320</v>
      </c>
      <c r="AB40" s="35"/>
      <c r="AC40" s="35"/>
    </row>
    <row r="41" spans="1:29" s="17" customFormat="1" ht="17.25" hidden="1" customHeight="1" x14ac:dyDescent="0.25">
      <c r="A41" s="41"/>
      <c r="B41" s="42" t="s">
        <v>78</v>
      </c>
      <c r="C41" s="43" t="s">
        <v>53</v>
      </c>
      <c r="D41" s="44"/>
      <c r="E41" s="45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>
        <f t="shared" si="3"/>
        <v>0</v>
      </c>
      <c r="AB41" s="35"/>
      <c r="AC41" s="35"/>
    </row>
    <row r="42" spans="1:29" s="10" customFormat="1" ht="17.25" customHeight="1" x14ac:dyDescent="0.25">
      <c r="A42" s="18">
        <v>25</v>
      </c>
      <c r="B42" s="40" t="s">
        <v>79</v>
      </c>
      <c r="C42" s="20" t="s">
        <v>80</v>
      </c>
      <c r="D42" s="21">
        <f>F42+G42</f>
        <v>31840000</v>
      </c>
      <c r="E42" s="22">
        <v>26</v>
      </c>
      <c r="F42" s="23">
        <v>15920000</v>
      </c>
      <c r="G42" s="23">
        <v>15920000</v>
      </c>
      <c r="H42" s="23">
        <v>15920000</v>
      </c>
      <c r="I42" s="23">
        <v>15920000</v>
      </c>
      <c r="J42" s="23">
        <v>15920000</v>
      </c>
      <c r="K42" s="23">
        <v>15920000</v>
      </c>
      <c r="L42" s="23">
        <v>15920000</v>
      </c>
      <c r="M42" s="23">
        <v>15920000</v>
      </c>
      <c r="N42" s="23">
        <v>15920000</v>
      </c>
      <c r="O42" s="23">
        <v>15920000</v>
      </c>
      <c r="P42" s="23">
        <v>15920000</v>
      </c>
      <c r="Q42" s="23">
        <v>15920000</v>
      </c>
      <c r="R42" s="23">
        <v>15920000</v>
      </c>
      <c r="S42" s="23">
        <v>15920000</v>
      </c>
      <c r="T42" s="23">
        <v>15920000</v>
      </c>
      <c r="U42" s="23">
        <v>15920000</v>
      </c>
      <c r="V42" s="23">
        <v>15920000</v>
      </c>
      <c r="W42" s="23">
        <v>15920000</v>
      </c>
      <c r="X42" s="23">
        <v>15920000</v>
      </c>
      <c r="Y42" s="23">
        <v>15920000</v>
      </c>
      <c r="Z42" s="23">
        <v>15920000</v>
      </c>
      <c r="AA42" s="23">
        <f t="shared" si="3"/>
        <v>318400</v>
      </c>
      <c r="AB42" s="35"/>
      <c r="AC42" s="35"/>
    </row>
    <row r="43" spans="1:29" s="17" customFormat="1" ht="17.25" customHeight="1" x14ac:dyDescent="0.25">
      <c r="A43" s="18">
        <v>26</v>
      </c>
      <c r="B43" s="40" t="s">
        <v>81</v>
      </c>
      <c r="C43" s="20" t="s">
        <v>82</v>
      </c>
      <c r="D43" s="21">
        <v>8000000</v>
      </c>
      <c r="E43" s="22">
        <v>26</v>
      </c>
      <c r="F43" s="23">
        <v>8000000</v>
      </c>
      <c r="G43" s="23">
        <v>8000000</v>
      </c>
      <c r="H43" s="23">
        <v>8000000</v>
      </c>
      <c r="I43" s="23">
        <v>8000000</v>
      </c>
      <c r="J43" s="23">
        <v>8000000</v>
      </c>
      <c r="K43" s="23">
        <v>8000000</v>
      </c>
      <c r="L43" s="23">
        <v>8000000</v>
      </c>
      <c r="M43" s="23">
        <v>8000000</v>
      </c>
      <c r="N43" s="23">
        <v>8000000</v>
      </c>
      <c r="O43" s="23">
        <v>8000000</v>
      </c>
      <c r="P43" s="23">
        <v>8000000</v>
      </c>
      <c r="Q43" s="23">
        <v>8000000</v>
      </c>
      <c r="R43" s="23">
        <v>8000000</v>
      </c>
      <c r="S43" s="23">
        <v>8000000</v>
      </c>
      <c r="T43" s="23">
        <v>8000000</v>
      </c>
      <c r="U43" s="23">
        <v>8000000</v>
      </c>
      <c r="V43" s="23">
        <v>8000000</v>
      </c>
      <c r="W43" s="23">
        <v>8000000</v>
      </c>
      <c r="X43" s="23">
        <v>8000000</v>
      </c>
      <c r="Y43" s="23">
        <v>8000000</v>
      </c>
      <c r="Z43" s="23">
        <v>8000000</v>
      </c>
      <c r="AA43" s="23">
        <f t="shared" si="3"/>
        <v>160000</v>
      </c>
      <c r="AB43" s="35"/>
      <c r="AC43" s="35"/>
    </row>
    <row r="44" spans="1:29" s="17" customFormat="1" ht="17.25" customHeight="1" x14ac:dyDescent="0.25">
      <c r="A44" s="18">
        <v>27</v>
      </c>
      <c r="B44" s="19" t="s">
        <v>83</v>
      </c>
      <c r="C44" s="20" t="s">
        <v>53</v>
      </c>
      <c r="D44" s="21">
        <f t="shared" ref="D44:D49" si="8">F44+G44</f>
        <v>9547200</v>
      </c>
      <c r="E44" s="22">
        <v>26</v>
      </c>
      <c r="F44" s="23">
        <v>4773600</v>
      </c>
      <c r="G44" s="23">
        <v>4773600</v>
      </c>
      <c r="H44" s="23">
        <v>4773600</v>
      </c>
      <c r="I44" s="23">
        <v>4773600</v>
      </c>
      <c r="J44" s="23">
        <v>4773600</v>
      </c>
      <c r="K44" s="23">
        <v>4773600</v>
      </c>
      <c r="L44" s="23">
        <v>4773600</v>
      </c>
      <c r="M44" s="23">
        <v>4773600</v>
      </c>
      <c r="N44" s="23">
        <v>4773600</v>
      </c>
      <c r="O44" s="23">
        <v>4773600</v>
      </c>
      <c r="P44" s="23">
        <v>4773600</v>
      </c>
      <c r="Q44" s="23">
        <v>4773600</v>
      </c>
      <c r="R44" s="23">
        <v>4773600</v>
      </c>
      <c r="S44" s="23">
        <v>4773600</v>
      </c>
      <c r="T44" s="23">
        <v>4773600</v>
      </c>
      <c r="U44" s="23">
        <v>4773600</v>
      </c>
      <c r="V44" s="23">
        <v>4773600</v>
      </c>
      <c r="W44" s="23">
        <v>4773600</v>
      </c>
      <c r="X44" s="23">
        <v>4773600</v>
      </c>
      <c r="Y44" s="23">
        <v>4773600</v>
      </c>
      <c r="Z44" s="23">
        <v>4773600</v>
      </c>
      <c r="AA44" s="23">
        <f t="shared" si="3"/>
        <v>95472</v>
      </c>
      <c r="AB44" s="35"/>
      <c r="AC44" s="35"/>
    </row>
    <row r="45" spans="1:29" s="17" customFormat="1" ht="17.25" customHeight="1" x14ac:dyDescent="0.25">
      <c r="A45" s="18">
        <v>28</v>
      </c>
      <c r="B45" s="19" t="s">
        <v>84</v>
      </c>
      <c r="C45" s="20" t="s">
        <v>57</v>
      </c>
      <c r="D45" s="21">
        <f t="shared" si="8"/>
        <v>10608000</v>
      </c>
      <c r="E45" s="22">
        <v>26</v>
      </c>
      <c r="F45" s="23">
        <v>5304000</v>
      </c>
      <c r="G45" s="23">
        <v>5304000</v>
      </c>
      <c r="H45" s="23">
        <v>5304000</v>
      </c>
      <c r="I45" s="23">
        <v>5304000</v>
      </c>
      <c r="J45" s="23">
        <v>5304000</v>
      </c>
      <c r="K45" s="23">
        <v>5304000</v>
      </c>
      <c r="L45" s="23">
        <v>5304000</v>
      </c>
      <c r="M45" s="23">
        <v>5304000</v>
      </c>
      <c r="N45" s="23">
        <v>5304000</v>
      </c>
      <c r="O45" s="23">
        <v>5304000</v>
      </c>
      <c r="P45" s="23">
        <v>5304000</v>
      </c>
      <c r="Q45" s="23">
        <v>5304000</v>
      </c>
      <c r="R45" s="23">
        <v>5304000</v>
      </c>
      <c r="S45" s="23">
        <v>5304000</v>
      </c>
      <c r="T45" s="23">
        <v>5304000</v>
      </c>
      <c r="U45" s="23">
        <v>5304000</v>
      </c>
      <c r="V45" s="23">
        <v>5304000</v>
      </c>
      <c r="W45" s="23">
        <v>5304000</v>
      </c>
      <c r="X45" s="23">
        <v>5304000</v>
      </c>
      <c r="Y45" s="23">
        <v>5304000</v>
      </c>
      <c r="Z45" s="23">
        <v>5304000</v>
      </c>
      <c r="AA45" s="23">
        <f t="shared" si="3"/>
        <v>106080</v>
      </c>
      <c r="AB45" s="35"/>
      <c r="AC45" s="35"/>
    </row>
    <row r="46" spans="1:29" s="17" customFormat="1" ht="17.25" customHeight="1" x14ac:dyDescent="0.25">
      <c r="A46" s="18">
        <v>29</v>
      </c>
      <c r="B46" s="40" t="s">
        <v>85</v>
      </c>
      <c r="C46" s="20" t="s">
        <v>53</v>
      </c>
      <c r="D46" s="21">
        <f t="shared" si="8"/>
        <v>9547200</v>
      </c>
      <c r="E46" s="22">
        <v>26</v>
      </c>
      <c r="F46" s="23">
        <v>4773600</v>
      </c>
      <c r="G46" s="23">
        <v>4773600</v>
      </c>
      <c r="H46" s="23">
        <v>4773600</v>
      </c>
      <c r="I46" s="23">
        <v>4773600</v>
      </c>
      <c r="J46" s="23">
        <v>4773600</v>
      </c>
      <c r="K46" s="23">
        <v>4773600</v>
      </c>
      <c r="L46" s="23">
        <v>4773600</v>
      </c>
      <c r="M46" s="23">
        <v>4773600</v>
      </c>
      <c r="N46" s="23">
        <v>4773600</v>
      </c>
      <c r="O46" s="23">
        <v>4773600</v>
      </c>
      <c r="P46" s="23">
        <v>4773600</v>
      </c>
      <c r="Q46" s="23">
        <v>4773600</v>
      </c>
      <c r="R46" s="23">
        <v>4773600</v>
      </c>
      <c r="S46" s="23">
        <v>4773600</v>
      </c>
      <c r="T46" s="23">
        <v>4773600</v>
      </c>
      <c r="U46" s="23">
        <v>4773600</v>
      </c>
      <c r="V46" s="23">
        <v>4773600</v>
      </c>
      <c r="W46" s="23">
        <v>4773600</v>
      </c>
      <c r="X46" s="23">
        <v>4773600</v>
      </c>
      <c r="Y46" s="23">
        <v>4773600</v>
      </c>
      <c r="Z46" s="23">
        <v>4773600</v>
      </c>
      <c r="AA46" s="23">
        <f t="shared" si="3"/>
        <v>95472</v>
      </c>
      <c r="AB46" s="35"/>
      <c r="AC46" s="35"/>
    </row>
    <row r="47" spans="1:29" s="17" customFormat="1" ht="17.25" hidden="1" customHeight="1" x14ac:dyDescent="0.25">
      <c r="A47" s="41"/>
      <c r="B47" s="42" t="s">
        <v>86</v>
      </c>
      <c r="C47" s="43" t="s">
        <v>53</v>
      </c>
      <c r="D47" s="44"/>
      <c r="E47" s="45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>
        <f t="shared" si="3"/>
        <v>0</v>
      </c>
      <c r="AB47" s="35"/>
      <c r="AC47" s="35"/>
    </row>
    <row r="48" spans="1:29" s="17" customFormat="1" ht="17.25" customHeight="1" x14ac:dyDescent="0.25">
      <c r="A48" s="18">
        <v>30</v>
      </c>
      <c r="B48" s="40" t="s">
        <v>87</v>
      </c>
      <c r="C48" s="20" t="s">
        <v>57</v>
      </c>
      <c r="D48" s="21">
        <f t="shared" si="8"/>
        <v>10608000</v>
      </c>
      <c r="E48" s="22">
        <v>26</v>
      </c>
      <c r="F48" s="23">
        <v>5304000</v>
      </c>
      <c r="G48" s="23">
        <v>5304000</v>
      </c>
      <c r="H48" s="23">
        <v>5304000</v>
      </c>
      <c r="I48" s="23">
        <v>5304000</v>
      </c>
      <c r="J48" s="23">
        <v>5304000</v>
      </c>
      <c r="K48" s="23">
        <v>5304000</v>
      </c>
      <c r="L48" s="23">
        <v>5304000</v>
      </c>
      <c r="M48" s="23">
        <v>5304000</v>
      </c>
      <c r="N48" s="23">
        <v>5304000</v>
      </c>
      <c r="O48" s="23">
        <v>5304000</v>
      </c>
      <c r="P48" s="23">
        <v>5304000</v>
      </c>
      <c r="Q48" s="23">
        <v>5304000</v>
      </c>
      <c r="R48" s="23">
        <v>5304000</v>
      </c>
      <c r="S48" s="23">
        <v>5304000</v>
      </c>
      <c r="T48" s="23">
        <v>5304000</v>
      </c>
      <c r="U48" s="23">
        <v>5304000</v>
      </c>
      <c r="V48" s="23">
        <v>5304000</v>
      </c>
      <c r="W48" s="23">
        <v>5304000</v>
      </c>
      <c r="X48" s="23">
        <v>5304000</v>
      </c>
      <c r="Y48" s="23">
        <v>5304000</v>
      </c>
      <c r="Z48" s="23">
        <v>5304000</v>
      </c>
      <c r="AA48" s="23">
        <f t="shared" si="3"/>
        <v>106080</v>
      </c>
      <c r="AB48" s="35"/>
      <c r="AC48" s="35"/>
    </row>
    <row r="49" spans="1:29" s="17" customFormat="1" ht="17.25" customHeight="1" x14ac:dyDescent="0.25">
      <c r="A49" s="18">
        <v>31</v>
      </c>
      <c r="B49" s="40" t="s">
        <v>88</v>
      </c>
      <c r="C49" s="20" t="s">
        <v>53</v>
      </c>
      <c r="D49" s="21">
        <f t="shared" si="8"/>
        <v>9547200</v>
      </c>
      <c r="E49" s="22">
        <v>26</v>
      </c>
      <c r="F49" s="23">
        <v>4773600</v>
      </c>
      <c r="G49" s="23">
        <v>4773600</v>
      </c>
      <c r="H49" s="23">
        <v>4773600</v>
      </c>
      <c r="I49" s="23">
        <v>4773600</v>
      </c>
      <c r="J49" s="23">
        <v>4773600</v>
      </c>
      <c r="K49" s="23">
        <v>4773600</v>
      </c>
      <c r="L49" s="23">
        <v>4773600</v>
      </c>
      <c r="M49" s="23">
        <v>4773600</v>
      </c>
      <c r="N49" s="23">
        <v>4773600</v>
      </c>
      <c r="O49" s="23">
        <v>4773600</v>
      </c>
      <c r="P49" s="23">
        <v>4773600</v>
      </c>
      <c r="Q49" s="23">
        <v>4773600</v>
      </c>
      <c r="R49" s="23">
        <v>4773600</v>
      </c>
      <c r="S49" s="23">
        <v>4773600</v>
      </c>
      <c r="T49" s="23">
        <v>4773600</v>
      </c>
      <c r="U49" s="23">
        <v>4773600</v>
      </c>
      <c r="V49" s="23">
        <v>4773600</v>
      </c>
      <c r="W49" s="23">
        <v>4773600</v>
      </c>
      <c r="X49" s="23">
        <v>4773600</v>
      </c>
      <c r="Y49" s="23">
        <v>4773600</v>
      </c>
      <c r="Z49" s="23">
        <v>4773600</v>
      </c>
      <c r="AA49" s="23">
        <f t="shared" si="3"/>
        <v>95472</v>
      </c>
      <c r="AB49" s="35"/>
      <c r="AC49" s="35"/>
    </row>
    <row r="50" spans="1:29" s="17" customFormat="1" ht="17.25" hidden="1" customHeight="1" x14ac:dyDescent="0.25">
      <c r="A50" s="41"/>
      <c r="B50" s="42" t="s">
        <v>89</v>
      </c>
      <c r="C50" s="43" t="s">
        <v>53</v>
      </c>
      <c r="D50" s="44"/>
      <c r="E50" s="45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>
        <f t="shared" si="3"/>
        <v>0</v>
      </c>
      <c r="AB50" s="35"/>
      <c r="AC50" s="35"/>
    </row>
    <row r="51" spans="1:29" s="17" customFormat="1" ht="17.25" customHeight="1" x14ac:dyDescent="0.25">
      <c r="A51" s="18">
        <v>32</v>
      </c>
      <c r="B51" s="19" t="s">
        <v>90</v>
      </c>
      <c r="C51" s="20" t="s">
        <v>53</v>
      </c>
      <c r="D51" s="21">
        <f t="shared" ref="D51:D53" si="9">F51+G51</f>
        <v>9547200</v>
      </c>
      <c r="E51" s="22">
        <v>26</v>
      </c>
      <c r="F51" s="23">
        <v>4773600</v>
      </c>
      <c r="G51" s="23">
        <v>4773600</v>
      </c>
      <c r="H51" s="23">
        <v>4773600</v>
      </c>
      <c r="I51" s="23">
        <v>4773600</v>
      </c>
      <c r="J51" s="23">
        <v>4773600</v>
      </c>
      <c r="K51" s="23">
        <v>4773600</v>
      </c>
      <c r="L51" s="23">
        <v>4773600</v>
      </c>
      <c r="M51" s="23">
        <v>4773600</v>
      </c>
      <c r="N51" s="23">
        <v>4773600</v>
      </c>
      <c r="O51" s="23">
        <v>4773600</v>
      </c>
      <c r="P51" s="23">
        <v>4773600</v>
      </c>
      <c r="Q51" s="23">
        <v>4773600</v>
      </c>
      <c r="R51" s="23">
        <v>4773600</v>
      </c>
      <c r="S51" s="23">
        <v>4773600</v>
      </c>
      <c r="T51" s="23">
        <v>4773600</v>
      </c>
      <c r="U51" s="23">
        <v>4773600</v>
      </c>
      <c r="V51" s="23">
        <v>4773600</v>
      </c>
      <c r="W51" s="23">
        <v>4773600</v>
      </c>
      <c r="X51" s="23">
        <v>4773600</v>
      </c>
      <c r="Y51" s="23">
        <v>4773600</v>
      </c>
      <c r="Z51" s="23">
        <v>4773600</v>
      </c>
      <c r="AA51" s="23">
        <f t="shared" si="3"/>
        <v>95472</v>
      </c>
      <c r="AB51" s="35"/>
      <c r="AC51" s="35"/>
    </row>
    <row r="52" spans="1:29" s="10" customFormat="1" ht="17.25" customHeight="1" x14ac:dyDescent="0.25">
      <c r="A52" s="18">
        <v>33</v>
      </c>
      <c r="B52" s="19" t="s">
        <v>91</v>
      </c>
      <c r="C52" s="20" t="s">
        <v>53</v>
      </c>
      <c r="D52" s="21">
        <f t="shared" si="9"/>
        <v>9547200</v>
      </c>
      <c r="E52" s="22">
        <v>26</v>
      </c>
      <c r="F52" s="23">
        <v>4773600</v>
      </c>
      <c r="G52" s="23">
        <v>4773600</v>
      </c>
      <c r="H52" s="23">
        <v>4773600</v>
      </c>
      <c r="I52" s="23">
        <v>4773600</v>
      </c>
      <c r="J52" s="23">
        <v>4773600</v>
      </c>
      <c r="K52" s="23">
        <v>4773600</v>
      </c>
      <c r="L52" s="23">
        <v>4773600</v>
      </c>
      <c r="M52" s="23">
        <v>4773600</v>
      </c>
      <c r="N52" s="23">
        <v>4773600</v>
      </c>
      <c r="O52" s="23">
        <v>4773600</v>
      </c>
      <c r="P52" s="23">
        <v>4773600</v>
      </c>
      <c r="Q52" s="23">
        <v>4773600</v>
      </c>
      <c r="R52" s="23">
        <v>4773600</v>
      </c>
      <c r="S52" s="23">
        <v>4773600</v>
      </c>
      <c r="T52" s="23">
        <v>4773600</v>
      </c>
      <c r="U52" s="23">
        <v>4773600</v>
      </c>
      <c r="V52" s="23">
        <v>4773600</v>
      </c>
      <c r="W52" s="23">
        <v>4773600</v>
      </c>
      <c r="X52" s="23">
        <v>4773600</v>
      </c>
      <c r="Y52" s="23">
        <v>4773600</v>
      </c>
      <c r="Z52" s="23">
        <v>4773600</v>
      </c>
      <c r="AA52" s="23">
        <f t="shared" si="3"/>
        <v>95472</v>
      </c>
      <c r="AB52" s="35"/>
      <c r="AC52" s="35"/>
    </row>
    <row r="53" spans="1:29" s="17" customFormat="1" ht="17.25" customHeight="1" x14ac:dyDescent="0.25">
      <c r="A53" s="18">
        <v>34</v>
      </c>
      <c r="B53" s="19" t="s">
        <v>92</v>
      </c>
      <c r="C53" s="20" t="s">
        <v>57</v>
      </c>
      <c r="D53" s="72">
        <f t="shared" si="9"/>
        <v>10608000</v>
      </c>
      <c r="E53" s="73">
        <v>26</v>
      </c>
      <c r="F53" s="74">
        <v>5304000</v>
      </c>
      <c r="G53" s="74">
        <v>5304000</v>
      </c>
      <c r="H53" s="74">
        <v>5304000</v>
      </c>
      <c r="I53" s="74">
        <v>5304000</v>
      </c>
      <c r="J53" s="74">
        <v>5304000</v>
      </c>
      <c r="K53" s="74">
        <v>5304000</v>
      </c>
      <c r="L53" s="74">
        <v>5304000</v>
      </c>
      <c r="M53" s="74">
        <v>5304000</v>
      </c>
      <c r="N53" s="74">
        <v>5304000</v>
      </c>
      <c r="O53" s="74">
        <v>5304000</v>
      </c>
      <c r="P53" s="74">
        <v>5304000</v>
      </c>
      <c r="Q53" s="74">
        <v>5304000</v>
      </c>
      <c r="R53" s="74">
        <v>5304000</v>
      </c>
      <c r="S53" s="74">
        <v>5304000</v>
      </c>
      <c r="T53" s="74">
        <v>5304000</v>
      </c>
      <c r="U53" s="74">
        <v>5304000</v>
      </c>
      <c r="V53" s="74">
        <v>5304000</v>
      </c>
      <c r="W53" s="74">
        <v>5304000</v>
      </c>
      <c r="X53" s="74">
        <v>5304000</v>
      </c>
      <c r="Y53" s="74">
        <v>5304000</v>
      </c>
      <c r="Z53" s="74">
        <v>5304000</v>
      </c>
      <c r="AA53" s="23">
        <f t="shared" si="3"/>
        <v>106080</v>
      </c>
      <c r="AB53" s="35"/>
      <c r="AC53" s="35"/>
    </row>
    <row r="54" spans="1:29" s="17" customFormat="1" ht="17.25" customHeight="1" x14ac:dyDescent="0.25">
      <c r="A54" s="37">
        <v>35</v>
      </c>
      <c r="B54" s="19" t="s">
        <v>93</v>
      </c>
      <c r="C54" s="20" t="s">
        <v>57</v>
      </c>
      <c r="D54" s="21">
        <f>F54+G54</f>
        <v>10608000</v>
      </c>
      <c r="E54" s="22">
        <v>26</v>
      </c>
      <c r="F54" s="23">
        <v>5304000</v>
      </c>
      <c r="G54" s="23">
        <v>5304000</v>
      </c>
      <c r="H54" s="23">
        <v>5304000</v>
      </c>
      <c r="I54" s="23">
        <v>5304000</v>
      </c>
      <c r="J54" s="23">
        <v>5304000</v>
      </c>
      <c r="K54" s="23">
        <v>5304000</v>
      </c>
      <c r="L54" s="23">
        <v>5304000</v>
      </c>
      <c r="M54" s="23">
        <v>5304000</v>
      </c>
      <c r="N54" s="23">
        <v>5304000</v>
      </c>
      <c r="O54" s="23">
        <v>5304000</v>
      </c>
      <c r="P54" s="23">
        <v>5304000</v>
      </c>
      <c r="Q54" s="23">
        <v>5304000</v>
      </c>
      <c r="R54" s="23">
        <v>5304000</v>
      </c>
      <c r="S54" s="23">
        <v>5304000</v>
      </c>
      <c r="T54" s="23">
        <v>5304000</v>
      </c>
      <c r="U54" s="23">
        <v>5304000</v>
      </c>
      <c r="V54" s="23">
        <v>5304000</v>
      </c>
      <c r="W54" s="23">
        <v>5304000</v>
      </c>
      <c r="X54" s="23">
        <v>5304000</v>
      </c>
      <c r="Y54" s="23">
        <v>5304000</v>
      </c>
      <c r="Z54" s="23">
        <v>5304000</v>
      </c>
      <c r="AA54" s="23">
        <f t="shared" si="3"/>
        <v>106080</v>
      </c>
      <c r="AB54" s="35"/>
      <c r="AC54" s="35"/>
    </row>
    <row r="55" spans="1:29" s="17" customFormat="1" ht="18" customHeight="1" x14ac:dyDescent="0.25">
      <c r="A55" s="18">
        <v>36</v>
      </c>
      <c r="B55" s="19" t="s">
        <v>94</v>
      </c>
      <c r="C55" s="20" t="s">
        <v>95</v>
      </c>
      <c r="D55" s="23">
        <v>12000000</v>
      </c>
      <c r="E55" s="22">
        <v>26</v>
      </c>
      <c r="F55" s="23">
        <v>12000000</v>
      </c>
      <c r="G55" s="23">
        <v>12000000</v>
      </c>
      <c r="H55" s="23">
        <v>12000000</v>
      </c>
      <c r="I55" s="23">
        <v>12000000</v>
      </c>
      <c r="J55" s="23">
        <v>12000000</v>
      </c>
      <c r="K55" s="23">
        <v>12000000</v>
      </c>
      <c r="L55" s="23">
        <v>12000000</v>
      </c>
      <c r="M55" s="23">
        <v>12000000</v>
      </c>
      <c r="N55" s="23">
        <v>12000000</v>
      </c>
      <c r="O55" s="23">
        <v>12000000</v>
      </c>
      <c r="P55" s="23">
        <v>12000000</v>
      </c>
      <c r="Q55" s="23">
        <v>12000000</v>
      </c>
      <c r="R55" s="23">
        <v>12000000</v>
      </c>
      <c r="S55" s="23">
        <v>12000000</v>
      </c>
      <c r="T55" s="23">
        <v>12000000</v>
      </c>
      <c r="U55" s="23">
        <v>12000000</v>
      </c>
      <c r="V55" s="23">
        <v>12000000</v>
      </c>
      <c r="W55" s="23">
        <v>12000000</v>
      </c>
      <c r="X55" s="23">
        <v>12000000</v>
      </c>
      <c r="Y55" s="23">
        <v>12000000</v>
      </c>
      <c r="Z55" s="23">
        <v>12000000</v>
      </c>
      <c r="AA55" s="23">
        <f t="shared" si="3"/>
        <v>240000</v>
      </c>
      <c r="AB55" s="35"/>
      <c r="AC55" s="35"/>
    </row>
    <row r="56" spans="1:29" s="17" customFormat="1" ht="17.25" customHeight="1" x14ac:dyDescent="0.25">
      <c r="A56" s="18">
        <v>37</v>
      </c>
      <c r="B56" s="75" t="s">
        <v>127</v>
      </c>
      <c r="C56" s="76" t="s">
        <v>128</v>
      </c>
      <c r="D56" s="21">
        <v>6276400</v>
      </c>
      <c r="E56" s="22">
        <v>26</v>
      </c>
      <c r="F56" s="23">
        <v>5304000</v>
      </c>
      <c r="G56" s="23">
        <v>5304000</v>
      </c>
      <c r="H56" s="23">
        <v>5304000</v>
      </c>
      <c r="I56" s="23">
        <v>5304000</v>
      </c>
      <c r="J56" s="23">
        <v>5304000</v>
      </c>
      <c r="K56" s="23">
        <v>5304000</v>
      </c>
      <c r="L56" s="23">
        <v>5304000</v>
      </c>
      <c r="M56" s="23">
        <v>5304000</v>
      </c>
      <c r="N56" s="23">
        <v>5304000</v>
      </c>
      <c r="O56" s="23">
        <v>5304000</v>
      </c>
      <c r="P56" s="23">
        <v>5304000</v>
      </c>
      <c r="Q56" s="23">
        <v>5304000</v>
      </c>
      <c r="R56" s="23">
        <v>5304000</v>
      </c>
      <c r="S56" s="23">
        <v>5304000</v>
      </c>
      <c r="T56" s="23">
        <v>5304000</v>
      </c>
      <c r="U56" s="23">
        <v>5304000</v>
      </c>
      <c r="V56" s="23">
        <v>5304000</v>
      </c>
      <c r="W56" s="23">
        <v>5304000</v>
      </c>
      <c r="X56" s="23">
        <v>5304000</v>
      </c>
      <c r="Y56" s="23">
        <v>5304000</v>
      </c>
      <c r="Z56" s="23">
        <v>5304000</v>
      </c>
      <c r="AA56" s="23">
        <f t="shared" si="3"/>
        <v>106080</v>
      </c>
      <c r="AB56" s="35"/>
      <c r="AC56" s="35"/>
    </row>
    <row r="57" spans="1:29" s="17" customFormat="1" ht="17.25" hidden="1" customHeight="1" x14ac:dyDescent="0.25">
      <c r="A57" s="41"/>
      <c r="B57" s="77" t="s">
        <v>129</v>
      </c>
      <c r="C57" s="78" t="s">
        <v>130</v>
      </c>
      <c r="D57" s="79"/>
      <c r="E57" s="80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46">
        <f t="shared" si="3"/>
        <v>0</v>
      </c>
      <c r="AB57" s="35"/>
      <c r="AC57" s="35"/>
    </row>
    <row r="58" spans="1:29" s="17" customFormat="1" ht="17.25" customHeight="1" x14ac:dyDescent="0.25">
      <c r="A58" s="37">
        <v>38</v>
      </c>
      <c r="B58" s="75" t="s">
        <v>131</v>
      </c>
      <c r="C58" s="76" t="s">
        <v>132</v>
      </c>
      <c r="D58" s="72">
        <f t="shared" ref="D58" si="10">F58+G58</f>
        <v>10608000</v>
      </c>
      <c r="E58" s="73">
        <v>26</v>
      </c>
      <c r="F58" s="74">
        <v>5304000</v>
      </c>
      <c r="G58" s="74">
        <v>5304000</v>
      </c>
      <c r="H58" s="74">
        <v>5304000</v>
      </c>
      <c r="I58" s="74">
        <v>5304000</v>
      </c>
      <c r="J58" s="74">
        <v>5304000</v>
      </c>
      <c r="K58" s="74">
        <v>5304000</v>
      </c>
      <c r="L58" s="74">
        <v>5304000</v>
      </c>
      <c r="M58" s="74">
        <v>5304000</v>
      </c>
      <c r="N58" s="74">
        <v>5304000</v>
      </c>
      <c r="O58" s="74">
        <v>5304000</v>
      </c>
      <c r="P58" s="74">
        <v>5304000</v>
      </c>
      <c r="Q58" s="74">
        <v>5304000</v>
      </c>
      <c r="R58" s="74">
        <v>5304000</v>
      </c>
      <c r="S58" s="74">
        <v>5304000</v>
      </c>
      <c r="T58" s="74">
        <v>5304000</v>
      </c>
      <c r="U58" s="74">
        <v>5304000</v>
      </c>
      <c r="V58" s="74">
        <v>5304000</v>
      </c>
      <c r="W58" s="74">
        <v>5304000</v>
      </c>
      <c r="X58" s="74">
        <v>5304000</v>
      </c>
      <c r="Y58" s="74">
        <v>5304000</v>
      </c>
      <c r="Z58" s="74">
        <v>5304000</v>
      </c>
      <c r="AA58" s="23">
        <f t="shared" si="3"/>
        <v>106080</v>
      </c>
      <c r="AB58" s="35"/>
      <c r="AC58" s="35"/>
    </row>
    <row r="59" spans="1:29" s="10" customFormat="1" ht="17.25" customHeight="1" x14ac:dyDescent="0.25">
      <c r="A59" s="90" t="s">
        <v>96</v>
      </c>
      <c r="B59" s="91"/>
      <c r="C59" s="92"/>
      <c r="D59" s="14">
        <f>SUM(D60:D73)</f>
        <v>55360400</v>
      </c>
      <c r="E59" s="14">
        <f t="shared" ref="E59:F59" si="11">SUM(E60:E73)</f>
        <v>130</v>
      </c>
      <c r="F59" s="14">
        <f t="shared" si="11"/>
        <v>41180200</v>
      </c>
      <c r="G59" s="14">
        <f t="shared" ref="G59:AA59" si="12">SUM(G60:G73)</f>
        <v>41180200</v>
      </c>
      <c r="H59" s="14">
        <f t="shared" si="12"/>
        <v>41180200</v>
      </c>
      <c r="I59" s="14">
        <f t="shared" si="12"/>
        <v>41180200</v>
      </c>
      <c r="J59" s="14">
        <f t="shared" si="12"/>
        <v>41180200</v>
      </c>
      <c r="K59" s="14">
        <f t="shared" si="12"/>
        <v>41180200</v>
      </c>
      <c r="L59" s="14">
        <f t="shared" si="12"/>
        <v>41180200</v>
      </c>
      <c r="M59" s="14">
        <f t="shared" si="12"/>
        <v>41180200</v>
      </c>
      <c r="N59" s="14">
        <f t="shared" si="12"/>
        <v>41180200</v>
      </c>
      <c r="O59" s="14">
        <f t="shared" si="12"/>
        <v>41180200</v>
      </c>
      <c r="P59" s="14">
        <f t="shared" si="12"/>
        <v>41180200</v>
      </c>
      <c r="Q59" s="14">
        <f t="shared" si="12"/>
        <v>41180200</v>
      </c>
      <c r="R59" s="14">
        <f t="shared" si="12"/>
        <v>41180200</v>
      </c>
      <c r="S59" s="14">
        <f t="shared" si="12"/>
        <v>41180200</v>
      </c>
      <c r="T59" s="14">
        <f t="shared" si="12"/>
        <v>41180200</v>
      </c>
      <c r="U59" s="14">
        <f t="shared" si="12"/>
        <v>41180200</v>
      </c>
      <c r="V59" s="14">
        <f t="shared" si="12"/>
        <v>41180200</v>
      </c>
      <c r="W59" s="14">
        <f t="shared" si="12"/>
        <v>41180200</v>
      </c>
      <c r="X59" s="14">
        <f t="shared" si="12"/>
        <v>41180200</v>
      </c>
      <c r="Y59" s="14">
        <f t="shared" si="12"/>
        <v>41180200</v>
      </c>
      <c r="Z59" s="14">
        <f t="shared" si="12"/>
        <v>41180200</v>
      </c>
      <c r="AA59" s="14">
        <f t="shared" si="12"/>
        <v>823604</v>
      </c>
      <c r="AB59" s="35"/>
      <c r="AC59" s="35"/>
    </row>
    <row r="60" spans="1:29" s="10" customFormat="1" ht="17.25" customHeight="1" x14ac:dyDescent="0.25">
      <c r="A60" s="37">
        <v>39</v>
      </c>
      <c r="B60" s="19" t="s">
        <v>97</v>
      </c>
      <c r="C60" s="20" t="s">
        <v>98</v>
      </c>
      <c r="D60" s="36">
        <f t="shared" ref="D60:D62" si="13">F60+G60</f>
        <v>8517200</v>
      </c>
      <c r="E60" s="22">
        <v>26</v>
      </c>
      <c r="F60" s="23">
        <v>4258600</v>
      </c>
      <c r="G60" s="23">
        <v>4258600</v>
      </c>
      <c r="H60" s="23">
        <v>4258600</v>
      </c>
      <c r="I60" s="23">
        <v>4258600</v>
      </c>
      <c r="J60" s="23">
        <v>4258600</v>
      </c>
      <c r="K60" s="23">
        <v>4258600</v>
      </c>
      <c r="L60" s="23">
        <v>4258600</v>
      </c>
      <c r="M60" s="23">
        <v>4258600</v>
      </c>
      <c r="N60" s="23">
        <v>4258600</v>
      </c>
      <c r="O60" s="23">
        <v>4258600</v>
      </c>
      <c r="P60" s="23">
        <v>4258600</v>
      </c>
      <c r="Q60" s="23">
        <v>4258600</v>
      </c>
      <c r="R60" s="23">
        <v>4258600</v>
      </c>
      <c r="S60" s="23">
        <v>4258600</v>
      </c>
      <c r="T60" s="23">
        <v>4258600</v>
      </c>
      <c r="U60" s="23">
        <v>4258600</v>
      </c>
      <c r="V60" s="23">
        <v>4258600</v>
      </c>
      <c r="W60" s="23">
        <v>4258600</v>
      </c>
      <c r="X60" s="23">
        <v>4258600</v>
      </c>
      <c r="Y60" s="23">
        <v>4258600</v>
      </c>
      <c r="Z60" s="23">
        <v>4258600</v>
      </c>
      <c r="AA60" s="23">
        <f t="shared" si="3"/>
        <v>85172</v>
      </c>
      <c r="AB60" s="35"/>
      <c r="AC60" s="35"/>
    </row>
    <row r="61" spans="1:29" s="10" customFormat="1" ht="17.25" customHeight="1" x14ac:dyDescent="0.25">
      <c r="A61" s="18">
        <v>40</v>
      </c>
      <c r="B61" s="19" t="s">
        <v>99</v>
      </c>
      <c r="C61" s="20" t="s">
        <v>100</v>
      </c>
      <c r="D61" s="36">
        <f t="shared" si="13"/>
        <v>10296000</v>
      </c>
      <c r="E61" s="22">
        <v>26</v>
      </c>
      <c r="F61" s="23">
        <v>5148000</v>
      </c>
      <c r="G61" s="23">
        <v>5148000</v>
      </c>
      <c r="H61" s="23">
        <v>5148000</v>
      </c>
      <c r="I61" s="23">
        <v>5148000</v>
      </c>
      <c r="J61" s="23">
        <v>5148000</v>
      </c>
      <c r="K61" s="23">
        <v>5148000</v>
      </c>
      <c r="L61" s="23">
        <v>5148000</v>
      </c>
      <c r="M61" s="23">
        <v>5148000</v>
      </c>
      <c r="N61" s="23">
        <v>5148000</v>
      </c>
      <c r="O61" s="23">
        <v>5148000</v>
      </c>
      <c r="P61" s="23">
        <v>5148000</v>
      </c>
      <c r="Q61" s="23">
        <v>5148000</v>
      </c>
      <c r="R61" s="23">
        <v>5148000</v>
      </c>
      <c r="S61" s="23">
        <v>5148000</v>
      </c>
      <c r="T61" s="23">
        <v>5148000</v>
      </c>
      <c r="U61" s="23">
        <v>5148000</v>
      </c>
      <c r="V61" s="23">
        <v>5148000</v>
      </c>
      <c r="W61" s="23">
        <v>5148000</v>
      </c>
      <c r="X61" s="23">
        <v>5148000</v>
      </c>
      <c r="Y61" s="23">
        <v>5148000</v>
      </c>
      <c r="Z61" s="23">
        <v>5148000</v>
      </c>
      <c r="AA61" s="23">
        <f t="shared" si="3"/>
        <v>102960</v>
      </c>
      <c r="AB61" s="35"/>
      <c r="AC61" s="35"/>
    </row>
    <row r="62" spans="1:29" s="10" customFormat="1" ht="17.25" hidden="1" customHeight="1" x14ac:dyDescent="0.25">
      <c r="A62" s="41"/>
      <c r="B62" s="42" t="s">
        <v>101</v>
      </c>
      <c r="C62" s="43" t="s">
        <v>100</v>
      </c>
      <c r="D62" s="57">
        <f t="shared" si="13"/>
        <v>0</v>
      </c>
      <c r="E62" s="45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>
        <f t="shared" si="3"/>
        <v>0</v>
      </c>
      <c r="AB62" s="35"/>
      <c r="AC62" s="35"/>
    </row>
    <row r="63" spans="1:29" s="10" customFormat="1" ht="17.25" customHeight="1" x14ac:dyDescent="0.25">
      <c r="A63" s="18">
        <v>41</v>
      </c>
      <c r="B63" s="19" t="s">
        <v>102</v>
      </c>
      <c r="C63" s="20" t="s">
        <v>98</v>
      </c>
      <c r="D63" s="36">
        <f>F63+G63</f>
        <v>9547200</v>
      </c>
      <c r="E63" s="22">
        <v>26</v>
      </c>
      <c r="F63" s="23">
        <v>4773600</v>
      </c>
      <c r="G63" s="23">
        <v>4773600</v>
      </c>
      <c r="H63" s="23">
        <v>4773600</v>
      </c>
      <c r="I63" s="23">
        <v>4773600</v>
      </c>
      <c r="J63" s="23">
        <v>4773600</v>
      </c>
      <c r="K63" s="23">
        <v>4773600</v>
      </c>
      <c r="L63" s="23">
        <v>4773600</v>
      </c>
      <c r="M63" s="23">
        <v>4773600</v>
      </c>
      <c r="N63" s="23">
        <v>4773600</v>
      </c>
      <c r="O63" s="23">
        <v>4773600</v>
      </c>
      <c r="P63" s="23">
        <v>4773600</v>
      </c>
      <c r="Q63" s="23">
        <v>4773600</v>
      </c>
      <c r="R63" s="23">
        <v>4773600</v>
      </c>
      <c r="S63" s="23">
        <v>4773600</v>
      </c>
      <c r="T63" s="23">
        <v>4773600</v>
      </c>
      <c r="U63" s="23">
        <v>4773600</v>
      </c>
      <c r="V63" s="23">
        <v>4773600</v>
      </c>
      <c r="W63" s="23">
        <v>4773600</v>
      </c>
      <c r="X63" s="23">
        <v>4773600</v>
      </c>
      <c r="Y63" s="23">
        <v>4773600</v>
      </c>
      <c r="Z63" s="23">
        <v>4773600</v>
      </c>
      <c r="AA63" s="23">
        <f t="shared" si="3"/>
        <v>95472</v>
      </c>
      <c r="AB63" s="35"/>
      <c r="AC63" s="35"/>
    </row>
    <row r="64" spans="1:29" s="17" customFormat="1" ht="17.25" customHeight="1" x14ac:dyDescent="0.25">
      <c r="A64" s="37">
        <v>42</v>
      </c>
      <c r="B64" s="19" t="s">
        <v>103</v>
      </c>
      <c r="C64" s="20" t="s">
        <v>104</v>
      </c>
      <c r="D64" s="21">
        <v>17000000</v>
      </c>
      <c r="E64" s="22">
        <v>26</v>
      </c>
      <c r="F64" s="23">
        <v>17000000</v>
      </c>
      <c r="G64" s="23">
        <v>17000000</v>
      </c>
      <c r="H64" s="23">
        <v>17000000</v>
      </c>
      <c r="I64" s="23">
        <v>17000000</v>
      </c>
      <c r="J64" s="23">
        <v>17000000</v>
      </c>
      <c r="K64" s="23">
        <v>17000000</v>
      </c>
      <c r="L64" s="23">
        <v>17000000</v>
      </c>
      <c r="M64" s="23">
        <v>17000000</v>
      </c>
      <c r="N64" s="23">
        <v>17000000</v>
      </c>
      <c r="O64" s="23">
        <v>17000000</v>
      </c>
      <c r="P64" s="23">
        <v>17000000</v>
      </c>
      <c r="Q64" s="23">
        <v>17000000</v>
      </c>
      <c r="R64" s="23">
        <v>17000000</v>
      </c>
      <c r="S64" s="23">
        <v>17000000</v>
      </c>
      <c r="T64" s="23">
        <v>17000000</v>
      </c>
      <c r="U64" s="23">
        <v>17000000</v>
      </c>
      <c r="V64" s="23">
        <v>17000000</v>
      </c>
      <c r="W64" s="23">
        <v>17000000</v>
      </c>
      <c r="X64" s="23">
        <v>17000000</v>
      </c>
      <c r="Y64" s="23">
        <v>17000000</v>
      </c>
      <c r="Z64" s="23">
        <v>17000000</v>
      </c>
      <c r="AA64" s="23">
        <f t="shared" si="3"/>
        <v>340000</v>
      </c>
      <c r="AB64" s="35"/>
      <c r="AC64" s="35"/>
    </row>
    <row r="65" spans="1:29" s="10" customFormat="1" ht="17.25" customHeight="1" x14ac:dyDescent="0.25">
      <c r="A65" s="37">
        <v>43</v>
      </c>
      <c r="B65" s="19" t="s">
        <v>105</v>
      </c>
      <c r="C65" s="20" t="s">
        <v>106</v>
      </c>
      <c r="D65" s="36">
        <v>10000000</v>
      </c>
      <c r="E65" s="22">
        <v>26</v>
      </c>
      <c r="F65" s="36">
        <v>10000000</v>
      </c>
      <c r="G65" s="36">
        <v>10000000</v>
      </c>
      <c r="H65" s="36">
        <v>10000000</v>
      </c>
      <c r="I65" s="36">
        <v>10000000</v>
      </c>
      <c r="J65" s="36">
        <v>10000000</v>
      </c>
      <c r="K65" s="36">
        <v>10000000</v>
      </c>
      <c r="L65" s="36">
        <v>10000000</v>
      </c>
      <c r="M65" s="36">
        <v>10000000</v>
      </c>
      <c r="N65" s="36">
        <v>10000000</v>
      </c>
      <c r="O65" s="36">
        <v>10000000</v>
      </c>
      <c r="P65" s="36">
        <v>10000000</v>
      </c>
      <c r="Q65" s="36">
        <v>10000000</v>
      </c>
      <c r="R65" s="36">
        <v>10000000</v>
      </c>
      <c r="S65" s="36">
        <v>10000000</v>
      </c>
      <c r="T65" s="36">
        <v>10000000</v>
      </c>
      <c r="U65" s="36">
        <v>10000000</v>
      </c>
      <c r="V65" s="36">
        <v>10000000</v>
      </c>
      <c r="W65" s="36">
        <v>10000000</v>
      </c>
      <c r="X65" s="36">
        <v>10000000</v>
      </c>
      <c r="Y65" s="36">
        <v>10000000</v>
      </c>
      <c r="Z65" s="36">
        <v>10000000</v>
      </c>
      <c r="AA65" s="23">
        <f t="shared" si="3"/>
        <v>200000</v>
      </c>
      <c r="AB65" s="35"/>
      <c r="AC65" s="35"/>
    </row>
    <row r="66" spans="1:29" s="10" customFormat="1" ht="17.25" hidden="1" customHeight="1" x14ac:dyDescent="0.25">
      <c r="A66" s="41"/>
      <c r="B66" s="42" t="s">
        <v>107</v>
      </c>
      <c r="C66" s="43" t="s">
        <v>100</v>
      </c>
      <c r="D66" s="57"/>
      <c r="E66" s="45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>
        <f t="shared" si="3"/>
        <v>0</v>
      </c>
      <c r="AB66" s="35"/>
      <c r="AC66" s="35"/>
    </row>
    <row r="67" spans="1:29" s="10" customFormat="1" ht="17.25" hidden="1" customHeight="1" x14ac:dyDescent="0.25">
      <c r="A67" s="41"/>
      <c r="B67" s="42" t="s">
        <v>108</v>
      </c>
      <c r="C67" s="43" t="s">
        <v>109</v>
      </c>
      <c r="D67" s="57"/>
      <c r="E67" s="45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>
        <f t="shared" si="3"/>
        <v>0</v>
      </c>
      <c r="AB67" s="35"/>
      <c r="AC67" s="35"/>
    </row>
    <row r="68" spans="1:29" s="10" customFormat="1" ht="17.25" hidden="1" customHeight="1" x14ac:dyDescent="0.25">
      <c r="A68" s="41"/>
      <c r="B68" s="42" t="s">
        <v>110</v>
      </c>
      <c r="C68" s="43" t="s">
        <v>100</v>
      </c>
      <c r="D68" s="57"/>
      <c r="E68" s="45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>
        <f t="shared" si="3"/>
        <v>0</v>
      </c>
      <c r="AB68" s="35"/>
      <c r="AC68" s="35"/>
    </row>
    <row r="69" spans="1:29" s="10" customFormat="1" ht="17.25" hidden="1" customHeight="1" x14ac:dyDescent="0.25">
      <c r="A69" s="41"/>
      <c r="B69" s="42" t="s">
        <v>111</v>
      </c>
      <c r="C69" s="43" t="s">
        <v>100</v>
      </c>
      <c r="D69" s="57"/>
      <c r="E69" s="45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>
        <f t="shared" si="3"/>
        <v>0</v>
      </c>
      <c r="AB69" s="35"/>
      <c r="AC69" s="35"/>
    </row>
    <row r="70" spans="1:29" s="10" customFormat="1" ht="17.25" hidden="1" customHeight="1" x14ac:dyDescent="0.25">
      <c r="A70" s="41"/>
      <c r="B70" s="82" t="s">
        <v>133</v>
      </c>
      <c r="C70" s="43" t="s">
        <v>100</v>
      </c>
      <c r="D70" s="57"/>
      <c r="E70" s="45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>
        <f t="shared" si="3"/>
        <v>0</v>
      </c>
      <c r="AB70" s="35"/>
      <c r="AC70" s="35"/>
    </row>
    <row r="71" spans="1:29" s="17" customFormat="1" ht="17.25" hidden="1" customHeight="1" x14ac:dyDescent="0.25">
      <c r="A71" s="41"/>
      <c r="B71" s="83" t="s">
        <v>134</v>
      </c>
      <c r="C71" s="43" t="s">
        <v>114</v>
      </c>
      <c r="D71" s="44"/>
      <c r="E71" s="45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>
        <f t="shared" si="3"/>
        <v>0</v>
      </c>
      <c r="AB71" s="35"/>
      <c r="AC71" s="35"/>
    </row>
    <row r="72" spans="1:29" s="10" customFormat="1" ht="17.25" hidden="1" customHeight="1" x14ac:dyDescent="0.25">
      <c r="A72" s="18">
        <v>44</v>
      </c>
      <c r="B72" s="58" t="s">
        <v>135</v>
      </c>
      <c r="C72" s="20" t="s">
        <v>100</v>
      </c>
      <c r="D72" s="36"/>
      <c r="E72" s="22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>
        <f t="shared" si="3"/>
        <v>0</v>
      </c>
      <c r="AB72" s="35"/>
      <c r="AC72" s="35"/>
    </row>
    <row r="73" spans="1:29" s="10" customFormat="1" ht="17.25" hidden="1" customHeight="1" x14ac:dyDescent="0.25">
      <c r="A73" s="84"/>
      <c r="B73" s="77" t="s">
        <v>136</v>
      </c>
      <c r="C73" s="43" t="s">
        <v>100</v>
      </c>
      <c r="D73" s="57"/>
      <c r="E73" s="45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>
        <f t="shared" si="3"/>
        <v>0</v>
      </c>
      <c r="AB73" s="35"/>
      <c r="AC73" s="35"/>
    </row>
    <row r="74" spans="1:29" s="10" customFormat="1" ht="17.25" customHeight="1" x14ac:dyDescent="0.25">
      <c r="A74" s="94" t="s">
        <v>115</v>
      </c>
      <c r="B74" s="95"/>
      <c r="C74" s="59"/>
      <c r="D74" s="60">
        <f>D10+D12+D17+D59</f>
        <v>495729601</v>
      </c>
      <c r="E74" s="60">
        <f t="shared" ref="E74:F74" si="14">E10+E12+E17+E59</f>
        <v>1118</v>
      </c>
      <c r="F74" s="60">
        <f t="shared" si="14"/>
        <v>282530600</v>
      </c>
      <c r="G74" s="60">
        <f t="shared" ref="G74:AA74" si="15">G10+G12+G17+G59</f>
        <v>282530601</v>
      </c>
      <c r="H74" s="60">
        <f t="shared" si="15"/>
        <v>282530602</v>
      </c>
      <c r="I74" s="60">
        <f t="shared" si="15"/>
        <v>282530603</v>
      </c>
      <c r="J74" s="60">
        <f t="shared" si="15"/>
        <v>282530604</v>
      </c>
      <c r="K74" s="60">
        <f t="shared" si="15"/>
        <v>282530605</v>
      </c>
      <c r="L74" s="60">
        <f t="shared" si="15"/>
        <v>282530606</v>
      </c>
      <c r="M74" s="60">
        <f t="shared" si="15"/>
        <v>282530607</v>
      </c>
      <c r="N74" s="60">
        <f t="shared" si="15"/>
        <v>282530608</v>
      </c>
      <c r="O74" s="60">
        <f t="shared" si="15"/>
        <v>282530609</v>
      </c>
      <c r="P74" s="60">
        <f t="shared" si="15"/>
        <v>282530610</v>
      </c>
      <c r="Q74" s="60">
        <f t="shared" si="15"/>
        <v>282530611</v>
      </c>
      <c r="R74" s="60">
        <f t="shared" si="15"/>
        <v>282530612</v>
      </c>
      <c r="S74" s="60">
        <f t="shared" si="15"/>
        <v>282530613</v>
      </c>
      <c r="T74" s="60">
        <f t="shared" si="15"/>
        <v>282530614</v>
      </c>
      <c r="U74" s="60">
        <f t="shared" si="15"/>
        <v>282530615</v>
      </c>
      <c r="V74" s="60">
        <f t="shared" si="15"/>
        <v>282530616</v>
      </c>
      <c r="W74" s="60">
        <f t="shared" si="15"/>
        <v>282530617</v>
      </c>
      <c r="X74" s="60">
        <f t="shared" si="15"/>
        <v>282530618</v>
      </c>
      <c r="Y74" s="60">
        <f t="shared" si="15"/>
        <v>282530619</v>
      </c>
      <c r="Z74" s="60">
        <f t="shared" si="15"/>
        <v>282530620</v>
      </c>
      <c r="AA74" s="60">
        <f t="shared" si="15"/>
        <v>5650612</v>
      </c>
    </row>
    <row r="75" spans="1:29" s="10" customFormat="1" ht="19.5" customHeight="1" x14ac:dyDescent="0.25">
      <c r="A75" s="62"/>
      <c r="B75" s="63"/>
      <c r="C75" s="63"/>
      <c r="D75" s="62"/>
      <c r="E75" s="62"/>
      <c r="F75" s="62"/>
      <c r="G75" s="62"/>
      <c r="H75" s="62"/>
      <c r="I75" s="63"/>
      <c r="J75" s="63"/>
      <c r="K75" s="63"/>
      <c r="L75" s="63"/>
      <c r="M75" s="63"/>
      <c r="N75" s="89"/>
      <c r="O75" s="89"/>
      <c r="P75" s="89"/>
      <c r="Q75" s="89"/>
      <c r="R75" s="89"/>
      <c r="S75" s="89"/>
      <c r="T75" s="89"/>
      <c r="U75" s="63"/>
      <c r="W75" s="64"/>
      <c r="X75" s="64"/>
      <c r="Y75" s="64"/>
      <c r="Z75" s="64"/>
    </row>
    <row r="76" spans="1:29" s="10" customFormat="1" ht="19.5" customHeight="1" x14ac:dyDescent="0.25">
      <c r="A76" s="88" t="s">
        <v>116</v>
      </c>
      <c r="B76" s="88"/>
      <c r="C76" s="63"/>
      <c r="D76" s="63"/>
      <c r="E76" s="88" t="s">
        <v>117</v>
      </c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</row>
    <row r="77" spans="1:29" s="10" customFormat="1" ht="19.5" customHeight="1" x14ac:dyDescent="0.25">
      <c r="A77" s="89" t="s">
        <v>118</v>
      </c>
      <c r="B77" s="89"/>
      <c r="C77" s="63"/>
      <c r="D77" s="62"/>
      <c r="E77" s="89" t="s">
        <v>118</v>
      </c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</row>
    <row r="78" spans="1:29" ht="17.25" customHeight="1" x14ac:dyDescent="0.25">
      <c r="K78" s="66"/>
      <c r="L78" s="3"/>
      <c r="M78" s="67"/>
      <c r="W78" s="10"/>
      <c r="X78" s="10"/>
      <c r="Y78" s="10"/>
      <c r="Z78" s="10"/>
    </row>
    <row r="79" spans="1:29" x14ac:dyDescent="0.25">
      <c r="J79" s="4" t="s">
        <v>119</v>
      </c>
      <c r="K79" s="66"/>
      <c r="W79" s="10"/>
      <c r="X79" s="10"/>
      <c r="Y79" s="10"/>
      <c r="Z79" s="10"/>
    </row>
    <row r="80" spans="1:29" x14ac:dyDescent="0.25">
      <c r="I80" s="35"/>
      <c r="J80" s="68" t="s">
        <v>120</v>
      </c>
      <c r="W80" s="10"/>
      <c r="X80" s="10"/>
      <c r="Y80" s="10"/>
      <c r="Z80" s="10"/>
    </row>
    <row r="81" spans="4:26" x14ac:dyDescent="0.25">
      <c r="D81" s="3"/>
      <c r="F81" s="66"/>
      <c r="G81" s="3"/>
      <c r="J81" s="4" t="s">
        <v>121</v>
      </c>
      <c r="W81" s="10"/>
      <c r="X81" s="10"/>
      <c r="Y81" s="10"/>
      <c r="Z81" s="10"/>
    </row>
    <row r="82" spans="4:26" x14ac:dyDescent="0.25">
      <c r="F82" s="69"/>
    </row>
    <row r="84" spans="4:26" x14ac:dyDescent="0.25">
      <c r="N84" s="3"/>
    </row>
  </sheetData>
  <mergeCells count="31">
    <mergeCell ref="A4:U4"/>
    <mergeCell ref="A5:U5"/>
    <mergeCell ref="A7:A8"/>
    <mergeCell ref="B7:B8"/>
    <mergeCell ref="C7:C8"/>
    <mergeCell ref="D7:D8"/>
    <mergeCell ref="E7:E8"/>
    <mergeCell ref="F7:F8"/>
    <mergeCell ref="G7:I7"/>
    <mergeCell ref="J7:J8"/>
    <mergeCell ref="L7:O7"/>
    <mergeCell ref="P7:S7"/>
    <mergeCell ref="T7:T8"/>
    <mergeCell ref="U7:U8"/>
    <mergeCell ref="V7:V8"/>
    <mergeCell ref="AA7:AA8"/>
    <mergeCell ref="A76:B76"/>
    <mergeCell ref="E76:AA76"/>
    <mergeCell ref="A77:B77"/>
    <mergeCell ref="E77:AA77"/>
    <mergeCell ref="A17:C17"/>
    <mergeCell ref="A59:C59"/>
    <mergeCell ref="A74:B74"/>
    <mergeCell ref="N75:T75"/>
    <mergeCell ref="W7:W8"/>
    <mergeCell ref="X7:X8"/>
    <mergeCell ref="Y7:Y8"/>
    <mergeCell ref="Z7:Z8"/>
    <mergeCell ref="A10:C10"/>
    <mergeCell ref="A12:C12"/>
    <mergeCell ref="K7:K8"/>
  </mergeCells>
  <hyperlinks>
    <hyperlink ref="B11" r:id="rId1" display="javascript:submitform('8460891335')" xr:uid="{3BE99981-0227-401A-ABBF-C125A7D463B3}"/>
  </hyperlinks>
  <pageMargins left="0.42" right="0.42" top="0.75" bottom="0.75" header="0.28000000000000003" footer="0.3"/>
  <pageSetup paperSize="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T5</vt:lpstr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2026-07-09T04:29:38Z</cp:lastPrinted>
  <dcterms:created xsi:type="dcterms:W3CDTF">2026-06-04T09:50:14Z</dcterms:created>
  <dcterms:modified xsi:type="dcterms:W3CDTF">2026-07-09T04:33:33Z</dcterms:modified>
</cp:coreProperties>
</file>